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S:\HSF\PJSM25\Timeseries\Excel\Final_Table\"/>
    </mc:Choice>
  </mc:AlternateContent>
  <xr:revisionPtr revIDLastSave="0" documentId="13_ncr:1_{A82DC7A8-5422-4A4C-89C3-3BB81434CCF1}" xr6:coauthVersionLast="47" xr6:coauthVersionMax="47" xr10:uidLastSave="{00000000-0000-0000-0000-000000000000}"/>
  <bookViews>
    <workbookView xWindow="6825" yWindow="1455" windowWidth="29760" windowHeight="18615" xr2:uid="{00000000-000D-0000-FFFF-FFFF00000000}"/>
  </bookViews>
  <sheets>
    <sheet name="Contents" sheetId="13" r:id="rId1"/>
    <sheet name="Table 3.1" sheetId="14" r:id="rId2"/>
    <sheet name="Table 3.2" sheetId="15" r:id="rId3"/>
    <sheet name="Index" sheetId="12" r:id="rId4"/>
    <sheet name="Data1" sheetId="1" r:id="rId5"/>
    <sheet name="Data2" sheetId="2" r:id="rId6"/>
    <sheet name="Data3" sheetId="3" r:id="rId7"/>
    <sheet name="Data4" sheetId="4" r:id="rId8"/>
    <sheet name="Data5" sheetId="5" r:id="rId9"/>
    <sheet name="Data6" sheetId="6" r:id="rId10"/>
    <sheet name="Data7" sheetId="7" r:id="rId11"/>
    <sheet name="Data8" sheetId="8" r:id="rId12"/>
    <sheet name="Data9" sheetId="9" r:id="rId13"/>
    <sheet name="Data10" sheetId="10" r:id="rId14"/>
  </sheets>
  <definedNames>
    <definedName name="A125164398T">#REF!,#REF!</definedName>
    <definedName name="A125164402W">#REF!,#REF!</definedName>
    <definedName name="A125164406F">#REF!,#REF!</definedName>
    <definedName name="A125164410W">#REF!,#REF!</definedName>
    <definedName name="A125164414F">#REF!,#REF!</definedName>
    <definedName name="A125164418R">#REF!,#REF!</definedName>
    <definedName name="A125164422F">#REF!,#REF!</definedName>
    <definedName name="A125164426R">#REF!,#REF!</definedName>
    <definedName name="A125164430F">#REF!,#REF!</definedName>
    <definedName name="A125164434R">#REF!,#REF!</definedName>
    <definedName name="A125164438X">#REF!,#REF!</definedName>
    <definedName name="A125164442R">#REF!,#REF!</definedName>
    <definedName name="A125164446X">#REF!,#REF!</definedName>
    <definedName name="A125164450R">#REF!,#REF!</definedName>
    <definedName name="A125164454X">#REF!,#REF!</definedName>
    <definedName name="A125164458J">#REF!,#REF!</definedName>
    <definedName name="A125164462X">#REF!,#REF!</definedName>
    <definedName name="A125164466J">#REF!,#REF!</definedName>
    <definedName name="A125164470X">#REF!,#REF!</definedName>
    <definedName name="A125164474J">#REF!,#REF!</definedName>
    <definedName name="A125164478T">#REF!,#REF!</definedName>
    <definedName name="A125164482J">#REF!,#REF!</definedName>
    <definedName name="A125164486T">#REF!,#REF!</definedName>
    <definedName name="A125164490J">#REF!,#REF!</definedName>
    <definedName name="A125164494T">#REF!,#REF!</definedName>
    <definedName name="A125164498A">#REF!,#REF!</definedName>
    <definedName name="A125164502F">#REF!,#REF!</definedName>
    <definedName name="A125164506R">#REF!,#REF!</definedName>
    <definedName name="A125164510F">#REF!,#REF!</definedName>
    <definedName name="A125164514R">#REF!,#REF!</definedName>
    <definedName name="A125164518X">#REF!,#REF!</definedName>
    <definedName name="A125164522R">#REF!,#REF!</definedName>
    <definedName name="A125164526X">#REF!,#REF!</definedName>
    <definedName name="A125164530R">#REF!,#REF!</definedName>
    <definedName name="A125164534X">#REF!,#REF!</definedName>
    <definedName name="A125164538J">#REF!,#REF!</definedName>
    <definedName name="A125164542X">#REF!,#REF!</definedName>
    <definedName name="A125164546J">#REF!,#REF!</definedName>
    <definedName name="A125164550X">#REF!,#REF!</definedName>
    <definedName name="A125164554J">#REF!,#REF!</definedName>
    <definedName name="A125164558T">#REF!,#REF!</definedName>
    <definedName name="A125164562J">#REF!,#REF!</definedName>
    <definedName name="A125164566T">#REF!,#REF!</definedName>
    <definedName name="A125164570J">#REF!,#REF!</definedName>
    <definedName name="A125164574T">#REF!,#REF!</definedName>
    <definedName name="A125164578A">#REF!,#REF!</definedName>
    <definedName name="A125164582T">#REF!,#REF!</definedName>
    <definedName name="A125164586A">#REF!,#REF!</definedName>
    <definedName name="A125164590T">#REF!,#REF!</definedName>
    <definedName name="A125164594A">#REF!,#REF!</definedName>
    <definedName name="A125164598K">#REF!,#REF!</definedName>
    <definedName name="A125164602R">#REF!,#REF!</definedName>
    <definedName name="A125164606X">#REF!,#REF!</definedName>
    <definedName name="A125164610R">#REF!,#REF!</definedName>
    <definedName name="A125164614X">#REF!,#REF!</definedName>
    <definedName name="A125164618J">#REF!,#REF!</definedName>
    <definedName name="A125164622X">#REF!,#REF!</definedName>
    <definedName name="A125164626J">#REF!,#REF!</definedName>
    <definedName name="A125164630X">#REF!,#REF!</definedName>
    <definedName name="A125164634J">#REF!,#REF!</definedName>
    <definedName name="A125164638T">#REF!,#REF!</definedName>
    <definedName name="A125164642J">#REF!,#REF!</definedName>
    <definedName name="A125164646T">#REF!,#REF!</definedName>
    <definedName name="A125164650J">#REF!,#REF!</definedName>
    <definedName name="A125164654T">#REF!,#REF!</definedName>
    <definedName name="A125164658A">#REF!,#REF!</definedName>
    <definedName name="A125164662T">#REF!,#REF!</definedName>
    <definedName name="A125164666A">#REF!,#REF!</definedName>
    <definedName name="A125164670T">#REF!,#REF!</definedName>
    <definedName name="A125164674A">#REF!,#REF!</definedName>
    <definedName name="A125164678K">#REF!,#REF!</definedName>
    <definedName name="A125164682A">#REF!,#REF!</definedName>
    <definedName name="A125164686K">#REF!,#REF!</definedName>
    <definedName name="A125164690A">#REF!,#REF!</definedName>
    <definedName name="A125164694K">#REF!,#REF!</definedName>
    <definedName name="A125164698V">#REF!,#REF!</definedName>
    <definedName name="A125164702X">#REF!,#REF!</definedName>
    <definedName name="A125164706J">#REF!,#REF!</definedName>
    <definedName name="A125164710X">#REF!,#REF!</definedName>
    <definedName name="A125164714J">#REF!,#REF!</definedName>
    <definedName name="A125164718T">#REF!,#REF!</definedName>
    <definedName name="A125164722J">#REF!,#REF!</definedName>
    <definedName name="A125164726T">#REF!,#REF!</definedName>
    <definedName name="A125164730J">#REF!,#REF!</definedName>
    <definedName name="A125164734T">#REF!,#REF!</definedName>
    <definedName name="A125164738A">#REF!,#REF!</definedName>
    <definedName name="A125164742T">#REF!,#REF!</definedName>
    <definedName name="A125164746A">#REF!,#REF!</definedName>
    <definedName name="A125164750T">#REF!,#REF!</definedName>
    <definedName name="A125164754A">#REF!,#REF!</definedName>
    <definedName name="A125164758K">#REF!,#REF!</definedName>
    <definedName name="A125164762A">#REF!,#REF!</definedName>
    <definedName name="A125164766K">#REF!,#REF!</definedName>
    <definedName name="A125164770A">#REF!,#REF!</definedName>
    <definedName name="A125164774K">#REF!,#REF!</definedName>
    <definedName name="A125164778V">#REF!,#REF!</definedName>
    <definedName name="A125164782K">#REF!,#REF!</definedName>
    <definedName name="A125164786V">#REF!,#REF!</definedName>
    <definedName name="A125164790K">#REF!,#REF!</definedName>
    <definedName name="A125164794V">#REF!,#REF!</definedName>
    <definedName name="A125164798C">#REF!,#REF!</definedName>
    <definedName name="A125164802J">#REF!,#REF!</definedName>
    <definedName name="A125164806T">#REF!,#REF!</definedName>
    <definedName name="A125164810J">#REF!,#REF!</definedName>
    <definedName name="A125164814T">#REF!,#REF!</definedName>
    <definedName name="A125164818A">#REF!,#REF!</definedName>
    <definedName name="A125164822T">#REF!,#REF!</definedName>
    <definedName name="A125164826A">#REF!,#REF!</definedName>
    <definedName name="A125164830T">#REF!,#REF!</definedName>
    <definedName name="A125164834A">#REF!,#REF!</definedName>
    <definedName name="A125164838K">#REF!,#REF!</definedName>
    <definedName name="A125164842A">#REF!,#REF!</definedName>
    <definedName name="A125164846K">#REF!,#REF!</definedName>
    <definedName name="A125164850A">#REF!,#REF!</definedName>
    <definedName name="A125164854K">#REF!,#REF!</definedName>
    <definedName name="A125164858V">#REF!,#REF!</definedName>
    <definedName name="A125164862K">#REF!,#REF!</definedName>
    <definedName name="A125164866V">#REF!,#REF!</definedName>
    <definedName name="A125164870K">#REF!,#REF!</definedName>
    <definedName name="A125164874V">#REF!,#REF!</definedName>
    <definedName name="A125164878C">#REF!,#REF!</definedName>
    <definedName name="A125164882V">#REF!,#REF!</definedName>
    <definedName name="A125164886C">#REF!,#REF!</definedName>
    <definedName name="A125164890V">#REF!,#REF!</definedName>
    <definedName name="A125164894C">#REF!,#REF!</definedName>
    <definedName name="A125164898L">#REF!,#REF!</definedName>
    <definedName name="A125164902T">#REF!,#REF!</definedName>
    <definedName name="A125164906A">#REF!,#REF!</definedName>
    <definedName name="A125164910T">#REF!,#REF!</definedName>
    <definedName name="A125164914A">#REF!,#REF!</definedName>
    <definedName name="A125164918K">#REF!,#REF!</definedName>
    <definedName name="A125164922A">#REF!,#REF!</definedName>
    <definedName name="A125164926K">#REF!,#REF!</definedName>
    <definedName name="A125164930A">#REF!,#REF!</definedName>
    <definedName name="A125164934K">#REF!,#REF!</definedName>
    <definedName name="A125164938V">#REF!,#REF!</definedName>
    <definedName name="A125164942K">#REF!,#REF!</definedName>
    <definedName name="A125164946V">#REF!,#REF!</definedName>
    <definedName name="A125164950K">#REF!,#REF!</definedName>
    <definedName name="A125164954V">#REF!,#REF!</definedName>
    <definedName name="A125164958C">#REF!,#REF!</definedName>
    <definedName name="A125164962V">#REF!,#REF!</definedName>
    <definedName name="A125164966C">#REF!,#REF!</definedName>
    <definedName name="A125164970V">#REF!,#REF!</definedName>
    <definedName name="A125164974C">#REF!,#REF!</definedName>
    <definedName name="A125164978L">#REF!,#REF!</definedName>
    <definedName name="A125164982C">#REF!,#REF!</definedName>
    <definedName name="A125164986L">#REF!,#REF!</definedName>
    <definedName name="A125164990C">#REF!,#REF!</definedName>
    <definedName name="A125164994L">#REF!,#REF!</definedName>
    <definedName name="A125164998W">#REF!,#REF!</definedName>
    <definedName name="A125165002C">#REF!,#REF!</definedName>
    <definedName name="A125165006L">#REF!,#REF!</definedName>
    <definedName name="A125165010C">#REF!,#REF!</definedName>
    <definedName name="A125165014L">#REF!,#REF!</definedName>
    <definedName name="A125165018W">#REF!,#REF!</definedName>
    <definedName name="A125165022L">#REF!,#REF!</definedName>
    <definedName name="A125165026W">#REF!,#REF!</definedName>
    <definedName name="A125165030L">#REF!,#REF!</definedName>
    <definedName name="A125165034W">#REF!,#REF!</definedName>
    <definedName name="A125165038F">#REF!,#REF!</definedName>
    <definedName name="A125165042W">#REF!,#REF!</definedName>
    <definedName name="A125165046F">#REF!,#REF!</definedName>
    <definedName name="A125165050W">#REF!,#REF!</definedName>
    <definedName name="A125165054F">#REF!,#REF!</definedName>
    <definedName name="A125165058R">#REF!,#REF!</definedName>
    <definedName name="A125165062F">#REF!,#REF!</definedName>
    <definedName name="A125165066R">#REF!,#REF!</definedName>
    <definedName name="A125165070F">#REF!,#REF!</definedName>
    <definedName name="A125165074R">#REF!,#REF!</definedName>
    <definedName name="A125165078X">#REF!,#REF!</definedName>
    <definedName name="A125165082R">#REF!,#REF!</definedName>
    <definedName name="A125165086X">#REF!,#REF!</definedName>
    <definedName name="A125165090R">#REF!,#REF!</definedName>
    <definedName name="A125165094X">#REF!,#REF!</definedName>
    <definedName name="A125165098J">#REF!,#REF!</definedName>
    <definedName name="A125165102L">#REF!,#REF!</definedName>
    <definedName name="A125165106W">#REF!,#REF!</definedName>
    <definedName name="A125165110L">#REF!,#REF!</definedName>
    <definedName name="A125165114W">#REF!,#REF!</definedName>
    <definedName name="A125165118F">#REF!,#REF!</definedName>
    <definedName name="A125165122W">#REF!,#REF!</definedName>
    <definedName name="A125165126F">#REF!,#REF!</definedName>
    <definedName name="A125165130W">#REF!,#REF!</definedName>
    <definedName name="A125165134F">#REF!,#REF!</definedName>
    <definedName name="A125165138R">#REF!,#REF!</definedName>
    <definedName name="A125165142F">#REF!,#REF!</definedName>
    <definedName name="A125165146R">#REF!,#REF!</definedName>
    <definedName name="A125165150F">#REF!,#REF!</definedName>
    <definedName name="A125165154R">#REF!,#REF!</definedName>
    <definedName name="A125165158X">#REF!,#REF!</definedName>
    <definedName name="A125165162R">#REF!,#REF!</definedName>
    <definedName name="A125165166X">#REF!,#REF!</definedName>
    <definedName name="A125165170R">#REF!,#REF!</definedName>
    <definedName name="A125165174X">#REF!,#REF!</definedName>
    <definedName name="A125165178J">#REF!,#REF!</definedName>
    <definedName name="A125165182X">#REF!,#REF!</definedName>
    <definedName name="A125165186J">#REF!,#REF!</definedName>
    <definedName name="A125165190X">#REF!,#REF!</definedName>
    <definedName name="A125165194J">#REF!,#REF!</definedName>
    <definedName name="A125165198T">#REF!,#REF!</definedName>
    <definedName name="A125165202W">#REF!,#REF!</definedName>
    <definedName name="A125165206F">#REF!,#REF!</definedName>
    <definedName name="A125165210W">#REF!,#REF!</definedName>
    <definedName name="A125165214F">#REF!,#REF!</definedName>
    <definedName name="A125165218R">#REF!,#REF!</definedName>
    <definedName name="A125165222F">#REF!,#REF!</definedName>
    <definedName name="A125165226R">#REF!,#REF!</definedName>
    <definedName name="A125165230F">#REF!,#REF!</definedName>
    <definedName name="A125165234R">#REF!,#REF!</definedName>
    <definedName name="A125165238X">#REF!,#REF!</definedName>
    <definedName name="A125165242R">#REF!,#REF!</definedName>
    <definedName name="A125165246X">#REF!,#REF!</definedName>
    <definedName name="A125165250R">#REF!,#REF!</definedName>
    <definedName name="A125165254X">#REF!,#REF!</definedName>
    <definedName name="A125165258J">#REF!,#REF!</definedName>
    <definedName name="A125165262X">#REF!,#REF!</definedName>
    <definedName name="A125165266J">#REF!,#REF!</definedName>
    <definedName name="A125165270X">#REF!,#REF!</definedName>
    <definedName name="A125165274J">#REF!,#REF!</definedName>
    <definedName name="A125165278T">#REF!,#REF!</definedName>
    <definedName name="A125165282J">#REF!,#REF!</definedName>
    <definedName name="A125165286T">#REF!,#REF!</definedName>
    <definedName name="A125165290J">#REF!,#REF!</definedName>
    <definedName name="A125165294T">#REF!,#REF!</definedName>
    <definedName name="A125165298A">#REF!,#REF!</definedName>
    <definedName name="A125165302F">#REF!,#REF!</definedName>
    <definedName name="A125165306R">#REF!,#REF!</definedName>
    <definedName name="A125165310F">#REF!,#REF!</definedName>
    <definedName name="A125165314R">#REF!,#REF!</definedName>
    <definedName name="A125165318X">#REF!,#REF!</definedName>
    <definedName name="A125165322R">#REF!,#REF!</definedName>
    <definedName name="A125165326X">#REF!,#REF!</definedName>
    <definedName name="A125165330R">#REF!,#REF!</definedName>
    <definedName name="A125165334X">#REF!,#REF!</definedName>
    <definedName name="A125165338J">#REF!,#REF!</definedName>
    <definedName name="A125165342X">#REF!,#REF!</definedName>
    <definedName name="A125165346J">#REF!,#REF!</definedName>
    <definedName name="A125165350X">#REF!,#REF!</definedName>
    <definedName name="A125165354J">#REF!,#REF!</definedName>
    <definedName name="A125165358T">#REF!,#REF!</definedName>
    <definedName name="A125165362J">#REF!,#REF!</definedName>
    <definedName name="A125165366T">#REF!,#REF!</definedName>
    <definedName name="A125165370J">#REF!,#REF!</definedName>
    <definedName name="A125165374T">#REF!,#REF!</definedName>
    <definedName name="A125165378A">#REF!,#REF!</definedName>
    <definedName name="A125165382T">#REF!,#REF!</definedName>
    <definedName name="A125165386A">#REF!,#REF!</definedName>
    <definedName name="A125165390T">#REF!,#REF!</definedName>
    <definedName name="A125165394A">#REF!,#REF!</definedName>
    <definedName name="A125165398K">#REF!,#REF!</definedName>
    <definedName name="A125165402R">#REF!,#REF!</definedName>
    <definedName name="A125165406X">#REF!,#REF!</definedName>
    <definedName name="A125165410R">#REF!,#REF!</definedName>
    <definedName name="A125165414X">#REF!,#REF!</definedName>
    <definedName name="A125165418J">#REF!,#REF!</definedName>
    <definedName name="A125165422X">#REF!,#REF!</definedName>
    <definedName name="A125165426J">#REF!,#REF!</definedName>
    <definedName name="A125165430X">#REF!,#REF!</definedName>
    <definedName name="A125165434J">#REF!,#REF!</definedName>
    <definedName name="A125165438T">#REF!,#REF!</definedName>
    <definedName name="A125165442J">#REF!,#REF!</definedName>
    <definedName name="A125165446T">#REF!,#REF!</definedName>
    <definedName name="A125165450J">#REF!,#REF!</definedName>
    <definedName name="A125165454T">#REF!,#REF!</definedName>
    <definedName name="A125165458A">#REF!,#REF!</definedName>
    <definedName name="A125165462T">#REF!,#REF!</definedName>
    <definedName name="A125165466A">#REF!,#REF!</definedName>
    <definedName name="A125165470T">#REF!,#REF!</definedName>
    <definedName name="A125165474A">#REF!,#REF!</definedName>
    <definedName name="A125165478K">#REF!,#REF!</definedName>
    <definedName name="A125165482A">#REF!,#REF!</definedName>
    <definedName name="A125165486K">#REF!,#REF!</definedName>
    <definedName name="A125165490A">#REF!,#REF!</definedName>
    <definedName name="A125165494K">#REF!,#REF!</definedName>
    <definedName name="A125165498V">#REF!,#REF!</definedName>
    <definedName name="A125165502X">#REF!,#REF!</definedName>
    <definedName name="A125165506J">#REF!,#REF!</definedName>
    <definedName name="A125165510X">#REF!,#REF!</definedName>
    <definedName name="A125165514J">#REF!,#REF!</definedName>
    <definedName name="A125165518T">#REF!,#REF!</definedName>
    <definedName name="A125165522J">#REF!,#REF!</definedName>
    <definedName name="A125165526T">#REF!,#REF!</definedName>
    <definedName name="A125165530J">#REF!,#REF!</definedName>
    <definedName name="A125165534T">#REF!,#REF!</definedName>
    <definedName name="A125165538A">#REF!,#REF!</definedName>
    <definedName name="A125165542T">#REF!,#REF!</definedName>
    <definedName name="A125165546A">#REF!,#REF!</definedName>
    <definedName name="A125165550T">#REF!,#REF!</definedName>
    <definedName name="A125165554A">#REF!,#REF!</definedName>
    <definedName name="A125165558K">#REF!,#REF!</definedName>
    <definedName name="A125165562A">#REF!,#REF!</definedName>
    <definedName name="A125165566K">#REF!,#REF!</definedName>
    <definedName name="A125165570A">#REF!,#REF!</definedName>
    <definedName name="A125165574K">#REF!,#REF!</definedName>
    <definedName name="A125165578V">#REF!,#REF!</definedName>
    <definedName name="A125165582K">#REF!,#REF!</definedName>
    <definedName name="A125165586V">#REF!,#REF!</definedName>
    <definedName name="A125165590K">#REF!,#REF!</definedName>
    <definedName name="A125165594V">#REF!,#REF!</definedName>
    <definedName name="A125165598C">#REF!,#REF!</definedName>
    <definedName name="A125165602J">#REF!,#REF!</definedName>
    <definedName name="A125165606T">#REF!,#REF!</definedName>
    <definedName name="A125165610J">#REF!,#REF!</definedName>
    <definedName name="A125165614T">#REF!,#REF!</definedName>
    <definedName name="A125165618A">#REF!,#REF!</definedName>
    <definedName name="A125165622T">#REF!,#REF!</definedName>
    <definedName name="A125165626A">#REF!,#REF!</definedName>
    <definedName name="A125165630T">#REF!,#REF!</definedName>
    <definedName name="A125165634A">#REF!,#REF!</definedName>
    <definedName name="A125165638K">#REF!,#REF!</definedName>
    <definedName name="A125165642A">#REF!,#REF!</definedName>
    <definedName name="A125165646K">#REF!,#REF!</definedName>
    <definedName name="A125165650A">#REF!,#REF!</definedName>
    <definedName name="A125165654K">#REF!,#REF!</definedName>
    <definedName name="A125165658V">#REF!,#REF!</definedName>
    <definedName name="A125165662K">#REF!,#REF!</definedName>
    <definedName name="A125165666V">#REF!,#REF!</definedName>
    <definedName name="A125165670K">#REF!,#REF!</definedName>
    <definedName name="A125165674V">#REF!,#REF!</definedName>
    <definedName name="A125165678C">#REF!,#REF!</definedName>
    <definedName name="A125165682V">#REF!,#REF!</definedName>
    <definedName name="A125165686C">#REF!,#REF!</definedName>
    <definedName name="A125165690V">#REF!,#REF!</definedName>
    <definedName name="A125165694C">#REF!,#REF!</definedName>
    <definedName name="A125165698L">#REF!,#REF!</definedName>
    <definedName name="A125165702T">#REF!,#REF!</definedName>
    <definedName name="A125165706A">#REF!,#REF!</definedName>
    <definedName name="A125165710T">#REF!,#REF!</definedName>
    <definedName name="A125165714A">#REF!,#REF!</definedName>
    <definedName name="A125165718K">#REF!,#REF!</definedName>
    <definedName name="A125165722A">#REF!,#REF!</definedName>
    <definedName name="A125165726K">#REF!,#REF!</definedName>
    <definedName name="A125165730A">#REF!,#REF!</definedName>
    <definedName name="A125165734K">#REF!,#REF!</definedName>
    <definedName name="A125165738V">#REF!,#REF!</definedName>
    <definedName name="A125165742K">#REF!,#REF!</definedName>
    <definedName name="A125165746V">#REF!,#REF!</definedName>
    <definedName name="A125165750K">#REF!,#REF!</definedName>
    <definedName name="A125165754V">#REF!,#REF!</definedName>
    <definedName name="A125165758C">#REF!,#REF!</definedName>
    <definedName name="A125165762V">#REF!,#REF!</definedName>
    <definedName name="A125165766C">#REF!,#REF!</definedName>
    <definedName name="A125165770V">#REF!,#REF!</definedName>
    <definedName name="A125165774C">#REF!,#REF!</definedName>
    <definedName name="A125165778L">#REF!,#REF!</definedName>
    <definedName name="A125165782C">#REF!,#REF!</definedName>
    <definedName name="A125165786L">#REF!,#REF!</definedName>
    <definedName name="A125165790C">#REF!,#REF!</definedName>
    <definedName name="A125165794L">#REF!,#REF!</definedName>
    <definedName name="A125165798W">#REF!,#REF!</definedName>
    <definedName name="A125165802A">#REF!,#REF!</definedName>
    <definedName name="A125165806K">#REF!,#REF!</definedName>
    <definedName name="A125165810A">#REF!,#REF!</definedName>
    <definedName name="A125165814K">#REF!,#REF!</definedName>
    <definedName name="A125165818V">#REF!,#REF!</definedName>
    <definedName name="A125165822K">#REF!,#REF!</definedName>
    <definedName name="A125165826V">#REF!,#REF!</definedName>
    <definedName name="A125165830K">#REF!,#REF!</definedName>
    <definedName name="A125165834V">#REF!,#REF!</definedName>
    <definedName name="A125165838C">#REF!,#REF!</definedName>
    <definedName name="A125165842V">#REF!,#REF!</definedName>
    <definedName name="A125165846C">#REF!,#REF!</definedName>
    <definedName name="A125165850V">#REF!,#REF!</definedName>
    <definedName name="A125165854C">#REF!,#REF!</definedName>
    <definedName name="A125165858L">#REF!,#REF!</definedName>
    <definedName name="A125165862C">#REF!,#REF!</definedName>
    <definedName name="A125165866L">#REF!,#REF!</definedName>
    <definedName name="A125165870C">#REF!,#REF!</definedName>
    <definedName name="A125165874L">#REF!,#REF!</definedName>
    <definedName name="A125165878W">#REF!,#REF!</definedName>
    <definedName name="A125165882L">#REF!,#REF!</definedName>
    <definedName name="A125165886W">#REF!,#REF!</definedName>
    <definedName name="A125165890L">#REF!,#REF!</definedName>
    <definedName name="A125165894W">#REF!,#REF!</definedName>
    <definedName name="A125165898F">#REF!,#REF!</definedName>
    <definedName name="A125165902K">#REF!,#REF!</definedName>
    <definedName name="A125165906V">#REF!,#REF!</definedName>
    <definedName name="A125165910K">#REF!,#REF!</definedName>
    <definedName name="A125165914V">#REF!,#REF!</definedName>
    <definedName name="A125165918C">#REF!,#REF!</definedName>
    <definedName name="A125165922V">#REF!,#REF!</definedName>
    <definedName name="A125165926C">#REF!,#REF!</definedName>
    <definedName name="A125165930V">#REF!,#REF!</definedName>
    <definedName name="A125165934C">#REF!,#REF!</definedName>
    <definedName name="A125165938L">#REF!,#REF!</definedName>
    <definedName name="A125165942C">#REF!,#REF!</definedName>
    <definedName name="A125165946L">#REF!,#REF!</definedName>
    <definedName name="A125165950C">#REF!,#REF!</definedName>
    <definedName name="A125165954L">#REF!,#REF!</definedName>
    <definedName name="A125165958W">#REF!,#REF!</definedName>
    <definedName name="A125165962L">#REF!,#REF!</definedName>
    <definedName name="A125165966W">#REF!,#REF!</definedName>
    <definedName name="A125165970L">#REF!,#REF!</definedName>
    <definedName name="A125165974W">#REF!,#REF!</definedName>
    <definedName name="A125165978F">#REF!,#REF!</definedName>
    <definedName name="A125165982W">#REF!,#REF!</definedName>
    <definedName name="A125165986F">#REF!,#REF!</definedName>
    <definedName name="A125165990W">#REF!,#REF!</definedName>
    <definedName name="A125165994F">#REF!,#REF!</definedName>
    <definedName name="A125165998R">#REF!,#REF!</definedName>
    <definedName name="A125166002W">#REF!,#REF!</definedName>
    <definedName name="A125166006F">#REF!,#REF!</definedName>
    <definedName name="A125166010W">#REF!,#REF!</definedName>
    <definedName name="A125166014F">#REF!,#REF!</definedName>
    <definedName name="A125166018R">#REF!,#REF!</definedName>
    <definedName name="A125166022F">#REF!,#REF!</definedName>
    <definedName name="A125166026R">#REF!,#REF!</definedName>
    <definedName name="A125166030F">#REF!,#REF!</definedName>
    <definedName name="A125166034R">#REF!,#REF!</definedName>
    <definedName name="A125166038X">#REF!,#REF!</definedName>
    <definedName name="A125166042R">#REF!,#REF!</definedName>
    <definedName name="A125166046X">#REF!,#REF!</definedName>
    <definedName name="A125166050R">#REF!,#REF!</definedName>
    <definedName name="A125166054X">#REF!,#REF!</definedName>
    <definedName name="A125166058J">#REF!,#REF!</definedName>
    <definedName name="A125166062X">#REF!,#REF!</definedName>
    <definedName name="A125166066J">#REF!,#REF!</definedName>
    <definedName name="A125166070X">#REF!,#REF!</definedName>
    <definedName name="A125166074J">#REF!,#REF!</definedName>
    <definedName name="A125166078T">#REF!,#REF!</definedName>
    <definedName name="A125166082J">#REF!,#REF!</definedName>
    <definedName name="A125166086T">#REF!,#REF!</definedName>
    <definedName name="A125166090J">#REF!,#REF!</definedName>
    <definedName name="A125166094T">#REF!,#REF!</definedName>
    <definedName name="A125166098A">#REF!,#REF!</definedName>
    <definedName name="A125166102F">#REF!,#REF!</definedName>
    <definedName name="A125166106R">#REF!,#REF!</definedName>
    <definedName name="A125166110F">#REF!,#REF!</definedName>
    <definedName name="A125166114R">#REF!,#REF!</definedName>
    <definedName name="A125166118X">#REF!,#REF!</definedName>
    <definedName name="A125166122R">#REF!,#REF!</definedName>
    <definedName name="A125166126X">#REF!,#REF!</definedName>
    <definedName name="A125166130R">#REF!,#REF!</definedName>
    <definedName name="A125166134X">#REF!,#REF!</definedName>
    <definedName name="A125166138J">#REF!,#REF!</definedName>
    <definedName name="A125166142X">#REF!,#REF!</definedName>
    <definedName name="A125166146J">#REF!,#REF!</definedName>
    <definedName name="A125166150X">#REF!,#REF!</definedName>
    <definedName name="A125166154J">#REF!,#REF!</definedName>
    <definedName name="A125166158T">#REF!,#REF!</definedName>
    <definedName name="A125166162J">#REF!,#REF!</definedName>
    <definedName name="A125166166T">#REF!,#REF!</definedName>
    <definedName name="A125166170J">#REF!,#REF!</definedName>
    <definedName name="A125166174T">#REF!,#REF!</definedName>
    <definedName name="A125166178A">#REF!,#REF!</definedName>
    <definedName name="A125166182T">#REF!,#REF!</definedName>
    <definedName name="A125166186A">#REF!,#REF!</definedName>
    <definedName name="A125166190T">#REF!,#REF!</definedName>
    <definedName name="A125166194A">#REF!,#REF!</definedName>
    <definedName name="A125166198K">#REF!,#REF!</definedName>
    <definedName name="A125166202R">#REF!,#REF!</definedName>
    <definedName name="A125166206X">#REF!,#REF!</definedName>
    <definedName name="A125166210R">#REF!,#REF!</definedName>
    <definedName name="A125166214X">#REF!,#REF!</definedName>
    <definedName name="A125166218J">#REF!,#REF!</definedName>
    <definedName name="A125166222X">#REF!,#REF!</definedName>
    <definedName name="A125166226J">#REF!,#REF!</definedName>
    <definedName name="A125166230X">#REF!,#REF!</definedName>
    <definedName name="A125166234J">#REF!,#REF!</definedName>
    <definedName name="A125166238T">#REF!,#REF!</definedName>
    <definedName name="A125166242J">#REF!,#REF!</definedName>
    <definedName name="A125166246T">#REF!,#REF!</definedName>
    <definedName name="A125166250J">#REF!,#REF!</definedName>
    <definedName name="A125166254T">#REF!,#REF!</definedName>
    <definedName name="A125166258A">#REF!,#REF!</definedName>
    <definedName name="A125166262T">#REF!,#REF!</definedName>
    <definedName name="A125166266A">#REF!,#REF!</definedName>
    <definedName name="A125166270T">#REF!,#REF!</definedName>
    <definedName name="A125166274A">#REF!,#REF!</definedName>
    <definedName name="A125166278K">#REF!,#REF!</definedName>
    <definedName name="A125166282A">#REF!,#REF!</definedName>
    <definedName name="A125166286K">#REF!,#REF!</definedName>
    <definedName name="A125166290A">#REF!,#REF!</definedName>
    <definedName name="A125166294K">#REF!,#REF!</definedName>
    <definedName name="A125166298V">#REF!,#REF!</definedName>
    <definedName name="A125166302X">#REF!,#REF!</definedName>
    <definedName name="A125166306J">#REF!,#REF!</definedName>
    <definedName name="A125166310X">#REF!,#REF!</definedName>
    <definedName name="A125166314J">#REF!,#REF!</definedName>
    <definedName name="A125166318T">#REF!,#REF!</definedName>
    <definedName name="A125166322J">#REF!,#REF!</definedName>
    <definedName name="A125166326T">#REF!,#REF!</definedName>
    <definedName name="A125166330J">#REF!,#REF!</definedName>
    <definedName name="A125166334T">#REF!,#REF!</definedName>
    <definedName name="A125166338A">#REF!,#REF!</definedName>
    <definedName name="A125166342T">#REF!,#REF!</definedName>
    <definedName name="A125166346A">#REF!,#REF!</definedName>
    <definedName name="A125166350T">#REF!,#REF!</definedName>
    <definedName name="A125166354A">#REF!,#REF!</definedName>
    <definedName name="A125166358K">#REF!,#REF!</definedName>
    <definedName name="A125166362A">#REF!,#REF!</definedName>
    <definedName name="A125166366K">#REF!,#REF!</definedName>
    <definedName name="A125166370A">#REF!,#REF!</definedName>
    <definedName name="A125166374K">#REF!,#REF!</definedName>
    <definedName name="A125166378V">#REF!,#REF!</definedName>
    <definedName name="A125166382K">#REF!,#REF!</definedName>
    <definedName name="A125166386V">#REF!,#REF!</definedName>
    <definedName name="A125166390K">#REF!,#REF!</definedName>
    <definedName name="A125166394V">#REF!,#REF!</definedName>
    <definedName name="A125166398C">#REF!,#REF!</definedName>
    <definedName name="A125166402J">#REF!,#REF!</definedName>
    <definedName name="A125166406T">#REF!,#REF!</definedName>
    <definedName name="A125166410J">#REF!,#REF!</definedName>
    <definedName name="A125166414T">#REF!,#REF!</definedName>
    <definedName name="A125166418A">#REF!,#REF!</definedName>
    <definedName name="A125166422T">#REF!,#REF!</definedName>
    <definedName name="A125166426A">#REF!,#REF!</definedName>
    <definedName name="A125166430T">#REF!,#REF!</definedName>
    <definedName name="A125166434A">#REF!,#REF!</definedName>
    <definedName name="A125166438K">#REF!,#REF!</definedName>
    <definedName name="A125166442A">#REF!,#REF!</definedName>
    <definedName name="A125166446K">#REF!,#REF!</definedName>
    <definedName name="A125166450A">#REF!,#REF!</definedName>
    <definedName name="A125166454K">#REF!,#REF!</definedName>
    <definedName name="A125166458V">#REF!,#REF!</definedName>
    <definedName name="A125166462K">#REF!,#REF!</definedName>
    <definedName name="A125166466V">#REF!,#REF!</definedName>
    <definedName name="A125166470K">#REF!,#REF!</definedName>
    <definedName name="A125166474V">#REF!,#REF!</definedName>
    <definedName name="A125166478C">#REF!,#REF!</definedName>
    <definedName name="A125166482V">#REF!,#REF!</definedName>
    <definedName name="A125166486C">#REF!,#REF!</definedName>
    <definedName name="A125166490V">#REF!,#REF!</definedName>
    <definedName name="A125166494C">#REF!,#REF!</definedName>
    <definedName name="A125166498L">#REF!,#REF!</definedName>
    <definedName name="A125166502T">#REF!,#REF!</definedName>
    <definedName name="A125166506A">#REF!,#REF!</definedName>
    <definedName name="A125166510T">#REF!,#REF!</definedName>
    <definedName name="A125166514A">#REF!,#REF!</definedName>
    <definedName name="A125166518K">#REF!,#REF!</definedName>
    <definedName name="A125166522A">#REF!,#REF!</definedName>
    <definedName name="A125166526K">#REF!,#REF!</definedName>
    <definedName name="A125166530A">#REF!,#REF!</definedName>
    <definedName name="A125166534K">#REF!,#REF!</definedName>
    <definedName name="A125166538V">#REF!,#REF!</definedName>
    <definedName name="A125166542K">#REF!,#REF!</definedName>
    <definedName name="A125166546V">#REF!,#REF!</definedName>
    <definedName name="A125166550K">#REF!,#REF!</definedName>
    <definedName name="A125166554V">#REF!,#REF!</definedName>
    <definedName name="A125166558C">#REF!,#REF!</definedName>
    <definedName name="A125166562V">#REF!,#REF!</definedName>
    <definedName name="A125166566C">#REF!,#REF!</definedName>
    <definedName name="A125166570V">#REF!,#REF!</definedName>
    <definedName name="A125166574C">#REF!,#REF!</definedName>
    <definedName name="A125166578L">#REF!,#REF!</definedName>
    <definedName name="A125166582C">#REF!,#REF!</definedName>
    <definedName name="A125166586L">#REF!,#REF!</definedName>
    <definedName name="A125166590C">#REF!,#REF!</definedName>
    <definedName name="A125166594L">#REF!,#REF!</definedName>
    <definedName name="A125166598W">#REF!,#REF!</definedName>
    <definedName name="A125166602A">#REF!,#REF!</definedName>
    <definedName name="A125166606K">#REF!,#REF!</definedName>
    <definedName name="A125166610A">#REF!,#REF!</definedName>
    <definedName name="A125166614K">#REF!,#REF!</definedName>
    <definedName name="A125166618V">#REF!,#REF!</definedName>
    <definedName name="A125166622K">#REF!,#REF!</definedName>
    <definedName name="A125166626V">#REF!,#REF!</definedName>
    <definedName name="A125166630K">#REF!,#REF!</definedName>
    <definedName name="A125166634V">#REF!,#REF!</definedName>
    <definedName name="A125166638C">#REF!,#REF!</definedName>
    <definedName name="A125166642V">#REF!,#REF!</definedName>
    <definedName name="A125166646C">#REF!,#REF!</definedName>
    <definedName name="A125166650V">#REF!,#REF!</definedName>
    <definedName name="A125166654C">#REF!,#REF!</definedName>
    <definedName name="A125166658L">#REF!,#REF!</definedName>
    <definedName name="A125166662C">#REF!,#REF!</definedName>
    <definedName name="A125166666L">#REF!,#REF!</definedName>
    <definedName name="A125166670C">#REF!,#REF!</definedName>
    <definedName name="A125166674L">#REF!,#REF!</definedName>
    <definedName name="A125166678W">#REF!,#REF!</definedName>
    <definedName name="A125166682L">#REF!,#REF!</definedName>
    <definedName name="A125166686W">#REF!,#REF!</definedName>
    <definedName name="A125166690L">#REF!,#REF!</definedName>
    <definedName name="A125166694W">#REF!,#REF!</definedName>
    <definedName name="A125166698F">#REF!,#REF!</definedName>
    <definedName name="A125166702K">#REF!,#REF!</definedName>
    <definedName name="A125166706V">#REF!,#REF!</definedName>
    <definedName name="A125166710K">#REF!,#REF!</definedName>
    <definedName name="A125166714V">#REF!,#REF!</definedName>
    <definedName name="A125166718C">#REF!,#REF!</definedName>
    <definedName name="A125166722V">#REF!,#REF!</definedName>
    <definedName name="A125166726C">#REF!,#REF!</definedName>
    <definedName name="A125166730V">#REF!,#REF!</definedName>
    <definedName name="A125166734C">#REF!,#REF!</definedName>
    <definedName name="A125166738L">#REF!,#REF!</definedName>
    <definedName name="A125166742C">#REF!,#REF!</definedName>
    <definedName name="A125166746L">#REF!,#REF!</definedName>
    <definedName name="A125166750C">#REF!,#REF!</definedName>
    <definedName name="A125166754L">#REF!,#REF!</definedName>
    <definedName name="A125166758W">#REF!,#REF!</definedName>
    <definedName name="A125166762L">#REF!,#REF!</definedName>
    <definedName name="A125166766W">#REF!,#REF!</definedName>
    <definedName name="A125166770L">#REF!,#REF!</definedName>
    <definedName name="A125166774W">#REF!,#REF!</definedName>
    <definedName name="A125166778F">#REF!,#REF!</definedName>
    <definedName name="A125166782W">#REF!,#REF!</definedName>
    <definedName name="A125166786F">#REF!,#REF!</definedName>
    <definedName name="A125166790W">#REF!,#REF!</definedName>
    <definedName name="A125166794F">#REF!,#REF!</definedName>
    <definedName name="A125166798R">#REF!,#REF!</definedName>
    <definedName name="A125166802V">#REF!,#REF!</definedName>
    <definedName name="A125166806C">#REF!,#REF!</definedName>
    <definedName name="A125166810V">#REF!,#REF!</definedName>
    <definedName name="A125166814C">#REF!,#REF!</definedName>
    <definedName name="A125166818L">#REF!,#REF!</definedName>
    <definedName name="A125166822C">#REF!,#REF!</definedName>
    <definedName name="A125166826L">#REF!,#REF!</definedName>
    <definedName name="A125166830C">#REF!,#REF!</definedName>
    <definedName name="A125166834L">#REF!,#REF!</definedName>
    <definedName name="A125166838W">#REF!,#REF!</definedName>
    <definedName name="A125166842L">#REF!,#REF!</definedName>
    <definedName name="A125166846W">#REF!,#REF!</definedName>
    <definedName name="A125166850L">#REF!,#REF!</definedName>
    <definedName name="A125166854W">#REF!,#REF!</definedName>
    <definedName name="A125166858F">#REF!,#REF!</definedName>
    <definedName name="A125166862W">#REF!,#REF!</definedName>
    <definedName name="A125166866F">#REF!,#REF!</definedName>
    <definedName name="A125166870W">#REF!,#REF!</definedName>
    <definedName name="A125166874F">#REF!,#REF!</definedName>
    <definedName name="A125166878R">#REF!,#REF!</definedName>
    <definedName name="A125166882F">#REF!,#REF!</definedName>
    <definedName name="A125166886R">#REF!,#REF!</definedName>
    <definedName name="A125166890F">#REF!,#REF!</definedName>
    <definedName name="A125166894R">#REF!,#REF!</definedName>
    <definedName name="A125166898X">#REF!,#REF!</definedName>
    <definedName name="A125166902C">#REF!,#REF!</definedName>
    <definedName name="A125166906L">#REF!,#REF!</definedName>
    <definedName name="A125166910C">#REF!,#REF!</definedName>
    <definedName name="A125166914L">#REF!,#REF!</definedName>
    <definedName name="A125166918W">#REF!,#REF!</definedName>
    <definedName name="A125166922L">#REF!,#REF!</definedName>
    <definedName name="A125166926W">#REF!,#REF!</definedName>
    <definedName name="A125166930L">#REF!,#REF!</definedName>
    <definedName name="A125166934W">#REF!,#REF!</definedName>
    <definedName name="A125166938F">#REF!,#REF!</definedName>
    <definedName name="A125166942W">#REF!,#REF!</definedName>
    <definedName name="A125166946F">#REF!,#REF!</definedName>
    <definedName name="A125166950W">#REF!,#REF!</definedName>
    <definedName name="A125166954F">#REF!,#REF!</definedName>
    <definedName name="A125166958R">#REF!,#REF!</definedName>
    <definedName name="A125166962F">#REF!,#REF!</definedName>
    <definedName name="A125166966R">#REF!,#REF!</definedName>
    <definedName name="A125166970F">#REF!,#REF!</definedName>
    <definedName name="A125166974R">#REF!,#REF!</definedName>
    <definedName name="A125166978X">#REF!,#REF!</definedName>
    <definedName name="A125166982R">#REF!,#REF!</definedName>
    <definedName name="A125166986X">#REF!,#REF!</definedName>
    <definedName name="A125166990R">#REF!,#REF!</definedName>
    <definedName name="A125166994X">#REF!,#REF!</definedName>
    <definedName name="A125166998J">#REF!,#REF!</definedName>
    <definedName name="A125167002R">#REF!,#REF!</definedName>
    <definedName name="A125167006X">#REF!,#REF!</definedName>
    <definedName name="A125167010R">#REF!,#REF!</definedName>
    <definedName name="A125167014X">#REF!,#REF!</definedName>
    <definedName name="A125167018J">#REF!,#REF!</definedName>
    <definedName name="A125167022X">#REF!,#REF!</definedName>
    <definedName name="A125167026J">#REF!,#REF!</definedName>
    <definedName name="A125167030X">#REF!,#REF!</definedName>
    <definedName name="A125167034J">#REF!,#REF!</definedName>
    <definedName name="A125167038T">#REF!,#REF!</definedName>
    <definedName name="A125167042J">#REF!,#REF!</definedName>
    <definedName name="A125167046T">#REF!,#REF!</definedName>
    <definedName name="A125167050J">#REF!,#REF!</definedName>
    <definedName name="A125167054T">#REF!,#REF!</definedName>
    <definedName name="A125167058A">#REF!,#REF!</definedName>
    <definedName name="A125167062T">#REF!,#REF!</definedName>
    <definedName name="A125167066A">#REF!,#REF!</definedName>
    <definedName name="A125167070T">#REF!,#REF!</definedName>
    <definedName name="A125167074A">#REF!,#REF!</definedName>
    <definedName name="A125167078K">#REF!,#REF!</definedName>
    <definedName name="A125167082A">#REF!,#REF!</definedName>
    <definedName name="A125167086K">#REF!,#REF!</definedName>
    <definedName name="A125167090A">#REF!,#REF!</definedName>
    <definedName name="A125167094K">#REF!,#REF!</definedName>
    <definedName name="A125167098V">#REF!,#REF!</definedName>
    <definedName name="A125167102X">#REF!,#REF!</definedName>
    <definedName name="A125167106J">#REF!,#REF!</definedName>
    <definedName name="A125167110X">#REF!,#REF!</definedName>
    <definedName name="A125167114J">#REF!,#REF!</definedName>
    <definedName name="A125167118T">#REF!,#REF!</definedName>
    <definedName name="A125167122J">#REF!,#REF!</definedName>
    <definedName name="A125167126T">#REF!,#REF!</definedName>
    <definedName name="A125167130J">#REF!,#REF!</definedName>
    <definedName name="A125167134T">#REF!,#REF!</definedName>
    <definedName name="A125167138A">#REF!,#REF!</definedName>
    <definedName name="A125167142T">#REF!,#REF!</definedName>
    <definedName name="A125167146A">#REF!,#REF!</definedName>
    <definedName name="A125167150T">#REF!,#REF!</definedName>
    <definedName name="A125167154A">#REF!,#REF!</definedName>
    <definedName name="A125167158K">#REF!,#REF!</definedName>
    <definedName name="A125167162A">#REF!,#REF!</definedName>
    <definedName name="A125167166K">#REF!,#REF!</definedName>
    <definedName name="A125167170A">#REF!,#REF!</definedName>
    <definedName name="A125167174K">#REF!,#REF!</definedName>
    <definedName name="A125167178V">#REF!,#REF!</definedName>
    <definedName name="A125167182K">#REF!,#REF!</definedName>
    <definedName name="A125167186V">#REF!,#REF!</definedName>
    <definedName name="A125167190K">#REF!,#REF!</definedName>
    <definedName name="A125167194V">#REF!,#REF!</definedName>
    <definedName name="A125167198C">#REF!,#REF!</definedName>
    <definedName name="A125167202J">#REF!,#REF!</definedName>
    <definedName name="A125167206T">#REF!,#REF!</definedName>
    <definedName name="A125167210J">#REF!,#REF!</definedName>
    <definedName name="A125167214T">#REF!,#REF!</definedName>
    <definedName name="A125167218A">#REF!,#REF!</definedName>
    <definedName name="A125167222T">#REF!,#REF!</definedName>
    <definedName name="A125167226A">#REF!,#REF!</definedName>
    <definedName name="A125167230T">#REF!,#REF!</definedName>
    <definedName name="A125167234A">#REF!,#REF!</definedName>
    <definedName name="A125167238K">#REF!,#REF!</definedName>
    <definedName name="A125167242A">#REF!,#REF!</definedName>
    <definedName name="A125167246K">#REF!,#REF!</definedName>
    <definedName name="A125167250A">#REF!,#REF!</definedName>
    <definedName name="A125167254K">#REF!,#REF!</definedName>
    <definedName name="A125167258V">#REF!,#REF!</definedName>
    <definedName name="A125167262K">#REF!,#REF!</definedName>
    <definedName name="A125167266V">#REF!,#REF!</definedName>
    <definedName name="A125167270K">#REF!,#REF!</definedName>
    <definedName name="A125167274V">#REF!,#REF!</definedName>
    <definedName name="A125167278C">#REF!,#REF!</definedName>
    <definedName name="A125167282V">#REF!,#REF!</definedName>
    <definedName name="A125167286C">#REF!,#REF!</definedName>
    <definedName name="A125167290V">#REF!,#REF!</definedName>
    <definedName name="A125167294C">#REF!,#REF!</definedName>
    <definedName name="A125167298L">#REF!,#REF!</definedName>
    <definedName name="A125167302T">#REF!,#REF!</definedName>
    <definedName name="A125167306A">#REF!,#REF!</definedName>
    <definedName name="A125167310T">#REF!,#REF!</definedName>
    <definedName name="A125167314A">#REF!,#REF!</definedName>
    <definedName name="A125167318K">#REF!,#REF!</definedName>
    <definedName name="A125167322A">#REF!,#REF!</definedName>
    <definedName name="A125167326K">#REF!,#REF!</definedName>
    <definedName name="A125167330A">#REF!,#REF!</definedName>
    <definedName name="A125167334K">#REF!,#REF!</definedName>
    <definedName name="A125167338V">#REF!,#REF!</definedName>
    <definedName name="A125167342K">#REF!,#REF!</definedName>
    <definedName name="A125167346V">#REF!,#REF!</definedName>
    <definedName name="A125167350K">#REF!,#REF!</definedName>
    <definedName name="A125167354V">#REF!,#REF!</definedName>
    <definedName name="A125167358C">#REF!,#REF!</definedName>
    <definedName name="A125167362V">#REF!,#REF!</definedName>
    <definedName name="A125167366C">#REF!,#REF!</definedName>
    <definedName name="A125167370V">#REF!,#REF!</definedName>
    <definedName name="A125167374C">#REF!,#REF!</definedName>
    <definedName name="A125167378L">#REF!,#REF!</definedName>
    <definedName name="A125167382C">#REF!,#REF!</definedName>
    <definedName name="A125167386L">#REF!,#REF!</definedName>
    <definedName name="A125167390C">#REF!,#REF!</definedName>
    <definedName name="A125167394L">#REF!,#REF!</definedName>
    <definedName name="A125167398W">#REF!,#REF!</definedName>
    <definedName name="A125167402A">#REF!,#REF!</definedName>
    <definedName name="A125167406K">#REF!,#REF!</definedName>
    <definedName name="A125167410A">#REF!,#REF!</definedName>
    <definedName name="A125167414K">#REF!,#REF!</definedName>
    <definedName name="A125167418V">#REF!,#REF!</definedName>
    <definedName name="A125167422K">#REF!,#REF!</definedName>
    <definedName name="A125167426V">#REF!,#REF!</definedName>
    <definedName name="A125167430K">#REF!,#REF!</definedName>
    <definedName name="A125167434V">#REF!,#REF!</definedName>
    <definedName name="A125167438C">#REF!,#REF!</definedName>
    <definedName name="A125167442V">#REF!,#REF!</definedName>
    <definedName name="A125167446C">#REF!,#REF!</definedName>
    <definedName name="A125167450V">#REF!,#REF!</definedName>
    <definedName name="A125167454C">#REF!,#REF!</definedName>
    <definedName name="A125167458L">#REF!,#REF!</definedName>
    <definedName name="A125167462C">#REF!,#REF!</definedName>
    <definedName name="A125167466L">#REF!,#REF!</definedName>
    <definedName name="A125167470C">#REF!,#REF!</definedName>
    <definedName name="A125167474L">#REF!,#REF!</definedName>
    <definedName name="A125167478W">#REF!,#REF!</definedName>
    <definedName name="A125167482L">#REF!,#REF!</definedName>
    <definedName name="A125167486W">#REF!,#REF!</definedName>
    <definedName name="A125167490L">#REF!,#REF!</definedName>
    <definedName name="A125167494W">#REF!,#REF!</definedName>
    <definedName name="A125167498F">#REF!,#REF!</definedName>
    <definedName name="A125167502K">#REF!,#REF!</definedName>
    <definedName name="A125167506V">#REF!,#REF!</definedName>
    <definedName name="A125167510K">#REF!,#REF!</definedName>
    <definedName name="A125167514V">#REF!,#REF!</definedName>
    <definedName name="A125167518C">#REF!,#REF!</definedName>
    <definedName name="A125167522V">#REF!,#REF!</definedName>
    <definedName name="A125167526C">#REF!,#REF!</definedName>
    <definedName name="A125167530V">#REF!,#REF!</definedName>
    <definedName name="A125167534C">#REF!,#REF!</definedName>
    <definedName name="A125167538L">#REF!,#REF!</definedName>
    <definedName name="A125167542C">#REF!,#REF!</definedName>
    <definedName name="A125167546L">#REF!,#REF!</definedName>
    <definedName name="A125167550C">#REF!,#REF!</definedName>
    <definedName name="A125167554L">#REF!,#REF!</definedName>
    <definedName name="A125167558W">#REF!,#REF!</definedName>
    <definedName name="A125167562L">#REF!,#REF!</definedName>
    <definedName name="A125167566W">#REF!,#REF!</definedName>
    <definedName name="A125167570L">#REF!,#REF!</definedName>
    <definedName name="A125167574W">#REF!,#REF!</definedName>
    <definedName name="A125167578F">#REF!,#REF!</definedName>
    <definedName name="A125167582W">#REF!,#REF!</definedName>
    <definedName name="A125167586F">#REF!,#REF!</definedName>
    <definedName name="A125167590W">#REF!,#REF!</definedName>
    <definedName name="A125167594F">#REF!,#REF!</definedName>
    <definedName name="A125167598R">#REF!,#REF!</definedName>
    <definedName name="A125167602V">#REF!,#REF!</definedName>
    <definedName name="A125167606C">#REF!,#REF!</definedName>
    <definedName name="A125167610V">#REF!,#REF!</definedName>
    <definedName name="A125167614C">#REF!,#REF!</definedName>
    <definedName name="A125167618L">#REF!,#REF!</definedName>
    <definedName name="A125167622C">#REF!,#REF!</definedName>
    <definedName name="A125167626L">#REF!,#REF!</definedName>
    <definedName name="A125167630C">#REF!,#REF!</definedName>
    <definedName name="A125167634L">#REF!,#REF!</definedName>
    <definedName name="A125167638W">#REF!,#REF!</definedName>
    <definedName name="A125167642L">#REF!,#REF!</definedName>
    <definedName name="A125167646W">#REF!,#REF!</definedName>
    <definedName name="A125167650L">#REF!,#REF!</definedName>
    <definedName name="A125167654W">#REF!,#REF!</definedName>
    <definedName name="A125167658F">#REF!,#REF!</definedName>
    <definedName name="A125167662W">#REF!,#REF!</definedName>
    <definedName name="A125167666F">#REF!,#REF!</definedName>
    <definedName name="A125167670W">#REF!,#REF!</definedName>
    <definedName name="A125167674F">#REF!,#REF!</definedName>
    <definedName name="A125167678R">#REF!,#REF!</definedName>
    <definedName name="A125167682F">#REF!,#REF!</definedName>
    <definedName name="A125167686R">#REF!,#REF!</definedName>
    <definedName name="A125167690F">#REF!,#REF!</definedName>
    <definedName name="A125167694R">#REF!,#REF!</definedName>
    <definedName name="A125167698X">#REF!,#REF!</definedName>
    <definedName name="A125167702C">#REF!,#REF!</definedName>
    <definedName name="A125167706L">#REF!,#REF!</definedName>
    <definedName name="A125167710C">#REF!,#REF!</definedName>
    <definedName name="A125167714L">#REF!,#REF!</definedName>
    <definedName name="A125167718W">#REF!,#REF!</definedName>
    <definedName name="A125167722L">#REF!,#REF!</definedName>
    <definedName name="A125167726W">#REF!,#REF!</definedName>
    <definedName name="A125167730L">#REF!,#REF!</definedName>
    <definedName name="A125167734W">#REF!,#REF!</definedName>
    <definedName name="A125167738F">#REF!,#REF!</definedName>
    <definedName name="A125167742W">#REF!,#REF!</definedName>
    <definedName name="A125167746F">#REF!,#REF!</definedName>
    <definedName name="A125167750W">#REF!,#REF!</definedName>
    <definedName name="A125167754F">#REF!,#REF!</definedName>
    <definedName name="A125167758R">#REF!,#REF!</definedName>
    <definedName name="A125167762F">#REF!,#REF!</definedName>
    <definedName name="A125167766R">#REF!,#REF!</definedName>
    <definedName name="A125167770F">#REF!,#REF!</definedName>
    <definedName name="A125167774R">#REF!,#REF!</definedName>
    <definedName name="A125167778X">#REF!,#REF!</definedName>
    <definedName name="A125167782R">#REF!,#REF!</definedName>
    <definedName name="A125167786X">#REF!,#REF!</definedName>
    <definedName name="A125167790R">#REF!,#REF!</definedName>
    <definedName name="A125167794X">#REF!,#REF!</definedName>
    <definedName name="A125167798J">#REF!,#REF!</definedName>
    <definedName name="A125167802L">#REF!,#REF!</definedName>
    <definedName name="A125167806W">#REF!,#REF!</definedName>
    <definedName name="A125167810L">#REF!,#REF!</definedName>
    <definedName name="A125167814W">#REF!,#REF!</definedName>
    <definedName name="A125167818F">#REF!,#REF!</definedName>
    <definedName name="A125167822W">#REF!,#REF!</definedName>
    <definedName name="A125167826F">#REF!,#REF!</definedName>
    <definedName name="A125167830W">#REF!,#REF!</definedName>
    <definedName name="A125167834F">#REF!,#REF!</definedName>
    <definedName name="A125167838R">#REF!,#REF!</definedName>
    <definedName name="A125167842F">#REF!,#REF!</definedName>
    <definedName name="A125167846R">#REF!,#REF!</definedName>
    <definedName name="A125167850F">#REF!,#REF!</definedName>
    <definedName name="A125167854R">#REF!,#REF!</definedName>
    <definedName name="A125167858X">#REF!,#REF!</definedName>
    <definedName name="A125167862R">#REF!,#REF!</definedName>
    <definedName name="A125167866X">#REF!,#REF!</definedName>
    <definedName name="A125167870R">#REF!,#REF!</definedName>
    <definedName name="A125167874X">#REF!,#REF!</definedName>
    <definedName name="A125167878J">#REF!,#REF!</definedName>
    <definedName name="A125167882X">#REF!,#REF!</definedName>
    <definedName name="A125167886J">#REF!,#REF!</definedName>
    <definedName name="A125167890X">#REF!,#REF!</definedName>
    <definedName name="A125167894J">#REF!,#REF!</definedName>
    <definedName name="A125167898T">#REF!,#REF!</definedName>
    <definedName name="A125167902W">#REF!,#REF!</definedName>
    <definedName name="A125167906F">#REF!,#REF!</definedName>
    <definedName name="A125167910W">#REF!,#REF!</definedName>
    <definedName name="A125167914F">#REF!,#REF!</definedName>
    <definedName name="A125167918R">#REF!,#REF!</definedName>
    <definedName name="A125167922F">#REF!,#REF!</definedName>
    <definedName name="A125167926R">#REF!,#REF!</definedName>
    <definedName name="A125167930F">#REF!,#REF!</definedName>
    <definedName name="A125167934R">#REF!,#REF!</definedName>
    <definedName name="A125167938X">#REF!,#REF!</definedName>
    <definedName name="A125167942R">#REF!,#REF!</definedName>
    <definedName name="A125167946X">#REF!,#REF!</definedName>
    <definedName name="A125167950R">#REF!,#REF!</definedName>
    <definedName name="A125167954X">#REF!,#REF!</definedName>
    <definedName name="A125167958J">#REF!,#REF!</definedName>
    <definedName name="A125167962X">#REF!,#REF!</definedName>
    <definedName name="A125167966J">#REF!,#REF!</definedName>
    <definedName name="A125167970X">#REF!,#REF!</definedName>
    <definedName name="A125167974J">#REF!,#REF!</definedName>
    <definedName name="A125167978T">#REF!,#REF!</definedName>
    <definedName name="A125167982J">#REF!,#REF!</definedName>
    <definedName name="A125167986T">#REF!,#REF!</definedName>
    <definedName name="A125167990J">#REF!,#REF!</definedName>
    <definedName name="A125167994T">#REF!,#REF!</definedName>
    <definedName name="A125167998A">#REF!,#REF!</definedName>
    <definedName name="A125168002J">#REF!,#REF!</definedName>
    <definedName name="A125168006T">#REF!,#REF!</definedName>
    <definedName name="A125168010J">#REF!,#REF!</definedName>
    <definedName name="A125168014T">#REF!,#REF!</definedName>
    <definedName name="A125168018A">#REF!,#REF!</definedName>
    <definedName name="A125168022T">#REF!,#REF!</definedName>
    <definedName name="A125168026A">#REF!,#REF!</definedName>
    <definedName name="A125168030T">#REF!,#REF!</definedName>
    <definedName name="A125168034A">#REF!,#REF!</definedName>
    <definedName name="A125168038K">#REF!,#REF!</definedName>
    <definedName name="A125168042A">#REF!,#REF!</definedName>
    <definedName name="A125168046K">#REF!,#REF!</definedName>
    <definedName name="A125168050A">#REF!,#REF!</definedName>
    <definedName name="A125168054K">#REF!,#REF!</definedName>
    <definedName name="A125168058V">#REF!,#REF!</definedName>
    <definedName name="A125168062K">#REF!,#REF!</definedName>
    <definedName name="A125168066V">#REF!,#REF!</definedName>
    <definedName name="A125168070K">#REF!,#REF!</definedName>
    <definedName name="A125168074V">#REF!,#REF!</definedName>
    <definedName name="A125168078C">#REF!,#REF!</definedName>
    <definedName name="A125168082V">#REF!,#REF!</definedName>
    <definedName name="A125168086C">#REF!,#REF!</definedName>
    <definedName name="A125168090V">#REF!,#REF!</definedName>
    <definedName name="A125168094C">#REF!,#REF!</definedName>
    <definedName name="A125168098L">#REF!,#REF!</definedName>
    <definedName name="A125168102T">#REF!,#REF!</definedName>
    <definedName name="A125168106A">#REF!,#REF!</definedName>
    <definedName name="A125168110T">#REF!,#REF!</definedName>
    <definedName name="A125168114A">#REF!,#REF!</definedName>
    <definedName name="A125168118K">#REF!,#REF!</definedName>
    <definedName name="A125168122A">#REF!,#REF!</definedName>
    <definedName name="A125168126K">#REF!,#REF!</definedName>
    <definedName name="A125168130A">#REF!,#REF!</definedName>
    <definedName name="A125168134K">#REF!,#REF!</definedName>
    <definedName name="A125168138V">#REF!,#REF!</definedName>
    <definedName name="A125168142K">#REF!,#REF!</definedName>
    <definedName name="A125168146V">#REF!,#REF!</definedName>
    <definedName name="A125168150K">#REF!,#REF!</definedName>
    <definedName name="A125168154V">#REF!,#REF!</definedName>
    <definedName name="A125168158C">#REF!,#REF!</definedName>
    <definedName name="A125168162V">#REF!,#REF!</definedName>
    <definedName name="A125168166C">#REF!,#REF!</definedName>
    <definedName name="A125168170V">#REF!,#REF!</definedName>
    <definedName name="A125168174C">#REF!,#REF!</definedName>
    <definedName name="A125168178L">#REF!,#REF!</definedName>
    <definedName name="A125168182C">#REF!,#REF!</definedName>
    <definedName name="A125168186L">#REF!,#REF!</definedName>
    <definedName name="A125168190C">#REF!,#REF!</definedName>
    <definedName name="A125168194L">#REF!,#REF!</definedName>
    <definedName name="A125168198W">#REF!,#REF!</definedName>
    <definedName name="A125168202A">#REF!,#REF!</definedName>
    <definedName name="A125168206K">#REF!,#REF!</definedName>
    <definedName name="A125168210A">#REF!,#REF!</definedName>
    <definedName name="A125168214K">#REF!,#REF!</definedName>
    <definedName name="A125168218V">#REF!,#REF!</definedName>
    <definedName name="A125168222K">#REF!,#REF!</definedName>
    <definedName name="A125168226V">#REF!,#REF!</definedName>
    <definedName name="A125168230K">#REF!,#REF!</definedName>
    <definedName name="A125168234V">#REF!,#REF!</definedName>
    <definedName name="A125168238C">#REF!,#REF!</definedName>
    <definedName name="A125168242V">#REF!,#REF!</definedName>
    <definedName name="A125168246C">#REF!,#REF!</definedName>
    <definedName name="A125168250V">#REF!,#REF!</definedName>
    <definedName name="A125168254C">#REF!,#REF!</definedName>
    <definedName name="A125168258L">#REF!,#REF!</definedName>
    <definedName name="A125168262C">#REF!,#REF!</definedName>
    <definedName name="A125168266L">#REF!,#REF!</definedName>
    <definedName name="A125168270C">#REF!,#REF!</definedName>
    <definedName name="A125168274L">#REF!,#REF!</definedName>
    <definedName name="A125168278W">#REF!,#REF!</definedName>
    <definedName name="A125168282L">#REF!,#REF!</definedName>
    <definedName name="A125168286W">#REF!,#REF!</definedName>
    <definedName name="A125168290L">#REF!,#REF!</definedName>
    <definedName name="A125168294W">#REF!,#REF!</definedName>
    <definedName name="A125168298F">#REF!,#REF!</definedName>
    <definedName name="A125168302K">#REF!,#REF!</definedName>
    <definedName name="A125168306V">#REF!,#REF!</definedName>
    <definedName name="A125168310K">#REF!,#REF!</definedName>
    <definedName name="A125168314V">#REF!,#REF!</definedName>
    <definedName name="A125168318C">#REF!,#REF!</definedName>
    <definedName name="A125168322V">#REF!,#REF!</definedName>
    <definedName name="A125168326C">#REF!,#REF!</definedName>
    <definedName name="A125168330V">#REF!,#REF!</definedName>
    <definedName name="A125168334C">#REF!,#REF!</definedName>
    <definedName name="A125168338L">#REF!,#REF!</definedName>
    <definedName name="A125168342C">#REF!,#REF!</definedName>
    <definedName name="A125168346L">#REF!,#REF!</definedName>
    <definedName name="A125168350C">#REF!,#REF!</definedName>
    <definedName name="A125168354L">#REF!,#REF!</definedName>
    <definedName name="A125168358W">#REF!,#REF!</definedName>
    <definedName name="A125168362L">#REF!,#REF!</definedName>
    <definedName name="A125168366W">#REF!,#REF!</definedName>
    <definedName name="A125168370L">#REF!,#REF!</definedName>
    <definedName name="A125168374W">#REF!,#REF!</definedName>
    <definedName name="A125168378F">#REF!,#REF!</definedName>
    <definedName name="A125168382W">#REF!,#REF!</definedName>
    <definedName name="A125168386F">#REF!,#REF!</definedName>
    <definedName name="A125168390W">#REF!,#REF!</definedName>
    <definedName name="A125168394F">#REF!,#REF!</definedName>
    <definedName name="A125168398R">#REF!,#REF!</definedName>
    <definedName name="A125168402V">#REF!,#REF!</definedName>
    <definedName name="A125168406C">#REF!,#REF!</definedName>
    <definedName name="A125168410V">#REF!,#REF!</definedName>
    <definedName name="A125168414C">#REF!,#REF!</definedName>
    <definedName name="A125168418L">#REF!,#REF!</definedName>
    <definedName name="A125168422C">#REF!,#REF!</definedName>
    <definedName name="A125168426L">#REF!,#REF!</definedName>
    <definedName name="A125168430C">#REF!,#REF!</definedName>
    <definedName name="A125168434L">#REF!,#REF!</definedName>
    <definedName name="A125168438W">#REF!,#REF!</definedName>
    <definedName name="A125168442L">#REF!,#REF!</definedName>
    <definedName name="A125168446W">#REF!,#REF!</definedName>
    <definedName name="A125168450L">#REF!,#REF!</definedName>
    <definedName name="A125168454W">#REF!,#REF!</definedName>
    <definedName name="A125168458F">#REF!,#REF!</definedName>
    <definedName name="A125168462W">#REF!,#REF!</definedName>
    <definedName name="A125168466F">#REF!,#REF!</definedName>
    <definedName name="A125168470W">#REF!,#REF!</definedName>
    <definedName name="A125168474F">#REF!,#REF!</definedName>
    <definedName name="A125168478R">#REF!,#REF!</definedName>
    <definedName name="A125168482F">#REF!,#REF!</definedName>
    <definedName name="A125168486R">#REF!,#REF!</definedName>
    <definedName name="A125168490F">#REF!,#REF!</definedName>
    <definedName name="A125168494R">#REF!,#REF!</definedName>
    <definedName name="A125168498X">#REF!,#REF!</definedName>
    <definedName name="A125168502C">#REF!,#REF!</definedName>
    <definedName name="A125168506L">#REF!,#REF!</definedName>
    <definedName name="A125168510C">#REF!,#REF!</definedName>
    <definedName name="A125168514L">#REF!,#REF!</definedName>
    <definedName name="A125168518W">#REF!,#REF!</definedName>
    <definedName name="A125168522L">#REF!,#REF!</definedName>
    <definedName name="A125168526W">#REF!,#REF!</definedName>
    <definedName name="A125168530L">#REF!,#REF!</definedName>
    <definedName name="A125168534W">#REF!,#REF!</definedName>
    <definedName name="A125168538F">#REF!,#REF!</definedName>
    <definedName name="A125168542W">#REF!,#REF!</definedName>
    <definedName name="A125168546F">#REF!,#REF!</definedName>
    <definedName name="A125168550W">#REF!,#REF!</definedName>
    <definedName name="A125168554F">#REF!,#REF!</definedName>
    <definedName name="A125168558R">#REF!,#REF!</definedName>
    <definedName name="A125168562F">#REF!,#REF!</definedName>
    <definedName name="A125168566R">#REF!,#REF!</definedName>
    <definedName name="A125168570F">#REF!,#REF!</definedName>
    <definedName name="A125168574R">#REF!,#REF!</definedName>
    <definedName name="A125168578X">#REF!,#REF!</definedName>
    <definedName name="A125168582R">#REF!,#REF!</definedName>
    <definedName name="A125168586X">#REF!,#REF!</definedName>
    <definedName name="A125168590R">#REF!,#REF!</definedName>
    <definedName name="A125168594X">#REF!,#REF!</definedName>
    <definedName name="A125168598J">#REF!,#REF!</definedName>
    <definedName name="A125168602L">#REF!,#REF!</definedName>
    <definedName name="A125168606W">#REF!,#REF!</definedName>
    <definedName name="A125168610L">#REF!,#REF!</definedName>
    <definedName name="A125168614W">#REF!,#REF!</definedName>
    <definedName name="A125168618F">#REF!,#REF!</definedName>
    <definedName name="A125168622W">#REF!,#REF!</definedName>
    <definedName name="A125168626F">#REF!,#REF!</definedName>
    <definedName name="A125168630W">#REF!,#REF!</definedName>
    <definedName name="A125168634F">#REF!,#REF!</definedName>
    <definedName name="A125168638R">#REF!,#REF!</definedName>
    <definedName name="A125168642F">#REF!,#REF!</definedName>
    <definedName name="A125168646R">#REF!,#REF!</definedName>
    <definedName name="A125168650F">#REF!,#REF!</definedName>
    <definedName name="A125168654R">#REF!,#REF!</definedName>
    <definedName name="A125168658X">#REF!,#REF!</definedName>
    <definedName name="A125168662R">#REF!,#REF!</definedName>
    <definedName name="A125168666X">#REF!,#REF!</definedName>
    <definedName name="A125168670R">#REF!,#REF!</definedName>
    <definedName name="A125168674X">#REF!,#REF!</definedName>
    <definedName name="A125168678J">#REF!,#REF!</definedName>
    <definedName name="A125168682X">#REF!,#REF!</definedName>
    <definedName name="A125168686J">#REF!,#REF!</definedName>
    <definedName name="A125168690X">#REF!,#REF!</definedName>
    <definedName name="A125168694J">#REF!,#REF!</definedName>
    <definedName name="A125168698T">#REF!,#REF!</definedName>
    <definedName name="A125168702W">#REF!,#REF!</definedName>
    <definedName name="A125168706F">#REF!,#REF!</definedName>
    <definedName name="A125168710W">#REF!,#REF!</definedName>
    <definedName name="A125168714F">#REF!,#REF!</definedName>
    <definedName name="A125168718R">#REF!,#REF!</definedName>
    <definedName name="A125168722F">#REF!,#REF!</definedName>
    <definedName name="A125168726R">#REF!,#REF!</definedName>
    <definedName name="A125168730F">#REF!,#REF!</definedName>
    <definedName name="A125168734R">#REF!,#REF!</definedName>
    <definedName name="A125168738X">#REF!,#REF!</definedName>
    <definedName name="A125168742R">#REF!,#REF!</definedName>
    <definedName name="A125168746X">#REF!,#REF!</definedName>
    <definedName name="A125168750R">#REF!,#REF!</definedName>
    <definedName name="A125168754X">#REF!,#REF!</definedName>
    <definedName name="A125168758J">#REF!,#REF!</definedName>
    <definedName name="A125168762X">#REF!,#REF!</definedName>
    <definedName name="A125173158X">#REF!,#REF!</definedName>
    <definedName name="A125173162R">#REF!,#REF!</definedName>
    <definedName name="A125173166X">#REF!,#REF!</definedName>
    <definedName name="A125173170R">#REF!,#REF!</definedName>
    <definedName name="A125173174X">#REF!,#REF!</definedName>
    <definedName name="A125173178J">#REF!,#REF!</definedName>
    <definedName name="A125173182X">#REF!,#REF!</definedName>
    <definedName name="A125173186J">#REF!,#REF!</definedName>
    <definedName name="A125173190X">#REF!,#REF!</definedName>
    <definedName name="A125173194J">#REF!,#REF!</definedName>
    <definedName name="A125173198T">#REF!,#REF!</definedName>
    <definedName name="A125173202W">#REF!,#REF!</definedName>
    <definedName name="A125173206F">#REF!,#REF!</definedName>
    <definedName name="A125173210W">#REF!,#REF!</definedName>
    <definedName name="A125173214F">#REF!,#REF!</definedName>
    <definedName name="A125173218R">#REF!,#REF!</definedName>
    <definedName name="A125173222F">#REF!,#REF!</definedName>
    <definedName name="A125173226R">#REF!,#REF!</definedName>
    <definedName name="A125173230F">#REF!,#REF!</definedName>
    <definedName name="A125173234R">#REF!,#REF!</definedName>
    <definedName name="A125173238X">#REF!,#REF!</definedName>
    <definedName name="A125173242R">#REF!,#REF!</definedName>
    <definedName name="A125173246X">#REF!,#REF!</definedName>
    <definedName name="A125173250R">#REF!,#REF!</definedName>
    <definedName name="A125173254X">#REF!,#REF!</definedName>
    <definedName name="A125173258J">#REF!,#REF!</definedName>
    <definedName name="A125173262X">#REF!,#REF!</definedName>
    <definedName name="A125173266J">#REF!,#REF!</definedName>
    <definedName name="A125173270X">#REF!,#REF!</definedName>
    <definedName name="A125173274J">#REF!,#REF!</definedName>
    <definedName name="A125173278T">#REF!,#REF!</definedName>
    <definedName name="A125173282J">#REF!,#REF!</definedName>
    <definedName name="A125173286T">#REF!,#REF!</definedName>
    <definedName name="A125173290J">#REF!,#REF!</definedName>
    <definedName name="A125173294T">#REF!,#REF!</definedName>
    <definedName name="A125173298A">#REF!,#REF!</definedName>
    <definedName name="A125173302F">#REF!,#REF!</definedName>
    <definedName name="A125173306R">#REF!,#REF!</definedName>
    <definedName name="A125173310F">#REF!,#REF!</definedName>
    <definedName name="A125173314R">#REF!,#REF!</definedName>
    <definedName name="A125173318X">#REF!,#REF!</definedName>
    <definedName name="A125173322R">#REF!,#REF!</definedName>
    <definedName name="A125173326X">#REF!,#REF!</definedName>
    <definedName name="A125173330R">#REF!,#REF!</definedName>
    <definedName name="A125173334X">#REF!,#REF!</definedName>
    <definedName name="A125173338J">#REF!,#REF!</definedName>
    <definedName name="A125173342X">#REF!,#REF!</definedName>
    <definedName name="A125173346J">#REF!,#REF!</definedName>
    <definedName name="A125173350X">#REF!,#REF!</definedName>
    <definedName name="A125173354J">#REF!,#REF!</definedName>
    <definedName name="A125173358T">#REF!,#REF!</definedName>
    <definedName name="A125173362J">#REF!,#REF!</definedName>
    <definedName name="A125173366T">#REF!,#REF!</definedName>
    <definedName name="A125173370J">#REF!,#REF!</definedName>
    <definedName name="A125173374T">#REF!,#REF!</definedName>
    <definedName name="A125173378A">#REF!,#REF!</definedName>
    <definedName name="A125173382T">#REF!,#REF!</definedName>
    <definedName name="A125173386A">#REF!,#REF!</definedName>
    <definedName name="A125173390T">#REF!,#REF!</definedName>
    <definedName name="A125173394A">#REF!,#REF!</definedName>
    <definedName name="A125173398K">#REF!,#REF!</definedName>
    <definedName name="A125173402R">#REF!,#REF!</definedName>
    <definedName name="A125173406X">#REF!,#REF!</definedName>
    <definedName name="A125173410R">#REF!,#REF!</definedName>
    <definedName name="A125173414X">#REF!,#REF!</definedName>
    <definedName name="A125173418J">#REF!,#REF!</definedName>
    <definedName name="A125173422X">#REF!,#REF!</definedName>
    <definedName name="A125173426J">#REF!,#REF!</definedName>
    <definedName name="A125173430X">#REF!,#REF!</definedName>
    <definedName name="A125173434J">#REF!,#REF!</definedName>
    <definedName name="A125173438T">#REF!,#REF!</definedName>
    <definedName name="A125173442J">#REF!,#REF!</definedName>
    <definedName name="A125173446T">#REF!,#REF!</definedName>
    <definedName name="A125173450J">#REF!,#REF!</definedName>
    <definedName name="A125173454T">#REF!,#REF!</definedName>
    <definedName name="A125173458A">#REF!,#REF!</definedName>
    <definedName name="A125173462T">#REF!,#REF!</definedName>
    <definedName name="A125173466A">#REF!,#REF!</definedName>
    <definedName name="A125173470T">#REF!,#REF!</definedName>
    <definedName name="A125173474A">#REF!,#REF!</definedName>
    <definedName name="A125173478K">#REF!,#REF!</definedName>
    <definedName name="A125173482A">#REF!,#REF!</definedName>
    <definedName name="A125173486K">#REF!,#REF!</definedName>
    <definedName name="A125173490A">#REF!,#REF!</definedName>
    <definedName name="A125173494K">#REF!,#REF!</definedName>
    <definedName name="A125173498V">#REF!,#REF!</definedName>
    <definedName name="A125173502X">#REF!,#REF!</definedName>
    <definedName name="A125173506J">#REF!,#REF!</definedName>
    <definedName name="A125173510X">#REF!,#REF!</definedName>
    <definedName name="A125173514J">#REF!,#REF!</definedName>
    <definedName name="A125173518T">#REF!,#REF!</definedName>
    <definedName name="A125173522J">#REF!,#REF!</definedName>
    <definedName name="A125173526T">#REF!,#REF!</definedName>
    <definedName name="A125173530J">#REF!,#REF!</definedName>
    <definedName name="A125173534T">#REF!,#REF!</definedName>
    <definedName name="A125173538A">#REF!,#REF!</definedName>
    <definedName name="A125173542T">#REF!,#REF!</definedName>
    <definedName name="A125173546A">#REF!,#REF!</definedName>
    <definedName name="A125173550T">#REF!,#REF!</definedName>
    <definedName name="A125173554A">#REF!,#REF!</definedName>
    <definedName name="A125173558K">#REF!,#REF!</definedName>
    <definedName name="A125173562A">#REF!,#REF!</definedName>
    <definedName name="A125173566K">#REF!,#REF!</definedName>
    <definedName name="A125173570A">#REF!,#REF!</definedName>
    <definedName name="A125173574K">#REF!,#REF!</definedName>
    <definedName name="A125173578V">#REF!,#REF!</definedName>
    <definedName name="A125173582K">#REF!,#REF!</definedName>
    <definedName name="A125173586V">#REF!,#REF!</definedName>
    <definedName name="A125173590K">#REF!,#REF!</definedName>
    <definedName name="A125173594V">#REF!,#REF!</definedName>
    <definedName name="A125173598C">#REF!,#REF!</definedName>
    <definedName name="A125173602J">#REF!,#REF!</definedName>
    <definedName name="A125173606T">#REF!,#REF!</definedName>
    <definedName name="A125173610J">#REF!,#REF!</definedName>
    <definedName name="A125173614T">#REF!,#REF!</definedName>
    <definedName name="A125173618A">#REF!,#REF!</definedName>
    <definedName name="A125173622T">#REF!,#REF!</definedName>
    <definedName name="A125173626A">#REF!,#REF!</definedName>
    <definedName name="A125173630T">#REF!,#REF!</definedName>
    <definedName name="A125173634A">#REF!,#REF!</definedName>
    <definedName name="A125173638K">#REF!,#REF!</definedName>
    <definedName name="A125173642A">#REF!,#REF!</definedName>
    <definedName name="A125173646K">#REF!,#REF!</definedName>
    <definedName name="A125173650A">#REF!,#REF!</definedName>
    <definedName name="A125173654K">#REF!,#REF!</definedName>
    <definedName name="A125173658V">#REF!,#REF!</definedName>
    <definedName name="A125173662K">#REF!,#REF!</definedName>
    <definedName name="A125173666V">#REF!,#REF!</definedName>
    <definedName name="A125173670K">#REF!,#REF!</definedName>
    <definedName name="A125173674V">#REF!,#REF!</definedName>
    <definedName name="A125173678C">#REF!,#REF!</definedName>
    <definedName name="A125173682V">#REF!,#REF!</definedName>
    <definedName name="A125173686C">#REF!,#REF!</definedName>
    <definedName name="A125173690V">#REF!,#REF!</definedName>
    <definedName name="A125173694C">#REF!,#REF!</definedName>
    <definedName name="A125173698L">#REF!,#REF!</definedName>
    <definedName name="A125173702T">#REF!,#REF!</definedName>
    <definedName name="A125173706A">#REF!,#REF!</definedName>
    <definedName name="A125173710T">#REF!,#REF!</definedName>
    <definedName name="A125173714A">#REF!,#REF!</definedName>
    <definedName name="A125173718K">#REF!,#REF!</definedName>
    <definedName name="A125173722A">#REF!,#REF!</definedName>
    <definedName name="A125173726K">#REF!,#REF!</definedName>
    <definedName name="A125173730A">#REF!,#REF!</definedName>
    <definedName name="A125173734K">#REF!,#REF!</definedName>
    <definedName name="A125173738V">#REF!,#REF!</definedName>
    <definedName name="A125173742K">#REF!,#REF!</definedName>
    <definedName name="A125173746V">#REF!,#REF!</definedName>
    <definedName name="A125173750K">#REF!,#REF!</definedName>
    <definedName name="A125173754V">#REF!,#REF!</definedName>
    <definedName name="A125173758C">#REF!,#REF!</definedName>
    <definedName name="A125173762V">#REF!,#REF!</definedName>
    <definedName name="A125173766C">#REF!,#REF!</definedName>
    <definedName name="A125173770V">#REF!,#REF!</definedName>
    <definedName name="A125173774C">#REF!,#REF!</definedName>
    <definedName name="A125173778L">#REF!,#REF!</definedName>
    <definedName name="A125173782C">#REF!,#REF!</definedName>
    <definedName name="A125173786L">#REF!,#REF!</definedName>
    <definedName name="A125173790C">#REF!,#REF!</definedName>
    <definedName name="A125173794L">#REF!,#REF!</definedName>
    <definedName name="A125173798W">#REF!,#REF!</definedName>
    <definedName name="A125173802A">#REF!,#REF!</definedName>
    <definedName name="A125173806K">#REF!,#REF!</definedName>
    <definedName name="A125173810A">#REF!,#REF!</definedName>
    <definedName name="A125173814K">#REF!,#REF!</definedName>
    <definedName name="A125173818V">#REF!,#REF!</definedName>
    <definedName name="A125173822K">#REF!,#REF!</definedName>
    <definedName name="A125173826V">#REF!,#REF!</definedName>
    <definedName name="A125173830K">#REF!,#REF!</definedName>
    <definedName name="A125173834V">#REF!,#REF!</definedName>
    <definedName name="A125173838C">#REF!,#REF!</definedName>
    <definedName name="A125173842V">#REF!,#REF!</definedName>
    <definedName name="A125173846C">#REF!,#REF!</definedName>
    <definedName name="A125173850V">#REF!,#REF!</definedName>
    <definedName name="A125173854C">#REF!,#REF!</definedName>
    <definedName name="A125173858L">#REF!,#REF!</definedName>
    <definedName name="A125173862C">#REF!,#REF!</definedName>
    <definedName name="A125173866L">#REF!,#REF!</definedName>
    <definedName name="A125173870C">#REF!,#REF!</definedName>
    <definedName name="A125173874L">#REF!,#REF!</definedName>
    <definedName name="A125173878W">#REF!,#REF!</definedName>
    <definedName name="A125173882L">#REF!,#REF!</definedName>
    <definedName name="A125173886W">#REF!,#REF!</definedName>
    <definedName name="A125173890L">#REF!,#REF!</definedName>
    <definedName name="A125173894W">#REF!,#REF!</definedName>
    <definedName name="A125173898F">#REF!,#REF!</definedName>
    <definedName name="A125173902K">#REF!,#REF!</definedName>
    <definedName name="A125173906V">#REF!,#REF!</definedName>
    <definedName name="A125173910K">#REF!,#REF!</definedName>
    <definedName name="A125173914V">#REF!,#REF!</definedName>
    <definedName name="A125173918C">#REF!,#REF!</definedName>
    <definedName name="A125173922V">#REF!,#REF!</definedName>
    <definedName name="A125173926C">#REF!,#REF!</definedName>
    <definedName name="A125173930V">#REF!,#REF!</definedName>
    <definedName name="A125173934C">#REF!,#REF!</definedName>
    <definedName name="A125173938L">#REF!,#REF!</definedName>
    <definedName name="A125173942C">#REF!,#REF!</definedName>
    <definedName name="A125173946L">#REF!,#REF!</definedName>
    <definedName name="A125173950C">#REF!,#REF!</definedName>
    <definedName name="A125173954L">#REF!,#REF!</definedName>
    <definedName name="A125173958W">#REF!,#REF!</definedName>
    <definedName name="A125173962L">#REF!,#REF!</definedName>
    <definedName name="A125173966W">#REF!,#REF!</definedName>
    <definedName name="A125173970L">#REF!,#REF!</definedName>
    <definedName name="A125173974W">#REF!,#REF!</definedName>
    <definedName name="A125173978F">#REF!,#REF!</definedName>
    <definedName name="A125173982W">#REF!,#REF!</definedName>
    <definedName name="A125173986F">#REF!,#REF!</definedName>
    <definedName name="A125173990W">#REF!,#REF!</definedName>
    <definedName name="A125173994F">#REF!,#REF!</definedName>
    <definedName name="A125173998R">#REF!,#REF!</definedName>
    <definedName name="A125174002W">#REF!,#REF!</definedName>
    <definedName name="A125174006F">#REF!,#REF!</definedName>
    <definedName name="A125174010W">#REF!,#REF!</definedName>
    <definedName name="A125174014F">#REF!,#REF!</definedName>
    <definedName name="A125174018R">#REF!,#REF!</definedName>
    <definedName name="A125174022F">#REF!,#REF!</definedName>
    <definedName name="A125174026R">#REF!,#REF!</definedName>
    <definedName name="A125174030F">#REF!,#REF!</definedName>
    <definedName name="A125174034R">#REF!,#REF!</definedName>
    <definedName name="A125174038X">#REF!,#REF!</definedName>
    <definedName name="A125174042R">#REF!,#REF!</definedName>
    <definedName name="A125174046X">#REF!,#REF!</definedName>
    <definedName name="A125174050R">#REF!,#REF!</definedName>
    <definedName name="A125174054X">#REF!,#REF!</definedName>
    <definedName name="A125174058J">#REF!,#REF!</definedName>
    <definedName name="A125174062X">#REF!,#REF!</definedName>
    <definedName name="A125174066J">#REF!,#REF!</definedName>
    <definedName name="A125174070X">#REF!,#REF!</definedName>
    <definedName name="A125174074J">#REF!,#REF!</definedName>
    <definedName name="A125174078T">#REF!,#REF!</definedName>
    <definedName name="A125174082J">#REF!,#REF!</definedName>
    <definedName name="A125174086T">#REF!,#REF!</definedName>
    <definedName name="A125174090J">#REF!,#REF!</definedName>
    <definedName name="A125174094T">#REF!,#REF!</definedName>
    <definedName name="A125174098A">#REF!,#REF!</definedName>
    <definedName name="A125174102F">#REF!,#REF!</definedName>
    <definedName name="A125174106R">#REF!,#REF!</definedName>
    <definedName name="A125174110F">#REF!,#REF!</definedName>
    <definedName name="A125174114R">#REF!,#REF!</definedName>
    <definedName name="A125174118X">#REF!,#REF!</definedName>
    <definedName name="A125174122R">#REF!,#REF!</definedName>
    <definedName name="A125174126X">#REF!,#REF!</definedName>
    <definedName name="A125174130R">#REF!,#REF!</definedName>
    <definedName name="A125174134X">#REF!,#REF!</definedName>
    <definedName name="A125174138J">#REF!,#REF!</definedName>
    <definedName name="A125174142X">#REF!,#REF!</definedName>
    <definedName name="A125174146J">#REF!,#REF!</definedName>
    <definedName name="A125174150X">#REF!,#REF!</definedName>
    <definedName name="A125174154J">#REF!,#REF!</definedName>
    <definedName name="A125174158T">#REF!,#REF!</definedName>
    <definedName name="A125174162J">#REF!,#REF!</definedName>
    <definedName name="A125174166T">#REF!,#REF!</definedName>
    <definedName name="A125174170J">#REF!,#REF!</definedName>
    <definedName name="A125174174T">#REF!,#REF!</definedName>
    <definedName name="A125174178A">#REF!,#REF!</definedName>
    <definedName name="A125174182T">#REF!,#REF!</definedName>
    <definedName name="A125174186A">#REF!,#REF!</definedName>
    <definedName name="A125174190T">#REF!,#REF!</definedName>
    <definedName name="A125174194A">#REF!,#REF!</definedName>
    <definedName name="A125175030X">#REF!,#REF!</definedName>
    <definedName name="A125175034J">#REF!,#REF!</definedName>
    <definedName name="A125175038T">#REF!,#REF!</definedName>
    <definedName name="A125175042J">#REF!,#REF!</definedName>
    <definedName name="A125175046T">#REF!,#REF!</definedName>
    <definedName name="A125175050J">#REF!,#REF!</definedName>
    <definedName name="A125175054T">#REF!,#REF!</definedName>
    <definedName name="A125175058A">#REF!,#REF!</definedName>
    <definedName name="A125175062T">#REF!,#REF!</definedName>
    <definedName name="A125175066A">#REF!,#REF!</definedName>
    <definedName name="A125175070T">#REF!,#REF!</definedName>
    <definedName name="A125175074A">#REF!,#REF!</definedName>
    <definedName name="A125175078K">#REF!,#REF!</definedName>
    <definedName name="A125175082A">#REF!,#REF!</definedName>
    <definedName name="A125175086K">#REF!,#REF!</definedName>
    <definedName name="A125175090A">#REF!,#REF!</definedName>
    <definedName name="A125175094K">#REF!,#REF!</definedName>
    <definedName name="A125175098V">#REF!,#REF!</definedName>
    <definedName name="A125175102X">#REF!,#REF!</definedName>
    <definedName name="A125175106J">#REF!,#REF!</definedName>
    <definedName name="A125175110X">#REF!,#REF!</definedName>
    <definedName name="A125175114J">#REF!,#REF!</definedName>
    <definedName name="A125175118T">#REF!,#REF!</definedName>
    <definedName name="A125175122J">#REF!,#REF!</definedName>
    <definedName name="A125175126T">#REF!,#REF!</definedName>
    <definedName name="A125175130J">#REF!,#REF!</definedName>
    <definedName name="A125175966J">#REF!,#REF!</definedName>
    <definedName name="A125175970X">#REF!,#REF!</definedName>
    <definedName name="A125175974J">#REF!,#REF!</definedName>
    <definedName name="A125175978T">#REF!,#REF!</definedName>
    <definedName name="A125175982J">#REF!,#REF!</definedName>
    <definedName name="A125175986T">#REF!,#REF!</definedName>
    <definedName name="A125175990J">#REF!,#REF!</definedName>
    <definedName name="A125175994T">#REF!,#REF!</definedName>
    <definedName name="A125175998A">#REF!,#REF!</definedName>
    <definedName name="A125176002J">#REF!,#REF!</definedName>
    <definedName name="A125176006T">#REF!,#REF!</definedName>
    <definedName name="A125176010J">#REF!,#REF!</definedName>
    <definedName name="A125176014T">#REF!,#REF!</definedName>
    <definedName name="A125176018A">#REF!,#REF!</definedName>
    <definedName name="A125176022T">#REF!,#REF!</definedName>
    <definedName name="A125176026A">#REF!,#REF!</definedName>
    <definedName name="A125176030T">#REF!,#REF!</definedName>
    <definedName name="A125176034A">#REF!,#REF!</definedName>
    <definedName name="A125176038K">#REF!,#REF!</definedName>
    <definedName name="A125176042A">#REF!,#REF!</definedName>
    <definedName name="A125176046K">#REF!,#REF!</definedName>
    <definedName name="A125176050A">#REF!,#REF!</definedName>
    <definedName name="A125176054K">#REF!,#REF!</definedName>
    <definedName name="A125176058V">#REF!,#REF!</definedName>
    <definedName name="A125176062K">#REF!,#REF!</definedName>
    <definedName name="A125176066V">#REF!,#REF!</definedName>
    <definedName name="A125176902R">#REF!,#REF!</definedName>
    <definedName name="A125176906X">#REF!,#REF!</definedName>
    <definedName name="A125176910R">#REF!,#REF!</definedName>
    <definedName name="A125176914X">#REF!,#REF!</definedName>
    <definedName name="A125176918J">#REF!,#REF!</definedName>
    <definedName name="A125176922X">#REF!,#REF!</definedName>
    <definedName name="A125176926J">#REF!,#REF!</definedName>
    <definedName name="A125176930X">#REF!,#REF!</definedName>
    <definedName name="A125176934J">#REF!,#REF!</definedName>
    <definedName name="A125176938T">#REF!,#REF!</definedName>
    <definedName name="A125176942J">#REF!,#REF!</definedName>
    <definedName name="A125176946T">#REF!,#REF!</definedName>
    <definedName name="A125176950J">#REF!,#REF!</definedName>
    <definedName name="A125176954T">#REF!,#REF!</definedName>
    <definedName name="A125176958A">#REF!,#REF!</definedName>
    <definedName name="A125176962T">#REF!,#REF!</definedName>
    <definedName name="A125176966A">#REF!,#REF!</definedName>
    <definedName name="A125176970T">#REF!,#REF!</definedName>
    <definedName name="A125176974A">#REF!,#REF!</definedName>
    <definedName name="A125176978K">#REF!,#REF!</definedName>
    <definedName name="A125176982A">#REF!,#REF!</definedName>
    <definedName name="A125176986K">#REF!,#REF!</definedName>
    <definedName name="A125176990A">#REF!,#REF!</definedName>
    <definedName name="A125176994K">#REF!,#REF!</definedName>
    <definedName name="A125176998V">#REF!,#REF!</definedName>
    <definedName name="A125177002A">#REF!,#REF!</definedName>
    <definedName name="A125177838A">#REF!,#REF!</definedName>
    <definedName name="A125177842T">#REF!,#REF!</definedName>
    <definedName name="A125177846A">#REF!,#REF!</definedName>
    <definedName name="A125177850T">#REF!,#REF!</definedName>
    <definedName name="A125177854A">#REF!,#REF!</definedName>
    <definedName name="A125177858K">#REF!,#REF!</definedName>
    <definedName name="A125177862A">#REF!,#REF!</definedName>
    <definedName name="A125177866K">#REF!,#REF!</definedName>
    <definedName name="A125177870A">#REF!,#REF!</definedName>
    <definedName name="A125177874K">#REF!,#REF!</definedName>
    <definedName name="A125177878V">#REF!,#REF!</definedName>
    <definedName name="A125177882K">#REF!,#REF!</definedName>
    <definedName name="A125177886V">#REF!,#REF!</definedName>
    <definedName name="A125177890K">#REF!,#REF!</definedName>
    <definedName name="A125177894V">#REF!,#REF!</definedName>
    <definedName name="A125177898C">#REF!,#REF!</definedName>
    <definedName name="A125177902J">#REF!,#REF!</definedName>
    <definedName name="A125177906T">#REF!,#REF!</definedName>
    <definedName name="A125177910J">#REF!,#REF!</definedName>
    <definedName name="A125177914T">#REF!,#REF!</definedName>
    <definedName name="A125177918A">#REF!,#REF!</definedName>
    <definedName name="A125177922T">#REF!,#REF!</definedName>
    <definedName name="A125177926A">#REF!,#REF!</definedName>
    <definedName name="A125177930T">#REF!,#REF!</definedName>
    <definedName name="A125177934A">#REF!,#REF!</definedName>
    <definedName name="A125177938K">#REF!,#REF!</definedName>
    <definedName name="A125178774V">#REF!,#REF!</definedName>
    <definedName name="A125178778C">#REF!,#REF!</definedName>
    <definedName name="A125178782V">#REF!,#REF!</definedName>
    <definedName name="A125178786C">#REF!,#REF!</definedName>
    <definedName name="A125178790V">#REF!,#REF!</definedName>
    <definedName name="A125178794C">#REF!,#REF!</definedName>
    <definedName name="A125178798L">#REF!,#REF!</definedName>
    <definedName name="A125178802T">#REF!,#REF!</definedName>
    <definedName name="A125178806A">#REF!,#REF!</definedName>
    <definedName name="A125178810T">#REF!,#REF!</definedName>
    <definedName name="A125178814A">#REF!,#REF!</definedName>
    <definedName name="A125178818K">#REF!,#REF!</definedName>
    <definedName name="A125178822A">#REF!,#REF!</definedName>
    <definedName name="A125178826K">#REF!,#REF!</definedName>
    <definedName name="A125178830A">#REF!,#REF!</definedName>
    <definedName name="A125178834K">#REF!,#REF!</definedName>
    <definedName name="A125178838V">#REF!,#REF!</definedName>
    <definedName name="A125178842K">#REF!,#REF!</definedName>
    <definedName name="A125178846V">#REF!,#REF!</definedName>
    <definedName name="A125178850K">#REF!,#REF!</definedName>
    <definedName name="A125178854V">#REF!,#REF!</definedName>
    <definedName name="A125178858C">#REF!,#REF!</definedName>
    <definedName name="A125178862V">#REF!,#REF!</definedName>
    <definedName name="A125178866C">#REF!,#REF!</definedName>
    <definedName name="A125178870V">#REF!,#REF!</definedName>
    <definedName name="A125178874C">#REF!,#REF!</definedName>
    <definedName name="A125178878L">#REF!,#REF!</definedName>
    <definedName name="A125178882C">#REF!,#REF!</definedName>
    <definedName name="A125178886L">#REF!,#REF!</definedName>
    <definedName name="A125178890C">#REF!,#REF!</definedName>
    <definedName name="A125178894L">#REF!,#REF!</definedName>
    <definedName name="A125178898W">#REF!,#REF!</definedName>
    <definedName name="A125178902A">#REF!,#REF!</definedName>
    <definedName name="A125178906K">#REF!,#REF!</definedName>
    <definedName name="A125178910A">#REF!,#REF!</definedName>
    <definedName name="A125178914K">#REF!,#REF!</definedName>
    <definedName name="A125178918V">#REF!,#REF!</definedName>
    <definedName name="A125178922K">#REF!,#REF!</definedName>
    <definedName name="A125178926V">#REF!,#REF!</definedName>
    <definedName name="A125178930K">#REF!,#REF!</definedName>
    <definedName name="A125178934V">#REF!,#REF!</definedName>
    <definedName name="A125178938C">#REF!,#REF!</definedName>
    <definedName name="A125178942V">#REF!,#REF!</definedName>
    <definedName name="A125178946C">#REF!,#REF!</definedName>
    <definedName name="A125178950V">#REF!,#REF!</definedName>
    <definedName name="A125178954C">#REF!,#REF!</definedName>
    <definedName name="A125178958L">#REF!,#REF!</definedName>
    <definedName name="A125178962C">#REF!,#REF!</definedName>
    <definedName name="A125178966L">#REF!,#REF!</definedName>
    <definedName name="A125178970C">#REF!,#REF!</definedName>
    <definedName name="A125178974L">#REF!,#REF!</definedName>
    <definedName name="A125178978W">#REF!,#REF!</definedName>
    <definedName name="A125178982L">#REF!,#REF!</definedName>
    <definedName name="A125178986W">#REF!,#REF!</definedName>
    <definedName name="A125178990L">#REF!,#REF!</definedName>
    <definedName name="A125178994W">#REF!,#REF!</definedName>
    <definedName name="A125178998F">#REF!,#REF!</definedName>
    <definedName name="A125179002L">#REF!,#REF!</definedName>
    <definedName name="A125179006W">#REF!,#REF!</definedName>
    <definedName name="A125179010L">#REF!,#REF!</definedName>
    <definedName name="A125179014W">#REF!,#REF!</definedName>
    <definedName name="A125179018F">#REF!,#REF!</definedName>
    <definedName name="A125179022W">#REF!,#REF!</definedName>
    <definedName name="A125179026F">#REF!,#REF!</definedName>
    <definedName name="A125179030W">#REF!,#REF!</definedName>
    <definedName name="A125179034F">#REF!,#REF!</definedName>
    <definedName name="A125179038R">#REF!,#REF!</definedName>
    <definedName name="A125179042F">#REF!,#REF!</definedName>
    <definedName name="A125179046R">#REF!,#REF!</definedName>
    <definedName name="A125179050F">#REF!,#REF!</definedName>
    <definedName name="A125179054R">#REF!,#REF!</definedName>
    <definedName name="A125179058X">#REF!,#REF!</definedName>
    <definedName name="A125179062R">#REF!,#REF!</definedName>
    <definedName name="A125179066X">#REF!,#REF!</definedName>
    <definedName name="A125179070R">#REF!,#REF!</definedName>
    <definedName name="A125179074X">#REF!,#REF!</definedName>
    <definedName name="A125179078J">#REF!,#REF!</definedName>
    <definedName name="A125179082X">#REF!,#REF!</definedName>
    <definedName name="A125179086J">#REF!,#REF!</definedName>
    <definedName name="A125179090X">#REF!,#REF!</definedName>
    <definedName name="A125179094J">#REF!,#REF!</definedName>
    <definedName name="A125179098T">#REF!,#REF!</definedName>
    <definedName name="A125179102W">#REF!,#REF!</definedName>
    <definedName name="A125179106F">#REF!,#REF!</definedName>
    <definedName name="A125179110W">#REF!,#REF!</definedName>
    <definedName name="A125179114F">#REF!,#REF!</definedName>
    <definedName name="A125179118R">#REF!,#REF!</definedName>
    <definedName name="A125179122F">#REF!,#REF!</definedName>
    <definedName name="A125179126R">#REF!,#REF!</definedName>
    <definedName name="A125179130F">#REF!,#REF!</definedName>
    <definedName name="A125179134R">#REF!,#REF!</definedName>
    <definedName name="A125179138X">#REF!,#REF!</definedName>
    <definedName name="A125179142R">#REF!,#REF!</definedName>
    <definedName name="A125179146X">#REF!,#REF!</definedName>
    <definedName name="A125179150R">#REF!,#REF!</definedName>
    <definedName name="A125179154X">#REF!,#REF!</definedName>
    <definedName name="A125179158J">#REF!,#REF!</definedName>
    <definedName name="A125179162X">#REF!,#REF!</definedName>
    <definedName name="A125179166J">#REF!,#REF!</definedName>
    <definedName name="A125179170X">#REF!,#REF!</definedName>
    <definedName name="A125179174J">#REF!,#REF!</definedName>
    <definedName name="A125179178T">#REF!,#REF!</definedName>
    <definedName name="A125179182J">#REF!,#REF!</definedName>
    <definedName name="A125179186T">#REF!,#REF!</definedName>
    <definedName name="A125179190J">#REF!,#REF!</definedName>
    <definedName name="A125179194T">#REF!,#REF!</definedName>
    <definedName name="A125179198A">#REF!,#REF!</definedName>
    <definedName name="A125179202F">#REF!,#REF!</definedName>
    <definedName name="A125179206R">#REF!,#REF!</definedName>
    <definedName name="A125179210F">#REF!,#REF!</definedName>
    <definedName name="A125179214R">#REF!,#REF!</definedName>
    <definedName name="A125179218X">#REF!,#REF!</definedName>
    <definedName name="A125179222R">#REF!,#REF!</definedName>
    <definedName name="A125179226X">#REF!,#REF!</definedName>
    <definedName name="A125179230R">#REF!,#REF!</definedName>
    <definedName name="A125179234X">#REF!,#REF!</definedName>
    <definedName name="A125179238J">#REF!,#REF!</definedName>
    <definedName name="A125179242X">#REF!,#REF!</definedName>
    <definedName name="A125179246J">#REF!,#REF!</definedName>
    <definedName name="A125179250X">#REF!,#REF!</definedName>
    <definedName name="A125179254J">#REF!,#REF!</definedName>
    <definedName name="A125179258T">#REF!,#REF!</definedName>
    <definedName name="A125179262J">#REF!,#REF!</definedName>
    <definedName name="A125179266T">#REF!,#REF!</definedName>
    <definedName name="A125179270J">#REF!,#REF!</definedName>
    <definedName name="A125179274T">#REF!,#REF!</definedName>
    <definedName name="A125179278A">#REF!,#REF!</definedName>
    <definedName name="A125179282T">#REF!,#REF!</definedName>
    <definedName name="A125179286A">#REF!,#REF!</definedName>
    <definedName name="A125179290T">#REF!,#REF!</definedName>
    <definedName name="A125179294A">#REF!,#REF!</definedName>
    <definedName name="A125179298K">#REF!,#REF!</definedName>
    <definedName name="A125179302R">#REF!,#REF!</definedName>
    <definedName name="A125179306X">#REF!,#REF!</definedName>
    <definedName name="A125179310R">#REF!,#REF!</definedName>
    <definedName name="A125179314X">#REF!,#REF!</definedName>
    <definedName name="A125179318J">#REF!,#REF!</definedName>
    <definedName name="A125179322X">#REF!,#REF!</definedName>
    <definedName name="A125179326J">#REF!,#REF!</definedName>
    <definedName name="A125179330X">#REF!,#REF!</definedName>
    <definedName name="A125179334J">#REF!,#REF!</definedName>
    <definedName name="A125179338T">#REF!,#REF!</definedName>
    <definedName name="A125179342J">#REF!,#REF!</definedName>
    <definedName name="A125179346T">#REF!,#REF!</definedName>
    <definedName name="A125179350J">#REF!,#REF!</definedName>
    <definedName name="A125179354T">#REF!,#REF!</definedName>
    <definedName name="A125179358A">#REF!,#REF!</definedName>
    <definedName name="A125179362T">#REF!,#REF!</definedName>
    <definedName name="A125179366A">#REF!,#REF!</definedName>
    <definedName name="A125179370T">#REF!,#REF!</definedName>
    <definedName name="A125179374A">#REF!,#REF!</definedName>
    <definedName name="A125179378K">#REF!,#REF!</definedName>
    <definedName name="A125179382A">#REF!,#REF!</definedName>
    <definedName name="A125179386K">#REF!,#REF!</definedName>
    <definedName name="A125179390A">#REF!,#REF!</definedName>
    <definedName name="A125179394K">#REF!,#REF!</definedName>
    <definedName name="A125179398V">#REF!,#REF!</definedName>
    <definedName name="A125179402X">#REF!,#REF!</definedName>
    <definedName name="A125179406J">#REF!,#REF!</definedName>
    <definedName name="A125179410X">#REF!,#REF!</definedName>
    <definedName name="A125179414J">#REF!,#REF!</definedName>
    <definedName name="A125179418T">#REF!,#REF!</definedName>
    <definedName name="A125179422J">#REF!,#REF!</definedName>
    <definedName name="A125179426T">#REF!,#REF!</definedName>
    <definedName name="A125179430J">#REF!,#REF!</definedName>
    <definedName name="A125179434T">#REF!,#REF!</definedName>
    <definedName name="A125179438A">#REF!,#REF!</definedName>
    <definedName name="A125179442T">#REF!,#REF!</definedName>
    <definedName name="A125179446A">#REF!,#REF!</definedName>
    <definedName name="A125179450T">#REF!,#REF!</definedName>
    <definedName name="A125179454A">#REF!,#REF!</definedName>
    <definedName name="A125179458K">#REF!,#REF!</definedName>
    <definedName name="A125179462A">#REF!,#REF!</definedName>
    <definedName name="A125179466K">#REF!,#REF!</definedName>
    <definedName name="A125179470A">#REF!,#REF!</definedName>
    <definedName name="A125179474K">#REF!,#REF!</definedName>
    <definedName name="A125179478V">#REF!,#REF!</definedName>
    <definedName name="A125179482K">#REF!,#REF!</definedName>
    <definedName name="A125179486V">#REF!,#REF!</definedName>
    <definedName name="A125179490K">#REF!,#REF!</definedName>
    <definedName name="A125179494V">#REF!,#REF!</definedName>
    <definedName name="A125179498C">#REF!,#REF!</definedName>
    <definedName name="A125179502J">#REF!,#REF!</definedName>
    <definedName name="A125179506T">#REF!,#REF!</definedName>
    <definedName name="A125179510J">#REF!,#REF!</definedName>
    <definedName name="A125179514T">#REF!,#REF!</definedName>
    <definedName name="A125179518A">#REF!,#REF!</definedName>
    <definedName name="A125179522T">#REF!,#REF!</definedName>
    <definedName name="A125179526A">#REF!,#REF!</definedName>
    <definedName name="A125179530T">#REF!,#REF!</definedName>
    <definedName name="A125179534A">#REF!,#REF!</definedName>
    <definedName name="A125179538K">#REF!,#REF!</definedName>
    <definedName name="A125179542A">#REF!,#REF!</definedName>
    <definedName name="A125179546K">#REF!,#REF!</definedName>
    <definedName name="A125179550A">#REF!,#REF!</definedName>
    <definedName name="A125179554K">#REF!,#REF!</definedName>
    <definedName name="A125179558V">#REF!,#REF!</definedName>
    <definedName name="A125179562K">#REF!,#REF!</definedName>
    <definedName name="A125179566V">#REF!,#REF!</definedName>
    <definedName name="A125179570K">#REF!,#REF!</definedName>
    <definedName name="A125179574V">#REF!,#REF!</definedName>
    <definedName name="A125179578C">#REF!,#REF!</definedName>
    <definedName name="A125179582V">#REF!,#REF!</definedName>
    <definedName name="A125179586C">#REF!,#REF!</definedName>
    <definedName name="A125179590V">#REF!,#REF!</definedName>
    <definedName name="A125179594C">#REF!,#REF!</definedName>
    <definedName name="A125179598L">#REF!,#REF!</definedName>
    <definedName name="A125179602T">#REF!,#REF!</definedName>
    <definedName name="A125179606A">#REF!,#REF!</definedName>
    <definedName name="A125179610T">#REF!,#REF!</definedName>
    <definedName name="A125179614A">#REF!,#REF!</definedName>
    <definedName name="A125179618K">#REF!,#REF!</definedName>
    <definedName name="A125179622A">#REF!,#REF!</definedName>
    <definedName name="A125179626K">#REF!,#REF!</definedName>
    <definedName name="A125179630A">#REF!,#REF!</definedName>
    <definedName name="A125179634K">#REF!,#REF!</definedName>
    <definedName name="A125179638V">#REF!,#REF!</definedName>
    <definedName name="A125179642K">#REF!,#REF!</definedName>
    <definedName name="A125179646V">#REF!,#REF!</definedName>
    <definedName name="A125179650K">#REF!,#REF!</definedName>
    <definedName name="A125179654V">#REF!,#REF!</definedName>
    <definedName name="A125179658C">#REF!,#REF!</definedName>
    <definedName name="A125179662V">#REF!,#REF!</definedName>
    <definedName name="A125179666C">#REF!,#REF!</definedName>
    <definedName name="A125179670V">#REF!,#REF!</definedName>
    <definedName name="A125179674C">#REF!,#REF!</definedName>
    <definedName name="A125179678L">#REF!,#REF!</definedName>
    <definedName name="A125179682C">#REF!,#REF!</definedName>
    <definedName name="A125179686L">#REF!,#REF!</definedName>
    <definedName name="A125179690C">#REF!,#REF!</definedName>
    <definedName name="A125179694L">#REF!,#REF!</definedName>
    <definedName name="A125179698W">#REF!,#REF!</definedName>
    <definedName name="A125179702A">#REF!,#REF!</definedName>
    <definedName name="A125179706K">#REF!,#REF!</definedName>
    <definedName name="A125179710A">#REF!,#REF!</definedName>
    <definedName name="A125179714K">#REF!,#REF!</definedName>
    <definedName name="A125179718V">#REF!,#REF!</definedName>
    <definedName name="A125179722K">#REF!,#REF!</definedName>
    <definedName name="A125179726V">#REF!,#REF!</definedName>
    <definedName name="A125179730K">#REF!,#REF!</definedName>
    <definedName name="A125179734V">#REF!,#REF!</definedName>
    <definedName name="A125179738C">#REF!,#REF!</definedName>
    <definedName name="A125179742V">#REF!,#REF!</definedName>
    <definedName name="A125179746C">#REF!,#REF!</definedName>
    <definedName name="A125179750V">#REF!,#REF!</definedName>
    <definedName name="A125179754C">#REF!,#REF!</definedName>
    <definedName name="A125179758L">#REF!,#REF!</definedName>
    <definedName name="A125179762C">#REF!,#REF!</definedName>
    <definedName name="A125179766L">#REF!,#REF!</definedName>
    <definedName name="A125179770C">#REF!,#REF!</definedName>
    <definedName name="A125179774L">#REF!,#REF!</definedName>
    <definedName name="A125179778W">#REF!,#REF!</definedName>
    <definedName name="A125179782L">#REF!,#REF!</definedName>
    <definedName name="A125179786W">#REF!,#REF!</definedName>
    <definedName name="A125179790L">#REF!,#REF!</definedName>
    <definedName name="A125179794W">#REF!,#REF!</definedName>
    <definedName name="A125179798F">#REF!,#REF!</definedName>
    <definedName name="A125179802K">#REF!,#REF!</definedName>
    <definedName name="A125179806V">#REF!,#REF!</definedName>
    <definedName name="A125179810K">#REF!,#REF!</definedName>
    <definedName name="A125180646T">#REF!,#REF!</definedName>
    <definedName name="A125180650J">#REF!,#REF!</definedName>
    <definedName name="A125180654T">#REF!,#REF!</definedName>
    <definedName name="A125180658A">#REF!,#REF!</definedName>
    <definedName name="A125180662T">#REF!,#REF!</definedName>
    <definedName name="A125180666A">#REF!,#REF!</definedName>
    <definedName name="A125180670T">#REF!,#REF!</definedName>
    <definedName name="A125180674A">#REF!,#REF!</definedName>
    <definedName name="A125180678K">#REF!,#REF!</definedName>
    <definedName name="A125180682A">#REF!,#REF!</definedName>
    <definedName name="A125180686K">#REF!,#REF!</definedName>
    <definedName name="A125180690A">#REF!,#REF!</definedName>
    <definedName name="A125180694K">#REF!,#REF!</definedName>
    <definedName name="A125180698V">#REF!,#REF!</definedName>
    <definedName name="A125180702X">#REF!,#REF!</definedName>
    <definedName name="A125180706J">#REF!,#REF!</definedName>
    <definedName name="A125180710X">#REF!,#REF!</definedName>
    <definedName name="A125180714J">#REF!,#REF!</definedName>
    <definedName name="A125180718T">#REF!,#REF!</definedName>
    <definedName name="A125180722J">#REF!,#REF!</definedName>
    <definedName name="A125180726T">#REF!,#REF!</definedName>
    <definedName name="A125180730J">#REF!,#REF!</definedName>
    <definedName name="A125180734T">#REF!,#REF!</definedName>
    <definedName name="A125180738A">#REF!,#REF!</definedName>
    <definedName name="A125180742T">#REF!,#REF!</definedName>
    <definedName name="A125180746A">#REF!,#REF!</definedName>
    <definedName name="A125181582K">#REF!,#REF!</definedName>
    <definedName name="A125181586V">#REF!,#REF!</definedName>
    <definedName name="A125181590K">#REF!,#REF!</definedName>
    <definedName name="A125181594V">#REF!,#REF!</definedName>
    <definedName name="A125181598C">#REF!,#REF!</definedName>
    <definedName name="A125181602J">#REF!,#REF!</definedName>
    <definedName name="A125181606T">#REF!,#REF!</definedName>
    <definedName name="A125181610J">#REF!,#REF!</definedName>
    <definedName name="A125181614T">#REF!,#REF!</definedName>
    <definedName name="A125181618A">#REF!,#REF!</definedName>
    <definedName name="A125181622T">#REF!,#REF!</definedName>
    <definedName name="A125181626A">#REF!,#REF!</definedName>
    <definedName name="A125181630T">#REF!,#REF!</definedName>
    <definedName name="A125181634A">#REF!,#REF!</definedName>
    <definedName name="A125181638K">#REF!,#REF!</definedName>
    <definedName name="A125181642A">#REF!,#REF!</definedName>
    <definedName name="A125181646K">#REF!,#REF!</definedName>
    <definedName name="A125181650A">#REF!,#REF!</definedName>
    <definedName name="A125181654K">#REF!,#REF!</definedName>
    <definedName name="A125181658V">#REF!,#REF!</definedName>
    <definedName name="A125181662K">#REF!,#REF!</definedName>
    <definedName name="A125181666V">#REF!,#REF!</definedName>
    <definedName name="A125181670K">#REF!,#REF!</definedName>
    <definedName name="A125181674V">#REF!,#REF!</definedName>
    <definedName name="A125181678C">#REF!,#REF!</definedName>
    <definedName name="A125181682V">#REF!,#REF!</definedName>
    <definedName name="A125182518K">#REF!,#REF!</definedName>
    <definedName name="A125182522A">#REF!,#REF!</definedName>
    <definedName name="A125182526K">#REF!,#REF!</definedName>
    <definedName name="A125182530A">#REF!,#REF!</definedName>
    <definedName name="A125182534K">#REF!,#REF!</definedName>
    <definedName name="A125182538V">#REF!,#REF!</definedName>
    <definedName name="A125182542K">#REF!,#REF!</definedName>
    <definedName name="A125182546V">#REF!,#REF!</definedName>
    <definedName name="A125182550K">#REF!,#REF!</definedName>
    <definedName name="A125182554V">#REF!,#REF!</definedName>
    <definedName name="A125182558C">#REF!,#REF!</definedName>
    <definedName name="A125182562V">#REF!,#REF!</definedName>
    <definedName name="A125182566C">#REF!,#REF!</definedName>
    <definedName name="A125182570V">#REF!,#REF!</definedName>
    <definedName name="A125182574C">#REF!,#REF!</definedName>
    <definedName name="A125182578L">#REF!,#REF!</definedName>
    <definedName name="A125182582C">#REF!,#REF!</definedName>
    <definedName name="A125182586L">#REF!,#REF!</definedName>
    <definedName name="A125182590C">#REF!,#REF!</definedName>
    <definedName name="A125182594L">#REF!,#REF!</definedName>
    <definedName name="A125182598W">#REF!,#REF!</definedName>
    <definedName name="A125182602A">#REF!,#REF!</definedName>
    <definedName name="A125182606K">#REF!,#REF!</definedName>
    <definedName name="A125182610A">#REF!,#REF!</definedName>
    <definedName name="A125182614K">#REF!,#REF!</definedName>
    <definedName name="A125182618V">#REF!,#REF!</definedName>
    <definedName name="A125183454C">#REF!,#REF!</definedName>
    <definedName name="A125183458L">#REF!,#REF!</definedName>
    <definedName name="A125183462C">#REF!,#REF!</definedName>
    <definedName name="A125183466L">#REF!,#REF!</definedName>
    <definedName name="A125183470C">#REF!,#REF!</definedName>
    <definedName name="A125183474L">#REF!,#REF!</definedName>
    <definedName name="A125183478W">#REF!,#REF!</definedName>
    <definedName name="A125183482L">#REF!,#REF!</definedName>
    <definedName name="A125183486W">#REF!,#REF!</definedName>
    <definedName name="A125183490L">#REF!,#REF!</definedName>
    <definedName name="A125183494W">#REF!,#REF!</definedName>
    <definedName name="A125183498F">#REF!,#REF!</definedName>
    <definedName name="A125183502K">#REF!,#REF!</definedName>
    <definedName name="A125183506V">#REF!,#REF!</definedName>
    <definedName name="A125183510K">#REF!,#REF!</definedName>
    <definedName name="A125183514V">#REF!,#REF!</definedName>
    <definedName name="A125183518C">#REF!,#REF!</definedName>
    <definedName name="A125183522V">#REF!,#REF!</definedName>
    <definedName name="A125183526C">#REF!,#REF!</definedName>
    <definedName name="A125183530V">#REF!,#REF!</definedName>
    <definedName name="A125183534C">#REF!,#REF!</definedName>
    <definedName name="A125183538L">#REF!,#REF!</definedName>
    <definedName name="A125183542C">#REF!,#REF!</definedName>
    <definedName name="A125183546L">#REF!,#REF!</definedName>
    <definedName name="A125183550C">#REF!,#REF!</definedName>
    <definedName name="A125183554L">#REF!,#REF!</definedName>
    <definedName name="A125184390W">#REF!,#REF!</definedName>
    <definedName name="A125184394F">#REF!,#REF!</definedName>
    <definedName name="A125184398R">#REF!,#REF!</definedName>
    <definedName name="A125184402V">#REF!,#REF!</definedName>
    <definedName name="A125184406C">#REF!,#REF!</definedName>
    <definedName name="A125184410V">#REF!,#REF!</definedName>
    <definedName name="A125184414C">#REF!,#REF!</definedName>
    <definedName name="A125184418L">#REF!,#REF!</definedName>
    <definedName name="A125184422C">#REF!,#REF!</definedName>
    <definedName name="A125184426L">#REF!,#REF!</definedName>
    <definedName name="A125184430C">#REF!,#REF!</definedName>
    <definedName name="A125184434L">#REF!,#REF!</definedName>
    <definedName name="A125184438W">#REF!,#REF!</definedName>
    <definedName name="A125184442L">#REF!,#REF!</definedName>
    <definedName name="A125184446W">#REF!,#REF!</definedName>
    <definedName name="A125184450L">#REF!,#REF!</definedName>
    <definedName name="A125184454W">#REF!,#REF!</definedName>
    <definedName name="A125184458F">#REF!,#REF!</definedName>
    <definedName name="A125184462W">#REF!,#REF!</definedName>
    <definedName name="A125184466F">#REF!,#REF!</definedName>
    <definedName name="A125184470W">#REF!,#REF!</definedName>
    <definedName name="A125184474F">#REF!,#REF!</definedName>
    <definedName name="A125184478R">#REF!,#REF!</definedName>
    <definedName name="A125184482F">#REF!,#REF!</definedName>
    <definedName name="A125184486R">#REF!,#REF!</definedName>
    <definedName name="A125184490F">#REF!,#REF!</definedName>
    <definedName name="A125184494R">#REF!,#REF!</definedName>
    <definedName name="A125184498X">#REF!,#REF!</definedName>
    <definedName name="A125184502C">#REF!,#REF!</definedName>
    <definedName name="A125184506L">#REF!,#REF!</definedName>
    <definedName name="A125184510C">#REF!,#REF!</definedName>
    <definedName name="A125184514L">#REF!,#REF!</definedName>
    <definedName name="A125184518W">#REF!,#REF!</definedName>
    <definedName name="A125184522L">#REF!,#REF!</definedName>
    <definedName name="A125184526W">#REF!,#REF!</definedName>
    <definedName name="A125184530L">#REF!,#REF!</definedName>
    <definedName name="A125184534W">#REF!,#REF!</definedName>
    <definedName name="A125184538F">#REF!,#REF!</definedName>
    <definedName name="A125184542W">#REF!,#REF!</definedName>
    <definedName name="A125184546F">#REF!,#REF!</definedName>
    <definedName name="A125184550W">#REF!,#REF!</definedName>
    <definedName name="A125184554F">#REF!,#REF!</definedName>
    <definedName name="A125184558R">#REF!,#REF!</definedName>
    <definedName name="A125184562F">#REF!,#REF!</definedName>
    <definedName name="A125184566R">#REF!,#REF!</definedName>
    <definedName name="A125184570F">#REF!,#REF!</definedName>
    <definedName name="A125184574R">#REF!,#REF!</definedName>
    <definedName name="A125184578X">#REF!,#REF!</definedName>
    <definedName name="A125184582R">#REF!,#REF!</definedName>
    <definedName name="A125184586X">#REF!,#REF!</definedName>
    <definedName name="A125184590R">#REF!,#REF!</definedName>
    <definedName name="A125184594X">#REF!,#REF!</definedName>
    <definedName name="A125184598J">#REF!,#REF!</definedName>
    <definedName name="A125184602L">#REF!,#REF!</definedName>
    <definedName name="A125184606W">#REF!,#REF!</definedName>
    <definedName name="A125184610L">#REF!,#REF!</definedName>
    <definedName name="A125184614W">#REF!,#REF!</definedName>
    <definedName name="A125184618F">#REF!,#REF!</definedName>
    <definedName name="A125184622W">#REF!,#REF!</definedName>
    <definedName name="A125184626F">#REF!,#REF!</definedName>
    <definedName name="A125184630W">#REF!,#REF!</definedName>
    <definedName name="A125184634F">#REF!,#REF!</definedName>
    <definedName name="A125184638R">#REF!,#REF!</definedName>
    <definedName name="A125184642F">#REF!,#REF!</definedName>
    <definedName name="A125184646R">#REF!,#REF!</definedName>
    <definedName name="A125184650F">#REF!,#REF!</definedName>
    <definedName name="A125184654R">#REF!,#REF!</definedName>
    <definedName name="A125184658X">#REF!,#REF!</definedName>
    <definedName name="A125184662R">#REF!,#REF!</definedName>
    <definedName name="A125184666X">#REF!,#REF!</definedName>
    <definedName name="A125184670R">#REF!,#REF!</definedName>
    <definedName name="A125184674X">#REF!,#REF!</definedName>
    <definedName name="A125184678J">#REF!,#REF!</definedName>
    <definedName name="A125184682X">#REF!,#REF!</definedName>
    <definedName name="A125184686J">#REF!,#REF!</definedName>
    <definedName name="A125184690X">#REF!,#REF!</definedName>
    <definedName name="A125184694J">#REF!,#REF!</definedName>
    <definedName name="A125184698T">#REF!,#REF!</definedName>
    <definedName name="A125184702W">#REF!,#REF!</definedName>
    <definedName name="A125184706F">#REF!,#REF!</definedName>
    <definedName name="A125184710W">#REF!,#REF!</definedName>
    <definedName name="A125184714F">#REF!,#REF!</definedName>
    <definedName name="A125184718R">#REF!,#REF!</definedName>
    <definedName name="A125184722F">#REF!,#REF!</definedName>
    <definedName name="A125184726R">#REF!,#REF!</definedName>
    <definedName name="A125184730F">#REF!,#REF!</definedName>
    <definedName name="A125184734R">#REF!,#REF!</definedName>
    <definedName name="A125184738X">#REF!,#REF!</definedName>
    <definedName name="A125184742R">#REF!,#REF!</definedName>
    <definedName name="A125184746X">#REF!,#REF!</definedName>
    <definedName name="A125184750R">#REF!,#REF!</definedName>
    <definedName name="A125184754X">#REF!,#REF!</definedName>
    <definedName name="A125184758J">#REF!,#REF!</definedName>
    <definedName name="A125184762X">#REF!,#REF!</definedName>
    <definedName name="A125184766J">#REF!,#REF!</definedName>
    <definedName name="A125184770X">#REF!,#REF!</definedName>
    <definedName name="A125184774J">#REF!,#REF!</definedName>
    <definedName name="A125184778T">#REF!,#REF!</definedName>
    <definedName name="A125184782J">#REF!,#REF!</definedName>
    <definedName name="A125184786T">#REF!,#REF!</definedName>
    <definedName name="A125184790J">#REF!,#REF!</definedName>
    <definedName name="A125184794T">#REF!,#REF!</definedName>
    <definedName name="A125184798A">#REF!,#REF!</definedName>
    <definedName name="A125184802F">#REF!,#REF!</definedName>
    <definedName name="A125184806R">#REF!,#REF!</definedName>
    <definedName name="A125184810F">#REF!,#REF!</definedName>
    <definedName name="A125184814R">#REF!,#REF!</definedName>
    <definedName name="A125184818X">#REF!,#REF!</definedName>
    <definedName name="A125184822R">#REF!,#REF!</definedName>
    <definedName name="A125184826X">#REF!,#REF!</definedName>
    <definedName name="A125184830R">#REF!,#REF!</definedName>
    <definedName name="A125184834X">#REF!,#REF!</definedName>
    <definedName name="A125184838J">#REF!,#REF!</definedName>
    <definedName name="A125184842X">#REF!,#REF!</definedName>
    <definedName name="A125184846J">#REF!,#REF!</definedName>
    <definedName name="A125184850X">#REF!,#REF!</definedName>
    <definedName name="A125184854J">#REF!,#REF!</definedName>
    <definedName name="A125184858T">#REF!,#REF!</definedName>
    <definedName name="A125184862J">#REF!,#REF!</definedName>
    <definedName name="A125184866T">#REF!,#REF!</definedName>
    <definedName name="A125184870J">#REF!,#REF!</definedName>
    <definedName name="A125184874T">#REF!,#REF!</definedName>
    <definedName name="A125184878A">#REF!,#REF!</definedName>
    <definedName name="A125184882T">#REF!,#REF!</definedName>
    <definedName name="A125184886A">#REF!,#REF!</definedName>
    <definedName name="A125184890T">#REF!,#REF!</definedName>
    <definedName name="A125184894A">#REF!,#REF!</definedName>
    <definedName name="A125184898K">#REF!,#REF!</definedName>
    <definedName name="A125184902R">#REF!,#REF!</definedName>
    <definedName name="A125184906X">#REF!,#REF!</definedName>
    <definedName name="A125184910R">#REF!,#REF!</definedName>
    <definedName name="A125184914X">#REF!,#REF!</definedName>
    <definedName name="A125184918J">#REF!,#REF!</definedName>
    <definedName name="A125184922X">#REF!,#REF!</definedName>
    <definedName name="A125184926J">#REF!,#REF!</definedName>
    <definedName name="A125184930X">#REF!,#REF!</definedName>
    <definedName name="A125184934J">#REF!,#REF!</definedName>
    <definedName name="A125184938T">#REF!,#REF!</definedName>
    <definedName name="A125184942J">#REF!,#REF!</definedName>
    <definedName name="A125184946T">#REF!,#REF!</definedName>
    <definedName name="A125184950J">#REF!,#REF!</definedName>
    <definedName name="A125184954T">#REF!,#REF!</definedName>
    <definedName name="A125184958A">#REF!,#REF!</definedName>
    <definedName name="A125184962T">#REF!,#REF!</definedName>
    <definedName name="A125184966A">#REF!,#REF!</definedName>
    <definedName name="A125184970T">#REF!,#REF!</definedName>
    <definedName name="A125184974A">#REF!,#REF!</definedName>
    <definedName name="A125184978K">#REF!,#REF!</definedName>
    <definedName name="A125184982A">#REF!,#REF!</definedName>
    <definedName name="A125184986K">#REF!,#REF!</definedName>
    <definedName name="A125184990A">#REF!,#REF!</definedName>
    <definedName name="A125184994K">#REF!,#REF!</definedName>
    <definedName name="A125184998V">#REF!,#REF!</definedName>
    <definedName name="A125185002A">#REF!,#REF!</definedName>
    <definedName name="A125185006K">#REF!,#REF!</definedName>
    <definedName name="A125185010A">#REF!,#REF!</definedName>
    <definedName name="A125185014K">#REF!,#REF!</definedName>
    <definedName name="A125185018V">#REF!,#REF!</definedName>
    <definedName name="A125185022K">#REF!,#REF!</definedName>
    <definedName name="A125185026V">#REF!,#REF!</definedName>
    <definedName name="A125185030K">#REF!,#REF!</definedName>
    <definedName name="A125185034V">#REF!,#REF!</definedName>
    <definedName name="A125185038C">#REF!,#REF!</definedName>
    <definedName name="A125185042V">#REF!,#REF!</definedName>
    <definedName name="A125185046C">#REF!,#REF!</definedName>
    <definedName name="A125185050V">#REF!,#REF!</definedName>
    <definedName name="A125185054C">#REF!,#REF!</definedName>
    <definedName name="A125185058L">#REF!,#REF!</definedName>
    <definedName name="A125185062C">#REF!,#REF!</definedName>
    <definedName name="A125185066L">#REF!,#REF!</definedName>
    <definedName name="A125185070C">#REF!,#REF!</definedName>
    <definedName name="A125185074L">#REF!,#REF!</definedName>
    <definedName name="A125185078W">#REF!,#REF!</definedName>
    <definedName name="A125185082L">#REF!,#REF!</definedName>
    <definedName name="A125185086W">#REF!,#REF!</definedName>
    <definedName name="A125185090L">#REF!,#REF!</definedName>
    <definedName name="A125185094W">#REF!,#REF!</definedName>
    <definedName name="A125185098F">#REF!,#REF!</definedName>
    <definedName name="A125185102K">#REF!,#REF!</definedName>
    <definedName name="A125185106V">#REF!,#REF!</definedName>
    <definedName name="A125185110K">#REF!,#REF!</definedName>
    <definedName name="A125185114V">#REF!,#REF!</definedName>
    <definedName name="A125185118C">#REF!,#REF!</definedName>
    <definedName name="A125185122V">#REF!,#REF!</definedName>
    <definedName name="A125185126C">#REF!,#REF!</definedName>
    <definedName name="A125185130V">#REF!,#REF!</definedName>
    <definedName name="A125185134C">#REF!,#REF!</definedName>
    <definedName name="A125185138L">#REF!,#REF!</definedName>
    <definedName name="A125185142C">#REF!,#REF!</definedName>
    <definedName name="A125185146L">#REF!,#REF!</definedName>
    <definedName name="A125185150C">#REF!,#REF!</definedName>
    <definedName name="A125185154L">#REF!,#REF!</definedName>
    <definedName name="A125185158W">#REF!,#REF!</definedName>
    <definedName name="A125185162L">#REF!,#REF!</definedName>
    <definedName name="A125185166W">#REF!,#REF!</definedName>
    <definedName name="A125185170L">#REF!,#REF!</definedName>
    <definedName name="A125185174W">#REF!,#REF!</definedName>
    <definedName name="A125185178F">#REF!,#REF!</definedName>
    <definedName name="A125185182W">#REF!,#REF!</definedName>
    <definedName name="A125185186F">#REF!,#REF!</definedName>
    <definedName name="A125185190W">#REF!,#REF!</definedName>
    <definedName name="A125185194F">#REF!,#REF!</definedName>
    <definedName name="A125185198R">#REF!,#REF!</definedName>
    <definedName name="A125185202V">#REF!,#REF!</definedName>
    <definedName name="A125185206C">#REF!,#REF!</definedName>
    <definedName name="A125185210V">#REF!,#REF!</definedName>
    <definedName name="A125185214C">#REF!,#REF!</definedName>
    <definedName name="A125185218L">#REF!,#REF!</definedName>
    <definedName name="A125185222C">#REF!,#REF!</definedName>
    <definedName name="A125185226L">#REF!,#REF!</definedName>
    <definedName name="A125185230C">#REF!,#REF!</definedName>
    <definedName name="A125185234L">#REF!,#REF!</definedName>
    <definedName name="A125185238W">#REF!,#REF!</definedName>
    <definedName name="A125185242L">#REF!,#REF!</definedName>
    <definedName name="A125185246W">#REF!,#REF!</definedName>
    <definedName name="A125185250L">#REF!,#REF!</definedName>
    <definedName name="A125185254W">#REF!,#REF!</definedName>
    <definedName name="A125185258F">#REF!,#REF!</definedName>
    <definedName name="A125185262W">#REF!,#REF!</definedName>
    <definedName name="A125185266F">#REF!,#REF!</definedName>
    <definedName name="A125185270W">#REF!,#REF!</definedName>
    <definedName name="A125185274F">#REF!,#REF!</definedName>
    <definedName name="A125185278R">#REF!,#REF!</definedName>
    <definedName name="A125185282F">#REF!,#REF!</definedName>
    <definedName name="A125185286R">#REF!,#REF!</definedName>
    <definedName name="A125185290F">#REF!,#REF!</definedName>
    <definedName name="A125185294R">#REF!,#REF!</definedName>
    <definedName name="A125185298X">#REF!,#REF!</definedName>
    <definedName name="A125185302C">#REF!,#REF!</definedName>
    <definedName name="A125185306L">#REF!,#REF!</definedName>
    <definedName name="A125185310C">#REF!,#REF!</definedName>
    <definedName name="A125185314L">#REF!,#REF!</definedName>
    <definedName name="A125185318W">#REF!,#REF!</definedName>
    <definedName name="A125185322L">#REF!,#REF!</definedName>
    <definedName name="A125185326W">#REF!,#REF!</definedName>
    <definedName name="A125185330L">#REF!,#REF!</definedName>
    <definedName name="A125185334W">#REF!,#REF!</definedName>
    <definedName name="A125185338F">#REF!,#REF!</definedName>
    <definedName name="A125185342W">#REF!,#REF!</definedName>
    <definedName name="A125185346F">#REF!,#REF!</definedName>
    <definedName name="A125185350W">#REF!,#REF!</definedName>
    <definedName name="A125185354F">#REF!,#REF!</definedName>
    <definedName name="A125185358R">#REF!,#REF!</definedName>
    <definedName name="A125185362F">#REF!,#REF!</definedName>
    <definedName name="A125185366R">#REF!,#REF!</definedName>
    <definedName name="A125185370F">#REF!,#REF!</definedName>
    <definedName name="A125185374R">#REF!,#REF!</definedName>
    <definedName name="A125185378X">#REF!,#REF!</definedName>
    <definedName name="A125185382R">#REF!,#REF!</definedName>
    <definedName name="A125185386X">#REF!,#REF!</definedName>
    <definedName name="A125185390R">#REF!,#REF!</definedName>
    <definedName name="A125185394X">#REF!,#REF!</definedName>
    <definedName name="A125185398J">#REF!,#REF!</definedName>
    <definedName name="A125185402L">#REF!,#REF!</definedName>
    <definedName name="A125185406W">#REF!,#REF!</definedName>
    <definedName name="A125185410L">#REF!,#REF!</definedName>
    <definedName name="A125185414W">#REF!,#REF!</definedName>
    <definedName name="A125185418F">#REF!,#REF!</definedName>
    <definedName name="A125185422W">#REF!,#REF!</definedName>
    <definedName name="A125185426F">#REF!,#REF!</definedName>
    <definedName name="A125186262R">#REF!,#REF!</definedName>
    <definedName name="A125186266X">#REF!,#REF!</definedName>
    <definedName name="A125186270R">#REF!,#REF!</definedName>
    <definedName name="A125186274X">#REF!,#REF!</definedName>
    <definedName name="A125186278J">#REF!,#REF!</definedName>
    <definedName name="A125186282X">#REF!,#REF!</definedName>
    <definedName name="A125186286J">#REF!,#REF!</definedName>
    <definedName name="A125186290X">#REF!,#REF!</definedName>
    <definedName name="A125186294J">#REF!,#REF!</definedName>
    <definedName name="A125186298T">#REF!,#REF!</definedName>
    <definedName name="A125186302W">#REF!,#REF!</definedName>
    <definedName name="A125186306F">#REF!,#REF!</definedName>
    <definedName name="A125186310W">#REF!,#REF!</definedName>
    <definedName name="A125186314F">#REF!,#REF!</definedName>
    <definedName name="A125186318R">#REF!,#REF!</definedName>
    <definedName name="A125186322F">#REF!,#REF!</definedName>
    <definedName name="A125186326R">#REF!,#REF!</definedName>
    <definedName name="A125186330F">#REF!,#REF!</definedName>
    <definedName name="A125186334R">#REF!,#REF!</definedName>
    <definedName name="A125186338X">#REF!,#REF!</definedName>
    <definedName name="A125186342R">#REF!,#REF!</definedName>
    <definedName name="A125186346X">#REF!,#REF!</definedName>
    <definedName name="A125186350R">#REF!,#REF!</definedName>
    <definedName name="A125186354X">#REF!,#REF!</definedName>
    <definedName name="A125186358J">#REF!,#REF!</definedName>
    <definedName name="A125186362X">#REF!,#REF!</definedName>
    <definedName name="A125187198A">#REF!,#REF!</definedName>
    <definedName name="A125187202F">#REF!,#REF!</definedName>
    <definedName name="A125187206R">#REF!,#REF!</definedName>
    <definedName name="A125187210F">#REF!,#REF!</definedName>
    <definedName name="A125187214R">#REF!,#REF!</definedName>
    <definedName name="A125187218X">#REF!,#REF!</definedName>
    <definedName name="A125187222R">#REF!,#REF!</definedName>
    <definedName name="A125187226X">#REF!,#REF!</definedName>
    <definedName name="A125187230R">#REF!,#REF!</definedName>
    <definedName name="A125187234X">#REF!,#REF!</definedName>
    <definedName name="A125187238J">#REF!,#REF!</definedName>
    <definedName name="A125187242X">#REF!,#REF!</definedName>
    <definedName name="A125187246J">#REF!,#REF!</definedName>
    <definedName name="A125187250X">#REF!,#REF!</definedName>
    <definedName name="A125187254J">#REF!,#REF!</definedName>
    <definedName name="A125187258T">#REF!,#REF!</definedName>
    <definedName name="A125187262J">#REF!,#REF!</definedName>
    <definedName name="A125187266T">#REF!,#REF!</definedName>
    <definedName name="A125187270J">#REF!,#REF!</definedName>
    <definedName name="A125187274T">#REF!,#REF!</definedName>
    <definedName name="A125187278A">#REF!,#REF!</definedName>
    <definedName name="A125187282T">#REF!,#REF!</definedName>
    <definedName name="A125187286A">#REF!,#REF!</definedName>
    <definedName name="A125187290T">#REF!,#REF!</definedName>
    <definedName name="A125187294A">#REF!,#REF!</definedName>
    <definedName name="A125187298K">#REF!,#REF!</definedName>
    <definedName name="A125188134J">#REF!,#REF!</definedName>
    <definedName name="A125188138T">#REF!,#REF!</definedName>
    <definedName name="A125188142J">#REF!,#REF!</definedName>
    <definedName name="A125188146T">#REF!,#REF!</definedName>
    <definedName name="A125188150J">#REF!,#REF!</definedName>
    <definedName name="A125188154T">#REF!,#REF!</definedName>
    <definedName name="A125188158A">#REF!,#REF!</definedName>
    <definedName name="A125188162T">#REF!,#REF!</definedName>
    <definedName name="A125188166A">#REF!,#REF!</definedName>
    <definedName name="A125188170T">#REF!,#REF!</definedName>
    <definedName name="A125188174A">#REF!,#REF!</definedName>
    <definedName name="A125188178K">#REF!,#REF!</definedName>
    <definedName name="A125188182A">#REF!,#REF!</definedName>
    <definedName name="A125188186K">#REF!,#REF!</definedName>
    <definedName name="A125188190A">#REF!,#REF!</definedName>
    <definedName name="A125188194K">#REF!,#REF!</definedName>
    <definedName name="A125188198V">#REF!,#REF!</definedName>
    <definedName name="A125188202X">#REF!,#REF!</definedName>
    <definedName name="A125188206J">#REF!,#REF!</definedName>
    <definedName name="A125188210X">#REF!,#REF!</definedName>
    <definedName name="A125188214J">#REF!,#REF!</definedName>
    <definedName name="A125188218T">#REF!,#REF!</definedName>
    <definedName name="A125188222J">#REF!,#REF!</definedName>
    <definedName name="A125188226T">#REF!,#REF!</definedName>
    <definedName name="A125188230J">#REF!,#REF!</definedName>
    <definedName name="A125188234T">#REF!,#REF!</definedName>
    <definedName name="A125189070A">#REF!,#REF!</definedName>
    <definedName name="A125189074K">#REF!,#REF!</definedName>
    <definedName name="A125189078V">#REF!,#REF!</definedName>
    <definedName name="A125189082K">#REF!,#REF!</definedName>
    <definedName name="A125189086V">#REF!,#REF!</definedName>
    <definedName name="A125189090K">#REF!,#REF!</definedName>
    <definedName name="A125189094V">#REF!,#REF!</definedName>
    <definedName name="A125189098C">#REF!,#REF!</definedName>
    <definedName name="A125189102J">#REF!,#REF!</definedName>
    <definedName name="A125189106T">#REF!,#REF!</definedName>
    <definedName name="A125189110J">#REF!,#REF!</definedName>
    <definedName name="A125189114T">#REF!,#REF!</definedName>
    <definedName name="A125189118A">#REF!,#REF!</definedName>
    <definedName name="A125189122T">#REF!,#REF!</definedName>
    <definedName name="A125189126A">#REF!,#REF!</definedName>
    <definedName name="A125189130T">#REF!,#REF!</definedName>
    <definedName name="A125189134A">#REF!,#REF!</definedName>
    <definedName name="A125189138K">#REF!,#REF!</definedName>
    <definedName name="A125189142A">#REF!,#REF!</definedName>
    <definedName name="A125189146K">#REF!,#REF!</definedName>
    <definedName name="A125189150A">#REF!,#REF!</definedName>
    <definedName name="A125189154K">#REF!,#REF!</definedName>
    <definedName name="A125189158V">#REF!,#REF!</definedName>
    <definedName name="A125189162K">#REF!,#REF!</definedName>
    <definedName name="A125189166V">#REF!,#REF!</definedName>
    <definedName name="A125189170K">#REF!,#REF!</definedName>
    <definedName name="A126251658C">#REF!,#REF!</definedName>
    <definedName name="A126251662V">#REF!,#REF!</definedName>
    <definedName name="A126251666C">#REF!,#REF!</definedName>
    <definedName name="A126251670V">#REF!,#REF!</definedName>
    <definedName name="A126251674C">#REF!,#REF!</definedName>
    <definedName name="A126251678L">#REF!,#REF!</definedName>
    <definedName name="A126251682C">#REF!,#REF!</definedName>
    <definedName name="A126251686L">#REF!,#REF!</definedName>
    <definedName name="A126251690C">#REF!,#REF!</definedName>
    <definedName name="A126251694L">#REF!,#REF!</definedName>
    <definedName name="A126251698W">#REF!,#REF!</definedName>
    <definedName name="A126251702A">#REF!,#REF!</definedName>
    <definedName name="A126251706K">#REF!,#REF!</definedName>
    <definedName name="A126251710A">#REF!,#REF!</definedName>
    <definedName name="A126251714K">#REF!,#REF!</definedName>
    <definedName name="A126251718V">#REF!,#REF!</definedName>
    <definedName name="A126251722K">#REF!,#REF!</definedName>
    <definedName name="A126251726V">#REF!,#REF!</definedName>
    <definedName name="A126251730K">#REF!,#REF!</definedName>
    <definedName name="A126251734V">#REF!,#REF!</definedName>
    <definedName name="A126251738C">#REF!,#REF!</definedName>
    <definedName name="A126251742V">#REF!,#REF!</definedName>
    <definedName name="A126251746C">#REF!,#REF!</definedName>
    <definedName name="A126251750V">#REF!,#REF!</definedName>
    <definedName name="A126251754C">#REF!,#REF!</definedName>
    <definedName name="A126251758L">#REF!,#REF!</definedName>
    <definedName name="A126251762C">#REF!,#REF!</definedName>
    <definedName name="A126251766L">#REF!,#REF!</definedName>
    <definedName name="A126251770C">#REF!,#REF!</definedName>
    <definedName name="A126251774L">#REF!,#REF!</definedName>
    <definedName name="A126251778W">#REF!,#REF!</definedName>
    <definedName name="A126251782L">#REF!,#REF!</definedName>
    <definedName name="A126251786W">#REF!,#REF!</definedName>
    <definedName name="A126251790L">#REF!,#REF!</definedName>
    <definedName name="A126251794W">#REF!,#REF!</definedName>
    <definedName name="A126251798F">#REF!,#REF!</definedName>
    <definedName name="A126251802K">#REF!,#REF!</definedName>
    <definedName name="A126251806V">#REF!,#REF!</definedName>
    <definedName name="A126251810K">#REF!,#REF!</definedName>
    <definedName name="A126251814V">#REF!,#REF!</definedName>
    <definedName name="A126251818C">#REF!,#REF!</definedName>
    <definedName name="A126251822V">#REF!,#REF!</definedName>
    <definedName name="A126251826C">#REF!,#REF!</definedName>
    <definedName name="A126251830V">#REF!,#REF!</definedName>
    <definedName name="A126251834C">#REF!,#REF!</definedName>
    <definedName name="A126251838L">#REF!,#REF!</definedName>
    <definedName name="A126251842C">#REF!,#REF!</definedName>
    <definedName name="A126251846L">#REF!,#REF!</definedName>
    <definedName name="A126251850C">#REF!,#REF!</definedName>
    <definedName name="A126251854L">#REF!,#REF!</definedName>
    <definedName name="A126251858W">#REF!,#REF!</definedName>
    <definedName name="A126251862L">#REF!,#REF!</definedName>
    <definedName name="A126251866W">#REF!,#REF!</definedName>
    <definedName name="A126251870L">#REF!,#REF!</definedName>
    <definedName name="A126251874W">#REF!,#REF!</definedName>
    <definedName name="A126251878F">#REF!,#REF!</definedName>
    <definedName name="A126251882W">#REF!,#REF!</definedName>
    <definedName name="A126251886F">#REF!,#REF!</definedName>
    <definedName name="A126251890W">#REF!,#REF!</definedName>
    <definedName name="A126251894F">#REF!,#REF!</definedName>
    <definedName name="A126251898R">#REF!,#REF!</definedName>
    <definedName name="A126251902V">#REF!,#REF!</definedName>
    <definedName name="A126251906C">#REF!,#REF!</definedName>
    <definedName name="A126251910V">#REF!,#REF!</definedName>
    <definedName name="A126251914C">#REF!,#REF!</definedName>
    <definedName name="A126251918L">#REF!,#REF!</definedName>
    <definedName name="A126251922C">#REF!,#REF!</definedName>
    <definedName name="A126251926L">#REF!,#REF!</definedName>
    <definedName name="A126251930C">#REF!,#REF!</definedName>
    <definedName name="A126251934L">#REF!,#REF!</definedName>
    <definedName name="A126251938W">#REF!,#REF!</definedName>
    <definedName name="A126251942L">#REF!,#REF!</definedName>
    <definedName name="A126251946W">#REF!,#REF!</definedName>
    <definedName name="A126251950L">#REF!,#REF!</definedName>
    <definedName name="A126251954W">#REF!,#REF!</definedName>
    <definedName name="A126251958F">#REF!,#REF!</definedName>
    <definedName name="A126251962W">#REF!,#REF!</definedName>
    <definedName name="A126251966F">#REF!,#REF!</definedName>
    <definedName name="A126251970W">#REF!,#REF!</definedName>
    <definedName name="A126251974F">#REF!,#REF!</definedName>
    <definedName name="A126251978R">#REF!,#REF!</definedName>
    <definedName name="A126251982F">#REF!,#REF!</definedName>
    <definedName name="A126251986R">#REF!,#REF!</definedName>
    <definedName name="A126251990F">#REF!,#REF!</definedName>
    <definedName name="A126251994R">#REF!,#REF!</definedName>
    <definedName name="A126251998X">#REF!,#REF!</definedName>
    <definedName name="A126252002F">#REF!,#REF!</definedName>
    <definedName name="A126252006R">#REF!,#REF!</definedName>
    <definedName name="A126252010F">#REF!,#REF!</definedName>
    <definedName name="A126252014R">#REF!,#REF!</definedName>
    <definedName name="A126252018X">#REF!,#REF!</definedName>
    <definedName name="A126252022R">#REF!,#REF!</definedName>
    <definedName name="A126252026X">#REF!,#REF!</definedName>
    <definedName name="A126252030R">#REF!,#REF!</definedName>
    <definedName name="A126252034X">#REF!,#REF!</definedName>
    <definedName name="A126252038J">#REF!,#REF!</definedName>
    <definedName name="A126252042X">#REF!,#REF!</definedName>
    <definedName name="A126252046J">#REF!,#REF!</definedName>
    <definedName name="A126252050X">#REF!,#REF!</definedName>
    <definedName name="A126252054J">#REF!,#REF!</definedName>
    <definedName name="A126252058T">#REF!,#REF!</definedName>
    <definedName name="A126252062J">#REF!,#REF!</definedName>
    <definedName name="A126252066T">#REF!,#REF!</definedName>
    <definedName name="A126252070J">#REF!,#REF!</definedName>
    <definedName name="A126252074T">#REF!,#REF!</definedName>
    <definedName name="A126252078A">#REF!,#REF!</definedName>
    <definedName name="A126252082T">#REF!,#REF!</definedName>
    <definedName name="A126252086A">#REF!,#REF!</definedName>
    <definedName name="A126252090T">#REF!,#REF!</definedName>
    <definedName name="A126252094A">#REF!,#REF!</definedName>
    <definedName name="A126252098K">#REF!,#REF!</definedName>
    <definedName name="A126252102R">#REF!,#REF!</definedName>
    <definedName name="A126252106X">#REF!,#REF!</definedName>
    <definedName name="A126252110R">#REF!,#REF!</definedName>
    <definedName name="A126252114X">#REF!,#REF!</definedName>
    <definedName name="A126252118J">#REF!,#REF!</definedName>
    <definedName name="A126252122X">#REF!,#REF!</definedName>
    <definedName name="A126252126J">#REF!,#REF!</definedName>
    <definedName name="A126252130X">#REF!,#REF!</definedName>
    <definedName name="A126252134J">#REF!,#REF!</definedName>
    <definedName name="A126252138T">#REF!,#REF!</definedName>
    <definedName name="A126252142J">#REF!,#REF!</definedName>
    <definedName name="A126252146T">#REF!,#REF!</definedName>
    <definedName name="A126252150J">#REF!,#REF!</definedName>
    <definedName name="A126252154T">#REF!,#REF!</definedName>
    <definedName name="A126252158A">#REF!,#REF!</definedName>
    <definedName name="A126252162T">#REF!,#REF!</definedName>
    <definedName name="A126252166A">#REF!,#REF!</definedName>
    <definedName name="A126252170T">#REF!,#REF!</definedName>
    <definedName name="A126252174A">#REF!,#REF!</definedName>
    <definedName name="A126252178K">#REF!,#REF!</definedName>
    <definedName name="A126252182A">#REF!,#REF!</definedName>
    <definedName name="A126252186K">#REF!,#REF!</definedName>
    <definedName name="A126252190A">#REF!,#REF!</definedName>
    <definedName name="A126252194K">#REF!,#REF!</definedName>
    <definedName name="A126252198V">#REF!,#REF!</definedName>
    <definedName name="A126252202X">#REF!,#REF!</definedName>
    <definedName name="A126252206J">#REF!,#REF!</definedName>
    <definedName name="A126252210X">#REF!,#REF!</definedName>
    <definedName name="A126252214J">#REF!,#REF!</definedName>
    <definedName name="A126252218T">#REF!,#REF!</definedName>
    <definedName name="A126252222J">#REF!,#REF!</definedName>
    <definedName name="A126252226T">#REF!,#REF!</definedName>
    <definedName name="A126252230J">#REF!,#REF!</definedName>
    <definedName name="A126252234T">#REF!,#REF!</definedName>
    <definedName name="A126252238A">#REF!,#REF!</definedName>
    <definedName name="A126252242T">#REF!,#REF!</definedName>
    <definedName name="A126252246A">#REF!,#REF!</definedName>
    <definedName name="A126252250T">#REF!,#REF!</definedName>
    <definedName name="A126252254A">#REF!,#REF!</definedName>
    <definedName name="A126252258K">#REF!,#REF!</definedName>
    <definedName name="A126252262A">#REF!,#REF!</definedName>
    <definedName name="A126252266K">#REF!,#REF!</definedName>
    <definedName name="A126252270A">#REF!,#REF!</definedName>
    <definedName name="A126252274K">#REF!,#REF!</definedName>
    <definedName name="A126252278V">#REF!,#REF!</definedName>
    <definedName name="A126252282K">#REF!,#REF!</definedName>
    <definedName name="A126252286V">#REF!,#REF!</definedName>
    <definedName name="A126252290K">#REF!,#REF!</definedName>
    <definedName name="A126252294V">#REF!,#REF!</definedName>
    <definedName name="A126252298C">#REF!,#REF!</definedName>
    <definedName name="A126252302J">#REF!,#REF!</definedName>
    <definedName name="A126252306T">#REF!,#REF!</definedName>
    <definedName name="A126252310J">#REF!,#REF!</definedName>
    <definedName name="A126252314T">#REF!,#REF!</definedName>
    <definedName name="A126252318A">#REF!,#REF!</definedName>
    <definedName name="A126252322T">#REF!,#REF!</definedName>
    <definedName name="A126252326A">#REF!,#REF!</definedName>
    <definedName name="A126252330T">#REF!,#REF!</definedName>
    <definedName name="A126252334A">#REF!,#REF!</definedName>
    <definedName name="A126252338K">#REF!,#REF!</definedName>
    <definedName name="A126252342A">#REF!,#REF!</definedName>
    <definedName name="A126252346K">#REF!,#REF!</definedName>
    <definedName name="A126252350A">#REF!,#REF!</definedName>
    <definedName name="A126252354K">#REF!,#REF!</definedName>
    <definedName name="A126252358V">#REF!,#REF!</definedName>
    <definedName name="A126252362K">#REF!,#REF!</definedName>
    <definedName name="A126252366V">#REF!,#REF!</definedName>
    <definedName name="A126252370K">#REF!,#REF!</definedName>
    <definedName name="A126252374V">#REF!,#REF!</definedName>
    <definedName name="A126252378C">#REF!,#REF!</definedName>
    <definedName name="A126252382V">#REF!,#REF!</definedName>
    <definedName name="A126252386C">#REF!,#REF!</definedName>
    <definedName name="A126252390V">#REF!,#REF!</definedName>
    <definedName name="A126252394C">#REF!,#REF!</definedName>
    <definedName name="A126252398L">#REF!,#REF!</definedName>
    <definedName name="A126252402T">#REF!,#REF!</definedName>
    <definedName name="A126252406A">#REF!,#REF!</definedName>
    <definedName name="A126252410T">#REF!,#REF!</definedName>
    <definedName name="A126252414A">#REF!,#REF!</definedName>
    <definedName name="A126252418K">#REF!,#REF!</definedName>
    <definedName name="A126252422A">#REF!,#REF!</definedName>
    <definedName name="A126252426K">#REF!,#REF!</definedName>
    <definedName name="A126252430A">#REF!,#REF!</definedName>
    <definedName name="A126252434K">#REF!,#REF!</definedName>
    <definedName name="A126252438V">#REF!,#REF!</definedName>
    <definedName name="A126252442K">#REF!,#REF!</definedName>
    <definedName name="A126252446V">#REF!,#REF!</definedName>
    <definedName name="A126252450K">#REF!,#REF!</definedName>
    <definedName name="A126252454V">#REF!,#REF!</definedName>
    <definedName name="A126252458C">#REF!,#REF!</definedName>
    <definedName name="A126252462V">#REF!,#REF!</definedName>
    <definedName name="A126252466C">#REF!,#REF!</definedName>
    <definedName name="A126252470V">#REF!,#REF!</definedName>
    <definedName name="A126252474C">#REF!,#REF!</definedName>
    <definedName name="A126252478L">#REF!,#REF!</definedName>
    <definedName name="A126252482C">#REF!,#REF!</definedName>
    <definedName name="A126252486L">#REF!,#REF!</definedName>
    <definedName name="A126252490C">#REF!,#REF!</definedName>
    <definedName name="A126252494L">#REF!,#REF!</definedName>
    <definedName name="A126252498W">#REF!,#REF!</definedName>
    <definedName name="A126252502A">#REF!,#REF!</definedName>
    <definedName name="A126252506K">#REF!,#REF!</definedName>
    <definedName name="A126252510A">#REF!,#REF!</definedName>
    <definedName name="A126252514K">#REF!,#REF!</definedName>
    <definedName name="A126252518V">#REF!,#REF!</definedName>
    <definedName name="A126252522K">#REF!,#REF!</definedName>
    <definedName name="A126252526V">#REF!,#REF!</definedName>
    <definedName name="A126252530K">#REF!,#REF!</definedName>
    <definedName name="A126252534V">#REF!,#REF!</definedName>
    <definedName name="A126252538C">#REF!,#REF!</definedName>
    <definedName name="A126252542V">#REF!,#REF!</definedName>
    <definedName name="A126252546C">#REF!,#REF!</definedName>
    <definedName name="A126252550V">#REF!,#REF!</definedName>
    <definedName name="A126252554C">#REF!,#REF!</definedName>
    <definedName name="A126252558L">#REF!,#REF!</definedName>
    <definedName name="A126252562C">#REF!,#REF!</definedName>
    <definedName name="A126252566L">#REF!,#REF!</definedName>
    <definedName name="A126252570C">#REF!,#REF!</definedName>
    <definedName name="A126252574L">#REF!,#REF!</definedName>
    <definedName name="A126252578W">#REF!,#REF!</definedName>
    <definedName name="A126252582L">#REF!,#REF!</definedName>
    <definedName name="A126252586W">#REF!,#REF!</definedName>
    <definedName name="A126252590L">#REF!,#REF!</definedName>
    <definedName name="A126252594W">#REF!,#REF!</definedName>
    <definedName name="A126252598F">#REF!,#REF!</definedName>
    <definedName name="A126252602K">#REF!,#REF!</definedName>
    <definedName name="A126252606V">#REF!,#REF!</definedName>
    <definedName name="A126252610K">#REF!,#REF!</definedName>
    <definedName name="A126252614V">#REF!,#REF!</definedName>
    <definedName name="A126252618C">#REF!,#REF!</definedName>
    <definedName name="A126252622V">#REF!,#REF!</definedName>
    <definedName name="A126252626C">#REF!,#REF!</definedName>
    <definedName name="A126252630V">#REF!,#REF!</definedName>
    <definedName name="A126252634C">#REF!,#REF!</definedName>
    <definedName name="A126252638L">#REF!,#REF!</definedName>
    <definedName name="A126252642C">#REF!,#REF!</definedName>
    <definedName name="A126252646L">#REF!,#REF!</definedName>
    <definedName name="A126252650C">#REF!,#REF!</definedName>
    <definedName name="A126252654L">#REF!,#REF!</definedName>
    <definedName name="A126252658W">#REF!,#REF!</definedName>
    <definedName name="A126252662L">#REF!,#REF!</definedName>
    <definedName name="A126252666W">#REF!,#REF!</definedName>
    <definedName name="A126252670L">#REF!,#REF!</definedName>
    <definedName name="A126252674W">#REF!,#REF!</definedName>
    <definedName name="A126252678F">#REF!,#REF!</definedName>
    <definedName name="A126252682W">#REF!,#REF!</definedName>
    <definedName name="A126252686F">#REF!,#REF!</definedName>
    <definedName name="A126252690W">#REF!,#REF!</definedName>
    <definedName name="A126252694F">#REF!,#REF!</definedName>
    <definedName name="A126252698R">#REF!,#REF!</definedName>
    <definedName name="A126252702V">#REF!,#REF!</definedName>
    <definedName name="A126252706C">#REF!,#REF!</definedName>
    <definedName name="A126252710V">#REF!,#REF!</definedName>
    <definedName name="A126252714C">#REF!,#REF!</definedName>
    <definedName name="A126252718L">#REF!,#REF!</definedName>
    <definedName name="A126252722C">#REF!,#REF!</definedName>
    <definedName name="A126252726L">#REF!,#REF!</definedName>
    <definedName name="A126252730C">#REF!,#REF!</definedName>
    <definedName name="A126252734L">#REF!,#REF!</definedName>
    <definedName name="A126252738W">#REF!,#REF!</definedName>
    <definedName name="A126252742L">#REF!,#REF!</definedName>
    <definedName name="A126252746W">#REF!,#REF!</definedName>
    <definedName name="A126252750L">#REF!,#REF!</definedName>
    <definedName name="A126252754W">#REF!,#REF!</definedName>
    <definedName name="A126252758F">#REF!,#REF!</definedName>
    <definedName name="A126252762W">#REF!,#REF!</definedName>
    <definedName name="A126252766F">#REF!,#REF!</definedName>
    <definedName name="A126252770W">#REF!,#REF!</definedName>
    <definedName name="A126252774F">#REF!,#REF!</definedName>
    <definedName name="A126252778R">#REF!,#REF!</definedName>
    <definedName name="A126252782F">#REF!,#REF!</definedName>
    <definedName name="A126252786R">#REF!,#REF!</definedName>
    <definedName name="A126252790F">#REF!,#REF!</definedName>
    <definedName name="A126252794R">#REF!,#REF!</definedName>
    <definedName name="A126252798X">#REF!,#REF!</definedName>
    <definedName name="A126252802C">#REF!,#REF!</definedName>
    <definedName name="A126252806L">#REF!,#REF!</definedName>
    <definedName name="A126252810C">#REF!,#REF!</definedName>
    <definedName name="A126252814L">#REF!,#REF!</definedName>
    <definedName name="A126252818W">#REF!,#REF!</definedName>
    <definedName name="A126252822L">#REF!,#REF!</definedName>
    <definedName name="A126252826W">#REF!,#REF!</definedName>
    <definedName name="A126252830L">#REF!,#REF!</definedName>
    <definedName name="A126252834W">#REF!,#REF!</definedName>
    <definedName name="A126252838F">#REF!,#REF!</definedName>
    <definedName name="A126252842W">#REF!,#REF!</definedName>
    <definedName name="A126252846F">#REF!,#REF!</definedName>
    <definedName name="A126252850W">#REF!,#REF!</definedName>
    <definedName name="A126252854F">#REF!,#REF!</definedName>
    <definedName name="A126252858R">#REF!,#REF!</definedName>
    <definedName name="A126252862F">#REF!,#REF!</definedName>
    <definedName name="A126252866R">#REF!,#REF!</definedName>
    <definedName name="A126252870F">#REF!,#REF!</definedName>
    <definedName name="A126252874R">#REF!,#REF!</definedName>
    <definedName name="A126252878X">#REF!,#REF!</definedName>
    <definedName name="A126252882R">#REF!,#REF!</definedName>
    <definedName name="A126252886X">#REF!,#REF!</definedName>
    <definedName name="A126252890R">#REF!,#REF!</definedName>
    <definedName name="A126252894X">#REF!,#REF!</definedName>
    <definedName name="A126252898J">#REF!,#REF!</definedName>
    <definedName name="A126252902L">#REF!,#REF!</definedName>
    <definedName name="A126252906W">#REF!,#REF!</definedName>
    <definedName name="A126252910L">#REF!,#REF!</definedName>
    <definedName name="A126252914W">#REF!,#REF!</definedName>
    <definedName name="A126252918F">#REF!,#REF!</definedName>
    <definedName name="A126252922W">#REF!,#REF!</definedName>
    <definedName name="A126252926F">#REF!,#REF!</definedName>
    <definedName name="A126252930W">#REF!,#REF!</definedName>
    <definedName name="A126252934F">#REF!,#REF!</definedName>
    <definedName name="A126252938R">#REF!,#REF!</definedName>
    <definedName name="A126252942F">#REF!,#REF!</definedName>
    <definedName name="A126252946R">#REF!,#REF!</definedName>
    <definedName name="A126252950F">#REF!,#REF!</definedName>
    <definedName name="A126252954R">#REF!,#REF!</definedName>
    <definedName name="A126252958X">#REF!,#REF!</definedName>
    <definedName name="A126252962R">#REF!,#REF!</definedName>
    <definedName name="A126252966X">#REF!,#REF!</definedName>
    <definedName name="A126252970R">#REF!,#REF!</definedName>
    <definedName name="A126252974X">#REF!,#REF!</definedName>
    <definedName name="A126252978J">#REF!,#REF!</definedName>
    <definedName name="A126252982X">#REF!,#REF!</definedName>
    <definedName name="A126252986J">#REF!,#REF!</definedName>
    <definedName name="A126252990X">#REF!,#REF!</definedName>
    <definedName name="A126252994J">#REF!,#REF!</definedName>
    <definedName name="A126252998T">#REF!,#REF!</definedName>
    <definedName name="A126253002X">#REF!,#REF!</definedName>
    <definedName name="A126253006J">#REF!,#REF!</definedName>
    <definedName name="A126253010X">#REF!,#REF!</definedName>
    <definedName name="A126253014J">#REF!,#REF!</definedName>
    <definedName name="A126254106K">#REF!,#REF!</definedName>
    <definedName name="A126254110A">#REF!,#REF!</definedName>
    <definedName name="A126254114K">#REF!,#REF!</definedName>
    <definedName name="A126254118V">#REF!,#REF!</definedName>
    <definedName name="A126254122K">#REF!,#REF!</definedName>
    <definedName name="A126254126V">#REF!,#REF!</definedName>
    <definedName name="A126254130K">#REF!,#REF!</definedName>
    <definedName name="A126254134V">#REF!,#REF!</definedName>
    <definedName name="A126254138C">#REF!,#REF!</definedName>
    <definedName name="A126254142V">#REF!,#REF!</definedName>
    <definedName name="A126254146C">#REF!,#REF!</definedName>
    <definedName name="A126254150V">#REF!,#REF!</definedName>
    <definedName name="A126254154C">#REF!,#REF!</definedName>
    <definedName name="A126254158L">#REF!,#REF!</definedName>
    <definedName name="A126254162C">#REF!,#REF!</definedName>
    <definedName name="A126254166L">#REF!,#REF!</definedName>
    <definedName name="A126254170C">#REF!,#REF!</definedName>
    <definedName name="A126254174L">#REF!,#REF!</definedName>
    <definedName name="A126254178W">#REF!,#REF!</definedName>
    <definedName name="A126254182L">#REF!,#REF!</definedName>
    <definedName name="A126254186W">#REF!,#REF!</definedName>
    <definedName name="A126254190L">#REF!,#REF!</definedName>
    <definedName name="A126254194W">#REF!,#REF!</definedName>
    <definedName name="A126254198F">#REF!,#REF!</definedName>
    <definedName name="A126254202K">#REF!,#REF!</definedName>
    <definedName name="A126254206V">#REF!,#REF!</definedName>
    <definedName name="A126254210K">#REF!,#REF!</definedName>
    <definedName name="A126254214V">#REF!,#REF!</definedName>
    <definedName name="A126254218C">#REF!,#REF!</definedName>
    <definedName name="A126254222V">#REF!,#REF!</definedName>
    <definedName name="A126254226C">#REF!,#REF!</definedName>
    <definedName name="A126254230V">#REF!,#REF!</definedName>
    <definedName name="A126254234C">#REF!,#REF!</definedName>
    <definedName name="A126254238L">#REF!,#REF!</definedName>
    <definedName name="A126255330W">#REF!,#REF!</definedName>
    <definedName name="A126255334F">#REF!,#REF!</definedName>
    <definedName name="A126255338R">#REF!,#REF!</definedName>
    <definedName name="A126255342F">#REF!,#REF!</definedName>
    <definedName name="A126255346R">#REF!,#REF!</definedName>
    <definedName name="A126255350F">#REF!,#REF!</definedName>
    <definedName name="A126255354R">#REF!,#REF!</definedName>
    <definedName name="A126255358X">#REF!,#REF!</definedName>
    <definedName name="A126255362R">#REF!,#REF!</definedName>
    <definedName name="A126255366X">#REF!,#REF!</definedName>
    <definedName name="A126255370R">#REF!,#REF!</definedName>
    <definedName name="A126255374X">#REF!,#REF!</definedName>
    <definedName name="A126255378J">#REF!,#REF!</definedName>
    <definedName name="A126255382X">#REF!,#REF!</definedName>
    <definedName name="A126255386J">#REF!,#REF!</definedName>
    <definedName name="A126255390X">#REF!,#REF!</definedName>
    <definedName name="A126255394J">#REF!,#REF!</definedName>
    <definedName name="A126255398T">#REF!,#REF!</definedName>
    <definedName name="A126255402W">#REF!,#REF!</definedName>
    <definedName name="A126255406F">#REF!,#REF!</definedName>
    <definedName name="A126255410W">#REF!,#REF!</definedName>
    <definedName name="A126255414F">#REF!,#REF!</definedName>
    <definedName name="A126255418R">#REF!,#REF!</definedName>
    <definedName name="A126255422F">#REF!,#REF!</definedName>
    <definedName name="A126255426R">#REF!,#REF!</definedName>
    <definedName name="A126255430F">#REF!,#REF!</definedName>
    <definedName name="A126255434R">#REF!,#REF!</definedName>
    <definedName name="A126255438X">#REF!,#REF!</definedName>
    <definedName name="A126255442R">#REF!,#REF!</definedName>
    <definedName name="A126255446X">#REF!,#REF!</definedName>
    <definedName name="A126255450R">#REF!,#REF!</definedName>
    <definedName name="A126255454X">#REF!,#REF!</definedName>
    <definedName name="A126255458J">#REF!,#REF!</definedName>
    <definedName name="A126255462X">#REF!,#REF!</definedName>
    <definedName name="A126256554A">#REF!,#REF!</definedName>
    <definedName name="A126256558K">#REF!,#REF!</definedName>
    <definedName name="A126256562A">#REF!,#REF!</definedName>
    <definedName name="A126256566K">#REF!,#REF!</definedName>
    <definedName name="A126256570A">#REF!,#REF!</definedName>
    <definedName name="A126256574K">#REF!,#REF!</definedName>
    <definedName name="A126256578V">#REF!,#REF!</definedName>
    <definedName name="A126256582K">#REF!,#REF!</definedName>
    <definedName name="A126256586V">#REF!,#REF!</definedName>
    <definedName name="A126256590K">#REF!,#REF!</definedName>
    <definedName name="A126256594V">#REF!,#REF!</definedName>
    <definedName name="A126256598C">#REF!,#REF!</definedName>
    <definedName name="A126256602J">#REF!,#REF!</definedName>
    <definedName name="A126256606T">#REF!,#REF!</definedName>
    <definedName name="A126256610J">#REF!,#REF!</definedName>
    <definedName name="A126256614T">#REF!,#REF!</definedName>
    <definedName name="A126256618A">#REF!,#REF!</definedName>
    <definedName name="A126256622T">#REF!,#REF!</definedName>
    <definedName name="A126256626A">#REF!,#REF!</definedName>
    <definedName name="A126256630T">#REF!,#REF!</definedName>
    <definedName name="A126256634A">#REF!,#REF!</definedName>
    <definedName name="A126256638K">#REF!,#REF!</definedName>
    <definedName name="A126256642A">#REF!,#REF!</definedName>
    <definedName name="A126256646K">#REF!,#REF!</definedName>
    <definedName name="A126256650A">#REF!,#REF!</definedName>
    <definedName name="A126256654K">#REF!,#REF!</definedName>
    <definedName name="A126256658V">#REF!,#REF!</definedName>
    <definedName name="A126256662K">#REF!,#REF!</definedName>
    <definedName name="A126256666V">#REF!,#REF!</definedName>
    <definedName name="A126256670K">#REF!,#REF!</definedName>
    <definedName name="A126256674V">#REF!,#REF!</definedName>
    <definedName name="A126256678C">#REF!,#REF!</definedName>
    <definedName name="A126256682V">#REF!,#REF!</definedName>
    <definedName name="A126256686C">#REF!,#REF!</definedName>
    <definedName name="A126257778F">#REF!,#REF!</definedName>
    <definedName name="A126257782W">#REF!,#REF!</definedName>
    <definedName name="A126257786F">#REF!,#REF!</definedName>
    <definedName name="A126257790W">#REF!,#REF!</definedName>
    <definedName name="A126257794F">#REF!,#REF!</definedName>
    <definedName name="A126257798R">#REF!,#REF!</definedName>
    <definedName name="A126257802V">#REF!,#REF!</definedName>
    <definedName name="A126257806C">#REF!,#REF!</definedName>
    <definedName name="A126257810V">#REF!,#REF!</definedName>
    <definedName name="A126257814C">#REF!,#REF!</definedName>
    <definedName name="A126257818L">#REF!,#REF!</definedName>
    <definedName name="A126257822C">#REF!,#REF!</definedName>
    <definedName name="A126257826L">#REF!,#REF!</definedName>
    <definedName name="A126257830C">#REF!,#REF!</definedName>
    <definedName name="A126257834L">#REF!,#REF!</definedName>
    <definedName name="A126257838W">#REF!,#REF!</definedName>
    <definedName name="A126257842L">#REF!,#REF!</definedName>
    <definedName name="A126257846W">#REF!,#REF!</definedName>
    <definedName name="A126257850L">#REF!,#REF!</definedName>
    <definedName name="A126257854W">#REF!,#REF!</definedName>
    <definedName name="A126257858F">#REF!,#REF!</definedName>
    <definedName name="A126257862W">#REF!,#REF!</definedName>
    <definedName name="A126257866F">#REF!,#REF!</definedName>
    <definedName name="A126257870W">#REF!,#REF!</definedName>
    <definedName name="A126257874F">#REF!,#REF!</definedName>
    <definedName name="A126257878R">#REF!,#REF!</definedName>
    <definedName name="A126257882F">#REF!,#REF!</definedName>
    <definedName name="A126257886R">#REF!,#REF!</definedName>
    <definedName name="A126257890F">#REF!,#REF!</definedName>
    <definedName name="A126257894R">#REF!,#REF!</definedName>
    <definedName name="A126257898X">#REF!,#REF!</definedName>
    <definedName name="A126257902C">#REF!,#REF!</definedName>
    <definedName name="A126257906L">#REF!,#REF!</definedName>
    <definedName name="A126257910C">#REF!,#REF!</definedName>
    <definedName name="A126259002J">#REF!,#REF!</definedName>
    <definedName name="A126259006T">#REF!,#REF!</definedName>
    <definedName name="A126259010J">#REF!,#REF!</definedName>
    <definedName name="A126259014T">#REF!,#REF!</definedName>
    <definedName name="A126259018A">#REF!,#REF!</definedName>
    <definedName name="A126259022T">#REF!,#REF!</definedName>
    <definedName name="A126259026A">#REF!,#REF!</definedName>
    <definedName name="A126259030T">#REF!,#REF!</definedName>
    <definedName name="A126259034A">#REF!,#REF!</definedName>
    <definedName name="A126259038K">#REF!,#REF!</definedName>
    <definedName name="A126259042A">#REF!,#REF!</definedName>
    <definedName name="A126259046K">#REF!,#REF!</definedName>
    <definedName name="A126259050A">#REF!,#REF!</definedName>
    <definedName name="A126259054K">#REF!,#REF!</definedName>
    <definedName name="A126259058V">#REF!,#REF!</definedName>
    <definedName name="A126259062K">#REF!,#REF!</definedName>
    <definedName name="A126259066V">#REF!,#REF!</definedName>
    <definedName name="A126259070K">#REF!,#REF!</definedName>
    <definedName name="A126259074V">#REF!,#REF!</definedName>
    <definedName name="A126259078C">#REF!,#REF!</definedName>
    <definedName name="A126259082V">#REF!,#REF!</definedName>
    <definedName name="A126259086C">#REF!,#REF!</definedName>
    <definedName name="A126259090V">#REF!,#REF!</definedName>
    <definedName name="A126259094C">#REF!,#REF!</definedName>
    <definedName name="A126259098L">#REF!,#REF!</definedName>
    <definedName name="A126259102T">#REF!,#REF!</definedName>
    <definedName name="A126259106A">#REF!,#REF!</definedName>
    <definedName name="A126259110T">#REF!,#REF!</definedName>
    <definedName name="A126259114A">#REF!,#REF!</definedName>
    <definedName name="A126259118K">#REF!,#REF!</definedName>
    <definedName name="A126259122A">#REF!,#REF!</definedName>
    <definedName name="A126259126K">#REF!,#REF!</definedName>
    <definedName name="A126259130A">#REF!,#REF!</definedName>
    <definedName name="A126259134K">#REF!,#REF!</definedName>
    <definedName name="A126259138V">#REF!,#REF!</definedName>
    <definedName name="A126259142K">#REF!,#REF!</definedName>
    <definedName name="A126259146V">#REF!,#REF!</definedName>
    <definedName name="A126259150K">#REF!,#REF!</definedName>
    <definedName name="A126259154V">#REF!,#REF!</definedName>
    <definedName name="A126259158C">#REF!,#REF!</definedName>
    <definedName name="A126259162V">#REF!,#REF!</definedName>
    <definedName name="A126259166C">#REF!,#REF!</definedName>
    <definedName name="A126259170V">#REF!,#REF!</definedName>
    <definedName name="A126259174C">#REF!,#REF!</definedName>
    <definedName name="A126259178L">#REF!,#REF!</definedName>
    <definedName name="A126259182C">#REF!,#REF!</definedName>
    <definedName name="A126259186L">#REF!,#REF!</definedName>
    <definedName name="A126259190C">#REF!,#REF!</definedName>
    <definedName name="A126259194L">#REF!,#REF!</definedName>
    <definedName name="A126259198W">#REF!,#REF!</definedName>
    <definedName name="A126259202A">#REF!,#REF!</definedName>
    <definedName name="A126259206K">#REF!,#REF!</definedName>
    <definedName name="A126259210A">#REF!,#REF!</definedName>
    <definedName name="A126259214K">#REF!,#REF!</definedName>
    <definedName name="A126259218V">#REF!,#REF!</definedName>
    <definedName name="A126259222K">#REF!,#REF!</definedName>
    <definedName name="A126259226V">#REF!,#REF!</definedName>
    <definedName name="A126259230K">#REF!,#REF!</definedName>
    <definedName name="A126259234V">#REF!,#REF!</definedName>
    <definedName name="A126259238C">#REF!,#REF!</definedName>
    <definedName name="A126259242V">#REF!,#REF!</definedName>
    <definedName name="A126259246C">#REF!,#REF!</definedName>
    <definedName name="A126259250V">#REF!,#REF!</definedName>
    <definedName name="A126259254C">#REF!,#REF!</definedName>
    <definedName name="A126259258L">#REF!,#REF!</definedName>
    <definedName name="A126259262C">#REF!,#REF!</definedName>
    <definedName name="A126259266L">#REF!,#REF!</definedName>
    <definedName name="A126259270C">#REF!,#REF!</definedName>
    <definedName name="A126259274L">#REF!,#REF!</definedName>
    <definedName name="A126259278W">#REF!,#REF!</definedName>
    <definedName name="A126259282L">#REF!,#REF!</definedName>
    <definedName name="A126259286W">#REF!,#REF!</definedName>
    <definedName name="A126259290L">#REF!,#REF!</definedName>
    <definedName name="A126259294W">#REF!,#REF!</definedName>
    <definedName name="A126259298F">#REF!,#REF!</definedName>
    <definedName name="A126259302K">#REF!,#REF!</definedName>
    <definedName name="A126259306V">#REF!,#REF!</definedName>
    <definedName name="A126259310K">#REF!,#REF!</definedName>
    <definedName name="A126259314V">#REF!,#REF!</definedName>
    <definedName name="A126259318C">#REF!,#REF!</definedName>
    <definedName name="A126259322V">#REF!,#REF!</definedName>
    <definedName name="A126259326C">#REF!,#REF!</definedName>
    <definedName name="A126259330V">#REF!,#REF!</definedName>
    <definedName name="A126259334C">#REF!,#REF!</definedName>
    <definedName name="A126259338L">#REF!,#REF!</definedName>
    <definedName name="A126259342C">#REF!,#REF!</definedName>
    <definedName name="A126259346L">#REF!,#REF!</definedName>
    <definedName name="A126259350C">#REF!,#REF!</definedName>
    <definedName name="A126259354L">#REF!,#REF!</definedName>
    <definedName name="A126259358W">#REF!,#REF!</definedName>
    <definedName name="A126259362L">#REF!,#REF!</definedName>
    <definedName name="A126259366W">#REF!,#REF!</definedName>
    <definedName name="A126259370L">#REF!,#REF!</definedName>
    <definedName name="A126259374W">#REF!,#REF!</definedName>
    <definedName name="A126259378F">#REF!,#REF!</definedName>
    <definedName name="A126259382W">#REF!,#REF!</definedName>
    <definedName name="A126259386F">#REF!,#REF!</definedName>
    <definedName name="A126259390W">#REF!,#REF!</definedName>
    <definedName name="A126259394F">#REF!,#REF!</definedName>
    <definedName name="A126259398R">#REF!,#REF!</definedName>
    <definedName name="A126259402V">#REF!,#REF!</definedName>
    <definedName name="A126259406C">#REF!,#REF!</definedName>
    <definedName name="A126259410V">#REF!,#REF!</definedName>
    <definedName name="A126259414C">#REF!,#REF!</definedName>
    <definedName name="A126259418L">#REF!,#REF!</definedName>
    <definedName name="A126259422C">#REF!,#REF!</definedName>
    <definedName name="A126259426L">#REF!,#REF!</definedName>
    <definedName name="A126259430C">#REF!,#REF!</definedName>
    <definedName name="A126259434L">#REF!,#REF!</definedName>
    <definedName name="A126259438W">#REF!,#REF!</definedName>
    <definedName name="A126259442L">#REF!,#REF!</definedName>
    <definedName name="A126259446W">#REF!,#REF!</definedName>
    <definedName name="A126259450L">#REF!,#REF!</definedName>
    <definedName name="A126259454W">#REF!,#REF!</definedName>
    <definedName name="A126259458F">#REF!,#REF!</definedName>
    <definedName name="A126259462W">#REF!,#REF!</definedName>
    <definedName name="A126259466F">#REF!,#REF!</definedName>
    <definedName name="A126259470W">#REF!,#REF!</definedName>
    <definedName name="A126259474F">#REF!,#REF!</definedName>
    <definedName name="A126259478R">#REF!,#REF!</definedName>
    <definedName name="A126259482F">#REF!,#REF!</definedName>
    <definedName name="A126259486R">#REF!,#REF!</definedName>
    <definedName name="A126259490F">#REF!,#REF!</definedName>
    <definedName name="A126259494R">#REF!,#REF!</definedName>
    <definedName name="A126259498X">#REF!,#REF!</definedName>
    <definedName name="A126259502C">#REF!,#REF!</definedName>
    <definedName name="A126259506L">#REF!,#REF!</definedName>
    <definedName name="A126259510C">#REF!,#REF!</definedName>
    <definedName name="A126259514L">#REF!,#REF!</definedName>
    <definedName name="A126259518W">#REF!,#REF!</definedName>
    <definedName name="A126259522L">#REF!,#REF!</definedName>
    <definedName name="A126259526W">#REF!,#REF!</definedName>
    <definedName name="A126259530L">#REF!,#REF!</definedName>
    <definedName name="A126259534W">#REF!,#REF!</definedName>
    <definedName name="A126259538F">#REF!,#REF!</definedName>
    <definedName name="A126259542W">#REF!,#REF!</definedName>
    <definedName name="A126259546F">#REF!,#REF!</definedName>
    <definedName name="A126259550W">#REF!,#REF!</definedName>
    <definedName name="A126259554F">#REF!,#REF!</definedName>
    <definedName name="A126259558R">#REF!,#REF!</definedName>
    <definedName name="A126259562F">#REF!,#REF!</definedName>
    <definedName name="A126259566R">#REF!,#REF!</definedName>
    <definedName name="A126259570F">#REF!,#REF!</definedName>
    <definedName name="A126259574R">#REF!,#REF!</definedName>
    <definedName name="A126259578X">#REF!,#REF!</definedName>
    <definedName name="A126259582R">#REF!,#REF!</definedName>
    <definedName name="A126259586X">#REF!,#REF!</definedName>
    <definedName name="A126259590R">#REF!,#REF!</definedName>
    <definedName name="A126259594X">#REF!,#REF!</definedName>
    <definedName name="A126259598J">#REF!,#REF!</definedName>
    <definedName name="A126259602L">#REF!,#REF!</definedName>
    <definedName name="A126259606W">#REF!,#REF!</definedName>
    <definedName name="A126259610L">#REF!,#REF!</definedName>
    <definedName name="A126259614W">#REF!,#REF!</definedName>
    <definedName name="A126259618F">#REF!,#REF!</definedName>
    <definedName name="A126259622W">#REF!,#REF!</definedName>
    <definedName name="A126259626F">#REF!,#REF!</definedName>
    <definedName name="A126259630W">#REF!,#REF!</definedName>
    <definedName name="A126259634F">#REF!,#REF!</definedName>
    <definedName name="A126259638R">#REF!,#REF!</definedName>
    <definedName name="A126259642F">#REF!,#REF!</definedName>
    <definedName name="A126259646R">#REF!,#REF!</definedName>
    <definedName name="A126259650F">#REF!,#REF!</definedName>
    <definedName name="A126259654R">#REF!,#REF!</definedName>
    <definedName name="A126259658X">#REF!,#REF!</definedName>
    <definedName name="A126259662R">#REF!,#REF!</definedName>
    <definedName name="A126259666X">#REF!,#REF!</definedName>
    <definedName name="A126259670R">#REF!,#REF!</definedName>
    <definedName name="A126259674X">#REF!,#REF!</definedName>
    <definedName name="A126259678J">#REF!,#REF!</definedName>
    <definedName name="A126259682X">#REF!,#REF!</definedName>
    <definedName name="A126259686J">#REF!,#REF!</definedName>
    <definedName name="A126259690X">#REF!,#REF!</definedName>
    <definedName name="A126259694J">#REF!,#REF!</definedName>
    <definedName name="A126259698T">#REF!,#REF!</definedName>
    <definedName name="A126259702W">#REF!,#REF!</definedName>
    <definedName name="A126259706F">#REF!,#REF!</definedName>
    <definedName name="A126259710W">#REF!,#REF!</definedName>
    <definedName name="A126259714F">#REF!,#REF!</definedName>
    <definedName name="A126259718R">#REF!,#REF!</definedName>
    <definedName name="A126259722F">#REF!,#REF!</definedName>
    <definedName name="A126259726R">#REF!,#REF!</definedName>
    <definedName name="A126259730F">#REF!,#REF!</definedName>
    <definedName name="A126259734R">#REF!,#REF!</definedName>
    <definedName name="A126259738X">#REF!,#REF!</definedName>
    <definedName name="A126259742R">#REF!,#REF!</definedName>
    <definedName name="A126259746X">#REF!,#REF!</definedName>
    <definedName name="A126259750R">#REF!,#REF!</definedName>
    <definedName name="A126259754X">#REF!,#REF!</definedName>
    <definedName name="A126259758J">#REF!,#REF!</definedName>
    <definedName name="A126259762X">#REF!,#REF!</definedName>
    <definedName name="A126259766J">#REF!,#REF!</definedName>
    <definedName name="A126259770X">#REF!,#REF!</definedName>
    <definedName name="A126259774J">#REF!,#REF!</definedName>
    <definedName name="A126259778T">#REF!,#REF!</definedName>
    <definedName name="A126259782J">#REF!,#REF!</definedName>
    <definedName name="A126259786T">#REF!,#REF!</definedName>
    <definedName name="A126259790J">#REF!,#REF!</definedName>
    <definedName name="A126259794T">#REF!,#REF!</definedName>
    <definedName name="A126259798A">#REF!,#REF!</definedName>
    <definedName name="A126259802F">#REF!,#REF!</definedName>
    <definedName name="A126259806R">#REF!,#REF!</definedName>
    <definedName name="A126259810F">#REF!,#REF!</definedName>
    <definedName name="A126259814R">#REF!,#REF!</definedName>
    <definedName name="A126259818X">#REF!,#REF!</definedName>
    <definedName name="A126259822R">#REF!,#REF!</definedName>
    <definedName name="A126259826X">#REF!,#REF!</definedName>
    <definedName name="A126259830R">#REF!,#REF!</definedName>
    <definedName name="A126259834X">#REF!,#REF!</definedName>
    <definedName name="A126259838J">#REF!,#REF!</definedName>
    <definedName name="A126259842X">#REF!,#REF!</definedName>
    <definedName name="A126259846J">#REF!,#REF!</definedName>
    <definedName name="A126259850X">#REF!,#REF!</definedName>
    <definedName name="A126259854J">#REF!,#REF!</definedName>
    <definedName name="A126259858T">#REF!,#REF!</definedName>
    <definedName name="A126259862J">#REF!,#REF!</definedName>
    <definedName name="A126259866T">#REF!,#REF!</definedName>
    <definedName name="A126259870J">#REF!,#REF!</definedName>
    <definedName name="A126259874T">#REF!,#REF!</definedName>
    <definedName name="A126259878A">#REF!,#REF!</definedName>
    <definedName name="A126259882T">#REF!,#REF!</definedName>
    <definedName name="A126259886A">#REF!,#REF!</definedName>
    <definedName name="A126259890T">#REF!,#REF!</definedName>
    <definedName name="A126259894A">#REF!,#REF!</definedName>
    <definedName name="A126259898K">#REF!,#REF!</definedName>
    <definedName name="A126259902R">#REF!,#REF!</definedName>
    <definedName name="A126259906X">#REF!,#REF!</definedName>
    <definedName name="A126259910R">#REF!,#REF!</definedName>
    <definedName name="A126259914X">#REF!,#REF!</definedName>
    <definedName name="A126259918J">#REF!,#REF!</definedName>
    <definedName name="A126259922X">#REF!,#REF!</definedName>
    <definedName name="A126259926J">#REF!,#REF!</definedName>
    <definedName name="A126259930X">#REF!,#REF!</definedName>
    <definedName name="A126259934J">#REF!,#REF!</definedName>
    <definedName name="A126259938T">#REF!,#REF!</definedName>
    <definedName name="A126259942J">#REF!,#REF!</definedName>
    <definedName name="A126259946T">#REF!,#REF!</definedName>
    <definedName name="A126259950J">#REF!,#REF!</definedName>
    <definedName name="A126259954T">#REF!,#REF!</definedName>
    <definedName name="A126259958A">#REF!,#REF!</definedName>
    <definedName name="A126259962T">#REF!,#REF!</definedName>
    <definedName name="A126259966A">#REF!,#REF!</definedName>
    <definedName name="A126259970T">#REF!,#REF!</definedName>
    <definedName name="A126259974A">#REF!,#REF!</definedName>
    <definedName name="A126259978K">#REF!,#REF!</definedName>
    <definedName name="A126259982A">#REF!,#REF!</definedName>
    <definedName name="A126259986K">#REF!,#REF!</definedName>
    <definedName name="A126259990A">#REF!,#REF!</definedName>
    <definedName name="A126259994K">#REF!,#REF!</definedName>
    <definedName name="A126259998V">#REF!,#REF!</definedName>
    <definedName name="A126260002F">#REF!,#REF!</definedName>
    <definedName name="A126260006R">#REF!,#REF!</definedName>
    <definedName name="A126260010F">#REF!,#REF!</definedName>
    <definedName name="A126260014R">#REF!,#REF!</definedName>
    <definedName name="A126260018X">#REF!,#REF!</definedName>
    <definedName name="A126260022R">#REF!,#REF!</definedName>
    <definedName name="A126260026X">#REF!,#REF!</definedName>
    <definedName name="A126260030R">#REF!,#REF!</definedName>
    <definedName name="A126260034X">#REF!,#REF!</definedName>
    <definedName name="A126260038J">#REF!,#REF!</definedName>
    <definedName name="A126260042X">#REF!,#REF!</definedName>
    <definedName name="A126260046J">#REF!,#REF!</definedName>
    <definedName name="A126260050X">#REF!,#REF!</definedName>
    <definedName name="A126260054J">#REF!,#REF!</definedName>
    <definedName name="A126260058T">#REF!,#REF!</definedName>
    <definedName name="A126260062J">#REF!,#REF!</definedName>
    <definedName name="A126260066T">#REF!,#REF!</definedName>
    <definedName name="A126260070J">#REF!,#REF!</definedName>
    <definedName name="A126260074T">#REF!,#REF!</definedName>
    <definedName name="A126260078A">#REF!,#REF!</definedName>
    <definedName name="A126260082T">#REF!,#REF!</definedName>
    <definedName name="A126260086A">#REF!,#REF!</definedName>
    <definedName name="A126260090T">#REF!,#REF!</definedName>
    <definedName name="A126260094A">#REF!,#REF!</definedName>
    <definedName name="A126260098K">#REF!,#REF!</definedName>
    <definedName name="A126260102R">#REF!,#REF!</definedName>
    <definedName name="A126260106X">#REF!,#REF!</definedName>
    <definedName name="A126260110R">#REF!,#REF!</definedName>
    <definedName name="A126260114X">#REF!,#REF!</definedName>
    <definedName name="A126260118J">#REF!,#REF!</definedName>
    <definedName name="A126260122X">#REF!,#REF!</definedName>
    <definedName name="A126260126J">#REF!,#REF!</definedName>
    <definedName name="A126260130X">#REF!,#REF!</definedName>
    <definedName name="A126260134J">#REF!,#REF!</definedName>
    <definedName name="A126260138T">#REF!,#REF!</definedName>
    <definedName name="A126260142J">#REF!,#REF!</definedName>
    <definedName name="A126260146T">#REF!,#REF!</definedName>
    <definedName name="A126260150J">#REF!,#REF!</definedName>
    <definedName name="A126260154T">#REF!,#REF!</definedName>
    <definedName name="A126260158A">#REF!,#REF!</definedName>
    <definedName name="A126260162T">#REF!,#REF!</definedName>
    <definedName name="A126260166A">#REF!,#REF!</definedName>
    <definedName name="A126260170T">#REF!,#REF!</definedName>
    <definedName name="A126260174A">#REF!,#REF!</definedName>
    <definedName name="A126260178K">#REF!,#REF!</definedName>
    <definedName name="A126260182A">#REF!,#REF!</definedName>
    <definedName name="A126260186K">#REF!,#REF!</definedName>
    <definedName name="A126260190A">#REF!,#REF!</definedName>
    <definedName name="A126260194K">#REF!,#REF!</definedName>
    <definedName name="A126260198V">#REF!,#REF!</definedName>
    <definedName name="A126260202X">#REF!,#REF!</definedName>
    <definedName name="A126260206J">#REF!,#REF!</definedName>
    <definedName name="A126260210X">#REF!,#REF!</definedName>
    <definedName name="A126260214J">#REF!,#REF!</definedName>
    <definedName name="A126260218T">#REF!,#REF!</definedName>
    <definedName name="A126260222J">#REF!,#REF!</definedName>
    <definedName name="A126260226T">#REF!,#REF!</definedName>
    <definedName name="A126260230J">#REF!,#REF!</definedName>
    <definedName name="A126260234T">#REF!,#REF!</definedName>
    <definedName name="A126260238A">#REF!,#REF!</definedName>
    <definedName name="A126260242T">#REF!,#REF!</definedName>
    <definedName name="A126260246A">#REF!,#REF!</definedName>
    <definedName name="A126260250T">#REF!,#REF!</definedName>
    <definedName name="A126260254A">#REF!,#REF!</definedName>
    <definedName name="A126260258K">#REF!,#REF!</definedName>
    <definedName name="A126260262A">#REF!,#REF!</definedName>
    <definedName name="A126260266K">#REF!,#REF!</definedName>
    <definedName name="A126260270A">#REF!,#REF!</definedName>
    <definedName name="A126260274K">#REF!,#REF!</definedName>
    <definedName name="A126260278V">#REF!,#REF!</definedName>
    <definedName name="A126260282K">#REF!,#REF!</definedName>
    <definedName name="A126260286V">#REF!,#REF!</definedName>
    <definedName name="A126260290K">#REF!,#REF!</definedName>
    <definedName name="A126260294V">#REF!,#REF!</definedName>
    <definedName name="A126260298C">#REF!,#REF!</definedName>
    <definedName name="A126260302J">#REF!,#REF!</definedName>
    <definedName name="A126260306T">#REF!,#REF!</definedName>
    <definedName name="A126260310J">#REF!,#REF!</definedName>
    <definedName name="A126260314T">#REF!,#REF!</definedName>
    <definedName name="A126260318A">#REF!,#REF!</definedName>
    <definedName name="A126260322T">#REF!,#REF!</definedName>
    <definedName name="A126260326A">#REF!,#REF!</definedName>
    <definedName name="A126260330T">#REF!,#REF!</definedName>
    <definedName name="A126260334A">#REF!,#REF!</definedName>
    <definedName name="A126260338K">#REF!,#REF!</definedName>
    <definedName name="A126260342A">#REF!,#REF!</definedName>
    <definedName name="A126260346K">#REF!,#REF!</definedName>
    <definedName name="A126260350A">#REF!,#REF!</definedName>
    <definedName name="A126260354K">#REF!,#REF!</definedName>
    <definedName name="A126260358V">#REF!,#REF!</definedName>
    <definedName name="A126261450C">#REF!,#REF!</definedName>
    <definedName name="A126261454L">#REF!,#REF!</definedName>
    <definedName name="A126261458W">#REF!,#REF!</definedName>
    <definedName name="A126261462L">#REF!,#REF!</definedName>
    <definedName name="A126261466W">#REF!,#REF!</definedName>
    <definedName name="A126261470L">#REF!,#REF!</definedName>
    <definedName name="A126261474W">#REF!,#REF!</definedName>
    <definedName name="A126261478F">#REF!,#REF!</definedName>
    <definedName name="A126261482W">#REF!,#REF!</definedName>
    <definedName name="A126261486F">#REF!,#REF!</definedName>
    <definedName name="A126261490W">#REF!,#REF!</definedName>
    <definedName name="A126261494F">#REF!,#REF!</definedName>
    <definedName name="A126261498R">#REF!,#REF!</definedName>
    <definedName name="A126261502V">#REF!,#REF!</definedName>
    <definedName name="A126261506C">#REF!,#REF!</definedName>
    <definedName name="A126261510V">#REF!,#REF!</definedName>
    <definedName name="A126261514C">#REF!,#REF!</definedName>
    <definedName name="A126261518L">#REF!,#REF!</definedName>
    <definedName name="A126261522C">#REF!,#REF!</definedName>
    <definedName name="A126261526L">#REF!,#REF!</definedName>
    <definedName name="A126261530C">#REF!,#REF!</definedName>
    <definedName name="A126261534L">#REF!,#REF!</definedName>
    <definedName name="A126261538W">#REF!,#REF!</definedName>
    <definedName name="A126261542L">#REF!,#REF!</definedName>
    <definedName name="A126261546W">#REF!,#REF!</definedName>
    <definedName name="A126261550L">#REF!,#REF!</definedName>
    <definedName name="A126261554W">#REF!,#REF!</definedName>
    <definedName name="A126261558F">#REF!,#REF!</definedName>
    <definedName name="A126261562W">#REF!,#REF!</definedName>
    <definedName name="A126261566F">#REF!,#REF!</definedName>
    <definedName name="A126261570W">#REF!,#REF!</definedName>
    <definedName name="A126261574F">#REF!,#REF!</definedName>
    <definedName name="A126261578R">#REF!,#REF!</definedName>
    <definedName name="A126261582F">#REF!,#REF!</definedName>
    <definedName name="A126262674J">#REF!,#REF!</definedName>
    <definedName name="A126262678T">#REF!,#REF!</definedName>
    <definedName name="A126262682J">#REF!,#REF!</definedName>
    <definedName name="A126262686T">#REF!,#REF!</definedName>
    <definedName name="A126262690J">#REF!,#REF!</definedName>
    <definedName name="A126262694T">#REF!,#REF!</definedName>
    <definedName name="A126262698A">#REF!,#REF!</definedName>
    <definedName name="A126262702F">#REF!,#REF!</definedName>
    <definedName name="A126262706R">#REF!,#REF!</definedName>
    <definedName name="A126262710F">#REF!,#REF!</definedName>
    <definedName name="A126262714R">#REF!,#REF!</definedName>
    <definedName name="A126262718X">#REF!,#REF!</definedName>
    <definedName name="A126262722R">#REF!,#REF!</definedName>
    <definedName name="A126262726X">#REF!,#REF!</definedName>
    <definedName name="A126262730R">#REF!,#REF!</definedName>
    <definedName name="A126262734X">#REF!,#REF!</definedName>
    <definedName name="A126262738J">#REF!,#REF!</definedName>
    <definedName name="A126262742X">#REF!,#REF!</definedName>
    <definedName name="A126262746J">#REF!,#REF!</definedName>
    <definedName name="A126262750X">#REF!,#REF!</definedName>
    <definedName name="A126262754J">#REF!,#REF!</definedName>
    <definedName name="A126262758T">#REF!,#REF!</definedName>
    <definedName name="A126262762J">#REF!,#REF!</definedName>
    <definedName name="A126262766T">#REF!,#REF!</definedName>
    <definedName name="A126262770J">#REF!,#REF!</definedName>
    <definedName name="A126262774T">#REF!,#REF!</definedName>
    <definedName name="A126262778A">#REF!,#REF!</definedName>
    <definedName name="A126262782T">#REF!,#REF!</definedName>
    <definedName name="A126262786A">#REF!,#REF!</definedName>
    <definedName name="A126262790T">#REF!,#REF!</definedName>
    <definedName name="A126262794A">#REF!,#REF!</definedName>
    <definedName name="A126262798K">#REF!,#REF!</definedName>
    <definedName name="A126262802R">#REF!,#REF!</definedName>
    <definedName name="A126262806X">#REF!,#REF!</definedName>
    <definedName name="A126263898L">#REF!,#REF!</definedName>
    <definedName name="A126263902T">#REF!,#REF!</definedName>
    <definedName name="A126263906A">#REF!,#REF!</definedName>
    <definedName name="A126263910T">#REF!,#REF!</definedName>
    <definedName name="A126263914A">#REF!,#REF!</definedName>
    <definedName name="A126263918K">#REF!,#REF!</definedName>
    <definedName name="A126263922A">#REF!,#REF!</definedName>
    <definedName name="A126263926K">#REF!,#REF!</definedName>
    <definedName name="A126263930A">#REF!,#REF!</definedName>
    <definedName name="A126263934K">#REF!,#REF!</definedName>
    <definedName name="A126263938V">#REF!,#REF!</definedName>
    <definedName name="A126263942K">#REF!,#REF!</definedName>
    <definedName name="A126263946V">#REF!,#REF!</definedName>
    <definedName name="A126263950K">#REF!,#REF!</definedName>
    <definedName name="A126263954V">#REF!,#REF!</definedName>
    <definedName name="A126263958C">#REF!,#REF!</definedName>
    <definedName name="A126263962V">#REF!,#REF!</definedName>
    <definedName name="A126263966C">#REF!,#REF!</definedName>
    <definedName name="A126263970V">#REF!,#REF!</definedName>
    <definedName name="A126263974C">#REF!,#REF!</definedName>
    <definedName name="A126263978L">#REF!,#REF!</definedName>
    <definedName name="A126263982C">#REF!,#REF!</definedName>
    <definedName name="A126263986L">#REF!,#REF!</definedName>
    <definedName name="A126263990C">#REF!,#REF!</definedName>
    <definedName name="A126263994L">#REF!,#REF!</definedName>
    <definedName name="A126263998W">#REF!,#REF!</definedName>
    <definedName name="A126264002C">#REF!,#REF!</definedName>
    <definedName name="A126264006L">#REF!,#REF!</definedName>
    <definedName name="A126264010C">#REF!,#REF!</definedName>
    <definedName name="A126264014L">#REF!,#REF!</definedName>
    <definedName name="A126264018W">#REF!,#REF!</definedName>
    <definedName name="A126264022L">#REF!,#REF!</definedName>
    <definedName name="A126264026W">#REF!,#REF!</definedName>
    <definedName name="A126264030L">#REF!,#REF!</definedName>
    <definedName name="A126265122R">#REF!,#REF!</definedName>
    <definedName name="A126265126X">#REF!,#REF!</definedName>
    <definedName name="A126265130R">#REF!,#REF!</definedName>
    <definedName name="A126265134X">#REF!,#REF!</definedName>
    <definedName name="A126265138J">#REF!,#REF!</definedName>
    <definedName name="A126265142X">#REF!,#REF!</definedName>
    <definedName name="A126265146J">#REF!,#REF!</definedName>
    <definedName name="A126265150X">#REF!,#REF!</definedName>
    <definedName name="A126265154J">#REF!,#REF!</definedName>
    <definedName name="A126265158T">#REF!,#REF!</definedName>
    <definedName name="A126265162J">#REF!,#REF!</definedName>
    <definedName name="A126265166T">#REF!,#REF!</definedName>
    <definedName name="A126265170J">#REF!,#REF!</definedName>
    <definedName name="A126265174T">#REF!,#REF!</definedName>
    <definedName name="A126265178A">#REF!,#REF!</definedName>
    <definedName name="A126265182T">#REF!,#REF!</definedName>
    <definedName name="A126265186A">#REF!,#REF!</definedName>
    <definedName name="A126265190T">#REF!,#REF!</definedName>
    <definedName name="A126265194A">#REF!,#REF!</definedName>
    <definedName name="A126265198K">#REF!,#REF!</definedName>
    <definedName name="A126265202R">#REF!,#REF!</definedName>
    <definedName name="A126265206X">#REF!,#REF!</definedName>
    <definedName name="A126265210R">#REF!,#REF!</definedName>
    <definedName name="A126265214X">#REF!,#REF!</definedName>
    <definedName name="A126265218J">#REF!,#REF!</definedName>
    <definedName name="A126265222X">#REF!,#REF!</definedName>
    <definedName name="A126265226J">#REF!,#REF!</definedName>
    <definedName name="A126265230X">#REF!,#REF!</definedName>
    <definedName name="A126265234J">#REF!,#REF!</definedName>
    <definedName name="A126265238T">#REF!,#REF!</definedName>
    <definedName name="A126265242J">#REF!,#REF!</definedName>
    <definedName name="A126265246T">#REF!,#REF!</definedName>
    <definedName name="A126265250J">#REF!,#REF!</definedName>
    <definedName name="A126265254T">#REF!,#REF!</definedName>
    <definedName name="A126266346V">#REF!,#REF!</definedName>
    <definedName name="A126266350K">#REF!,#REF!</definedName>
    <definedName name="A126266354V">#REF!,#REF!</definedName>
    <definedName name="A126266358C">#REF!,#REF!</definedName>
    <definedName name="A126266362V">#REF!,#REF!</definedName>
    <definedName name="A126266366C">#REF!,#REF!</definedName>
    <definedName name="A126266370V">#REF!,#REF!</definedName>
    <definedName name="A126266374C">#REF!,#REF!</definedName>
    <definedName name="A126266378L">#REF!,#REF!</definedName>
    <definedName name="A126266382C">#REF!,#REF!</definedName>
    <definedName name="A126266386L">#REF!,#REF!</definedName>
    <definedName name="A126266390C">#REF!,#REF!</definedName>
    <definedName name="A126266394L">#REF!,#REF!</definedName>
    <definedName name="A126266398W">#REF!,#REF!</definedName>
    <definedName name="A126266402A">#REF!,#REF!</definedName>
    <definedName name="A126266406K">#REF!,#REF!</definedName>
    <definedName name="A126266410A">#REF!,#REF!</definedName>
    <definedName name="A126266414K">#REF!,#REF!</definedName>
    <definedName name="A126266418V">#REF!,#REF!</definedName>
    <definedName name="A126266422K">#REF!,#REF!</definedName>
    <definedName name="A126266426V">#REF!,#REF!</definedName>
    <definedName name="A126266430K">#REF!,#REF!</definedName>
    <definedName name="A126266434V">#REF!,#REF!</definedName>
    <definedName name="A126266438C">#REF!,#REF!</definedName>
    <definedName name="A126266442V">#REF!,#REF!</definedName>
    <definedName name="A126266446C">#REF!,#REF!</definedName>
    <definedName name="A126266450V">#REF!,#REF!</definedName>
    <definedName name="A126266454C">#REF!,#REF!</definedName>
    <definedName name="A126266458L">#REF!,#REF!</definedName>
    <definedName name="A126266462C">#REF!,#REF!</definedName>
    <definedName name="A126266466L">#REF!,#REF!</definedName>
    <definedName name="A126266470C">#REF!,#REF!</definedName>
    <definedName name="A126266474L">#REF!,#REF!</definedName>
    <definedName name="A126266478W">#REF!,#REF!</definedName>
    <definedName name="A126266482L">#REF!,#REF!</definedName>
    <definedName name="A126266486W">#REF!,#REF!</definedName>
    <definedName name="A126266490L">#REF!,#REF!</definedName>
    <definedName name="A126266494W">#REF!,#REF!</definedName>
    <definedName name="A126266498F">#REF!,#REF!</definedName>
    <definedName name="A126266502K">#REF!,#REF!</definedName>
    <definedName name="A126266506V">#REF!,#REF!</definedName>
    <definedName name="A126266510K">#REF!,#REF!</definedName>
    <definedName name="A126266514V">#REF!,#REF!</definedName>
    <definedName name="A126266518C">#REF!,#REF!</definedName>
    <definedName name="A126266522V">#REF!,#REF!</definedName>
    <definedName name="A126266526C">#REF!,#REF!</definedName>
    <definedName name="A126266530V">#REF!,#REF!</definedName>
    <definedName name="A126266534C">#REF!,#REF!</definedName>
    <definedName name="A126266538L">#REF!,#REF!</definedName>
    <definedName name="A126266542C">#REF!,#REF!</definedName>
    <definedName name="A126266546L">#REF!,#REF!</definedName>
    <definedName name="A126266550C">#REF!,#REF!</definedName>
    <definedName name="A126266554L">#REF!,#REF!</definedName>
    <definedName name="A126266558W">#REF!,#REF!</definedName>
    <definedName name="A126266562L">#REF!,#REF!</definedName>
    <definedName name="A126266566W">#REF!,#REF!</definedName>
    <definedName name="A126266570L">#REF!,#REF!</definedName>
    <definedName name="A126266574W">#REF!,#REF!</definedName>
    <definedName name="A126266578F">#REF!,#REF!</definedName>
    <definedName name="A126266582W">#REF!,#REF!</definedName>
    <definedName name="A126266586F">#REF!,#REF!</definedName>
    <definedName name="A126266590W">#REF!,#REF!</definedName>
    <definedName name="A126266594F">#REF!,#REF!</definedName>
    <definedName name="A126266598R">#REF!,#REF!</definedName>
    <definedName name="A126266602V">#REF!,#REF!</definedName>
    <definedName name="A126266606C">#REF!,#REF!</definedName>
    <definedName name="A126266610V">#REF!,#REF!</definedName>
    <definedName name="A126266614C">#REF!,#REF!</definedName>
    <definedName name="A126266618L">#REF!,#REF!</definedName>
    <definedName name="A126266622C">#REF!,#REF!</definedName>
    <definedName name="A126266626L">#REF!,#REF!</definedName>
    <definedName name="A126266630C">#REF!,#REF!</definedName>
    <definedName name="A126266634L">#REF!,#REF!</definedName>
    <definedName name="A126266638W">#REF!,#REF!</definedName>
    <definedName name="A126266642L">#REF!,#REF!</definedName>
    <definedName name="A126266646W">#REF!,#REF!</definedName>
    <definedName name="A126266650L">#REF!,#REF!</definedName>
    <definedName name="A126266654W">#REF!,#REF!</definedName>
    <definedName name="A126266658F">#REF!,#REF!</definedName>
    <definedName name="A126266662W">#REF!,#REF!</definedName>
    <definedName name="A126266666F">#REF!,#REF!</definedName>
    <definedName name="A126266670W">#REF!,#REF!</definedName>
    <definedName name="A126266674F">#REF!,#REF!</definedName>
    <definedName name="A126266678R">#REF!,#REF!</definedName>
    <definedName name="A126266682F">#REF!,#REF!</definedName>
    <definedName name="A126266686R">#REF!,#REF!</definedName>
    <definedName name="A126266690F">#REF!,#REF!</definedName>
    <definedName name="A126266694R">#REF!,#REF!</definedName>
    <definedName name="A126266698X">#REF!,#REF!</definedName>
    <definedName name="A126266702C">#REF!,#REF!</definedName>
    <definedName name="A126266706L">#REF!,#REF!</definedName>
    <definedName name="A126266710C">#REF!,#REF!</definedName>
    <definedName name="A126266714L">#REF!,#REF!</definedName>
    <definedName name="A126266718W">#REF!,#REF!</definedName>
    <definedName name="A126266722L">#REF!,#REF!</definedName>
    <definedName name="A126266726W">#REF!,#REF!</definedName>
    <definedName name="A126266730L">#REF!,#REF!</definedName>
    <definedName name="A126266734W">#REF!,#REF!</definedName>
    <definedName name="A126266738F">#REF!,#REF!</definedName>
    <definedName name="A126266742W">#REF!,#REF!</definedName>
    <definedName name="A126266746F">#REF!,#REF!</definedName>
    <definedName name="A126266750W">#REF!,#REF!</definedName>
    <definedName name="A126266754F">#REF!,#REF!</definedName>
    <definedName name="A126266758R">#REF!,#REF!</definedName>
    <definedName name="A126266762F">#REF!,#REF!</definedName>
    <definedName name="A126266766R">#REF!,#REF!</definedName>
    <definedName name="A126266770F">#REF!,#REF!</definedName>
    <definedName name="A126266774R">#REF!,#REF!</definedName>
    <definedName name="A126266778X">#REF!,#REF!</definedName>
    <definedName name="A126266782R">#REF!,#REF!</definedName>
    <definedName name="A126266786X">#REF!,#REF!</definedName>
    <definedName name="A126266790R">#REF!,#REF!</definedName>
    <definedName name="A126266794X">#REF!,#REF!</definedName>
    <definedName name="A126266798J">#REF!,#REF!</definedName>
    <definedName name="A126266802L">#REF!,#REF!</definedName>
    <definedName name="A126266806W">#REF!,#REF!</definedName>
    <definedName name="A126266810L">#REF!,#REF!</definedName>
    <definedName name="A126266814W">#REF!,#REF!</definedName>
    <definedName name="A126266818F">#REF!,#REF!</definedName>
    <definedName name="A126266822W">#REF!,#REF!</definedName>
    <definedName name="A126266826F">#REF!,#REF!</definedName>
    <definedName name="A126266830W">#REF!,#REF!</definedName>
    <definedName name="A126266834F">#REF!,#REF!</definedName>
    <definedName name="A126266838R">#REF!,#REF!</definedName>
    <definedName name="A126266842F">#REF!,#REF!</definedName>
    <definedName name="A126266846R">#REF!,#REF!</definedName>
    <definedName name="A126266850F">#REF!,#REF!</definedName>
    <definedName name="A126266854R">#REF!,#REF!</definedName>
    <definedName name="A126266858X">#REF!,#REF!</definedName>
    <definedName name="A126266862R">#REF!,#REF!</definedName>
    <definedName name="A126266866X">#REF!,#REF!</definedName>
    <definedName name="A126266870R">#REF!,#REF!</definedName>
    <definedName name="A126266874X">#REF!,#REF!</definedName>
    <definedName name="A126266878J">#REF!,#REF!</definedName>
    <definedName name="A126266882X">#REF!,#REF!</definedName>
    <definedName name="A126266886J">#REF!,#REF!</definedName>
    <definedName name="A126266890X">#REF!,#REF!</definedName>
    <definedName name="A126266894J">#REF!,#REF!</definedName>
    <definedName name="A126266898T">#REF!,#REF!</definedName>
    <definedName name="A126266902W">#REF!,#REF!</definedName>
    <definedName name="A126266906F">#REF!,#REF!</definedName>
    <definedName name="A126266910W">#REF!,#REF!</definedName>
    <definedName name="A126266914F">#REF!,#REF!</definedName>
    <definedName name="A126266918R">#REF!,#REF!</definedName>
    <definedName name="A126266922F">#REF!,#REF!</definedName>
    <definedName name="A126266926R">#REF!,#REF!</definedName>
    <definedName name="A126266930F">#REF!,#REF!</definedName>
    <definedName name="A126266934R">#REF!,#REF!</definedName>
    <definedName name="A126266938X">#REF!,#REF!</definedName>
    <definedName name="A126266942R">#REF!,#REF!</definedName>
    <definedName name="A126266946X">#REF!,#REF!</definedName>
    <definedName name="A126266950R">#REF!,#REF!</definedName>
    <definedName name="A126266954X">#REF!,#REF!</definedName>
    <definedName name="A126266958J">#REF!,#REF!</definedName>
    <definedName name="A126266962X">#REF!,#REF!</definedName>
    <definedName name="A126266966J">#REF!,#REF!</definedName>
    <definedName name="A126266970X">#REF!,#REF!</definedName>
    <definedName name="A126266974J">#REF!,#REF!</definedName>
    <definedName name="A126266978T">#REF!,#REF!</definedName>
    <definedName name="A126266982J">#REF!,#REF!</definedName>
    <definedName name="A126266986T">#REF!,#REF!</definedName>
    <definedName name="A126266990J">#REF!,#REF!</definedName>
    <definedName name="A126266994T">#REF!,#REF!</definedName>
    <definedName name="A126266998A">#REF!,#REF!</definedName>
    <definedName name="A126267002J">#REF!,#REF!</definedName>
    <definedName name="A126267006T">#REF!,#REF!</definedName>
    <definedName name="A126267010J">#REF!,#REF!</definedName>
    <definedName name="A126267014T">#REF!,#REF!</definedName>
    <definedName name="A126267018A">#REF!,#REF!</definedName>
    <definedName name="A126267022T">#REF!,#REF!</definedName>
    <definedName name="A126267026A">#REF!,#REF!</definedName>
    <definedName name="A126267030T">#REF!,#REF!</definedName>
    <definedName name="A126267034A">#REF!,#REF!</definedName>
    <definedName name="A126267038K">#REF!,#REF!</definedName>
    <definedName name="A126267042A">#REF!,#REF!</definedName>
    <definedName name="A126267046K">#REF!,#REF!</definedName>
    <definedName name="A126267050A">#REF!,#REF!</definedName>
    <definedName name="A126267054K">#REF!,#REF!</definedName>
    <definedName name="A126267058V">#REF!,#REF!</definedName>
    <definedName name="A126267062K">#REF!,#REF!</definedName>
    <definedName name="A126267066V">#REF!,#REF!</definedName>
    <definedName name="A126267070K">#REF!,#REF!</definedName>
    <definedName name="A126267074V">#REF!,#REF!</definedName>
    <definedName name="A126267078C">#REF!,#REF!</definedName>
    <definedName name="A126267082V">#REF!,#REF!</definedName>
    <definedName name="A126267086C">#REF!,#REF!</definedName>
    <definedName name="A126267090V">#REF!,#REF!</definedName>
    <definedName name="A126267094C">#REF!,#REF!</definedName>
    <definedName name="A126267098L">#REF!,#REF!</definedName>
    <definedName name="A126267102T">#REF!,#REF!</definedName>
    <definedName name="A126267106A">#REF!,#REF!</definedName>
    <definedName name="A126267110T">#REF!,#REF!</definedName>
    <definedName name="A126267114A">#REF!,#REF!</definedName>
    <definedName name="A126267118K">#REF!,#REF!</definedName>
    <definedName name="A126267122A">#REF!,#REF!</definedName>
    <definedName name="A126267126K">#REF!,#REF!</definedName>
    <definedName name="A126267130A">#REF!,#REF!</definedName>
    <definedName name="A126267134K">#REF!,#REF!</definedName>
    <definedName name="A126267138V">#REF!,#REF!</definedName>
    <definedName name="A126267142K">#REF!,#REF!</definedName>
    <definedName name="A126267146V">#REF!,#REF!</definedName>
    <definedName name="A126267150K">#REF!,#REF!</definedName>
    <definedName name="A126267154V">#REF!,#REF!</definedName>
    <definedName name="A126267158C">#REF!,#REF!</definedName>
    <definedName name="A126267162V">#REF!,#REF!</definedName>
    <definedName name="A126267166C">#REF!,#REF!</definedName>
    <definedName name="A126267170V">#REF!,#REF!</definedName>
    <definedName name="A126267174C">#REF!,#REF!</definedName>
    <definedName name="A126267178L">#REF!,#REF!</definedName>
    <definedName name="A126267182C">#REF!,#REF!</definedName>
    <definedName name="A126267186L">#REF!,#REF!</definedName>
    <definedName name="A126267190C">#REF!,#REF!</definedName>
    <definedName name="A126267194L">#REF!,#REF!</definedName>
    <definedName name="A126267198W">#REF!,#REF!</definedName>
    <definedName name="A126267202A">#REF!,#REF!</definedName>
    <definedName name="A126267206K">#REF!,#REF!</definedName>
    <definedName name="A126267210A">#REF!,#REF!</definedName>
    <definedName name="A126267214K">#REF!,#REF!</definedName>
    <definedName name="A126267218V">#REF!,#REF!</definedName>
    <definedName name="A126267222K">#REF!,#REF!</definedName>
    <definedName name="A126267226V">#REF!,#REF!</definedName>
    <definedName name="A126267230K">#REF!,#REF!</definedName>
    <definedName name="A126267234V">#REF!,#REF!</definedName>
    <definedName name="A126267238C">#REF!,#REF!</definedName>
    <definedName name="A126267242V">#REF!,#REF!</definedName>
    <definedName name="A126267246C">#REF!,#REF!</definedName>
    <definedName name="A126267250V">#REF!,#REF!</definedName>
    <definedName name="A126267254C">#REF!,#REF!</definedName>
    <definedName name="A126267258L">#REF!,#REF!</definedName>
    <definedName name="A126267262C">#REF!,#REF!</definedName>
    <definedName name="A126267266L">#REF!,#REF!</definedName>
    <definedName name="A126267270C">#REF!,#REF!</definedName>
    <definedName name="A126267274L">#REF!,#REF!</definedName>
    <definedName name="A126267278W">#REF!,#REF!</definedName>
    <definedName name="A126267282L">#REF!,#REF!</definedName>
    <definedName name="A126267286W">#REF!,#REF!</definedName>
    <definedName name="A126267290L">#REF!,#REF!</definedName>
    <definedName name="A126267294W">#REF!,#REF!</definedName>
    <definedName name="A126267298F">#REF!,#REF!</definedName>
    <definedName name="A126267302K">#REF!,#REF!</definedName>
    <definedName name="A126267306V">#REF!,#REF!</definedName>
    <definedName name="A126267310K">#REF!,#REF!</definedName>
    <definedName name="A126267314V">#REF!,#REF!</definedName>
    <definedName name="A126267318C">#REF!,#REF!</definedName>
    <definedName name="A126267322V">#REF!,#REF!</definedName>
    <definedName name="A126267326C">#REF!,#REF!</definedName>
    <definedName name="A126267330V">#REF!,#REF!</definedName>
    <definedName name="A126267334C">#REF!,#REF!</definedName>
    <definedName name="A126267338L">#REF!,#REF!</definedName>
    <definedName name="A126267342C">#REF!,#REF!</definedName>
    <definedName name="A126267346L">#REF!,#REF!</definedName>
    <definedName name="A126267350C">#REF!,#REF!</definedName>
    <definedName name="A126267354L">#REF!,#REF!</definedName>
    <definedName name="A126267358W">#REF!,#REF!</definedName>
    <definedName name="A126267362L">#REF!,#REF!</definedName>
    <definedName name="A126267366W">#REF!,#REF!</definedName>
    <definedName name="A126267370L">#REF!,#REF!</definedName>
    <definedName name="A126267374W">#REF!,#REF!</definedName>
    <definedName name="A126267378F">#REF!,#REF!</definedName>
    <definedName name="A126267382W">#REF!,#REF!</definedName>
    <definedName name="A126267386F">#REF!,#REF!</definedName>
    <definedName name="A126267390W">#REF!,#REF!</definedName>
    <definedName name="A126267394F">#REF!,#REF!</definedName>
    <definedName name="A126267398R">#REF!,#REF!</definedName>
    <definedName name="A126267402V">#REF!,#REF!</definedName>
    <definedName name="A126267406C">#REF!,#REF!</definedName>
    <definedName name="A126267410V">#REF!,#REF!</definedName>
    <definedName name="A126267414C">#REF!,#REF!</definedName>
    <definedName name="A126267418L">#REF!,#REF!</definedName>
    <definedName name="A126267422C">#REF!,#REF!</definedName>
    <definedName name="A126267426L">#REF!,#REF!</definedName>
    <definedName name="A126267430C">#REF!,#REF!</definedName>
    <definedName name="A126267434L">#REF!,#REF!</definedName>
    <definedName name="A126267438W">#REF!,#REF!</definedName>
    <definedName name="A126267442L">#REF!,#REF!</definedName>
    <definedName name="A126267446W">#REF!,#REF!</definedName>
    <definedName name="A126267450L">#REF!,#REF!</definedName>
    <definedName name="A126267454W">#REF!,#REF!</definedName>
    <definedName name="A126267458F">#REF!,#REF!</definedName>
    <definedName name="A126267462W">#REF!,#REF!</definedName>
    <definedName name="A126267466F">#REF!,#REF!</definedName>
    <definedName name="A126267470W">#REF!,#REF!</definedName>
    <definedName name="A126267474F">#REF!,#REF!</definedName>
    <definedName name="A126267478R">#REF!,#REF!</definedName>
    <definedName name="A126267482F">#REF!,#REF!</definedName>
    <definedName name="A126267486R">#REF!,#REF!</definedName>
    <definedName name="A126267490F">#REF!,#REF!</definedName>
    <definedName name="A126267494R">#REF!,#REF!</definedName>
    <definedName name="A126267498X">#REF!,#REF!</definedName>
    <definedName name="A126267502C">#REF!,#REF!</definedName>
    <definedName name="A126267506L">#REF!,#REF!</definedName>
    <definedName name="A126267510C">#REF!,#REF!</definedName>
    <definedName name="A126267514L">#REF!,#REF!</definedName>
    <definedName name="A126267518W">#REF!,#REF!</definedName>
    <definedName name="A126267522L">#REF!,#REF!</definedName>
    <definedName name="A126267526W">#REF!,#REF!</definedName>
    <definedName name="A126267530L">#REF!,#REF!</definedName>
    <definedName name="A126267534W">#REF!,#REF!</definedName>
    <definedName name="A126267538F">#REF!,#REF!</definedName>
    <definedName name="A126267542W">#REF!,#REF!</definedName>
    <definedName name="A126267546F">#REF!,#REF!</definedName>
    <definedName name="A126267550W">#REF!,#REF!</definedName>
    <definedName name="A126267554F">#REF!,#REF!</definedName>
    <definedName name="A126267558R">#REF!,#REF!</definedName>
    <definedName name="A126267562F">#REF!,#REF!</definedName>
    <definedName name="A126267566R">#REF!,#REF!</definedName>
    <definedName name="A126267570F">#REF!,#REF!</definedName>
    <definedName name="A126267574R">#REF!,#REF!</definedName>
    <definedName name="A126267578X">#REF!,#REF!</definedName>
    <definedName name="A126267582R">#REF!,#REF!</definedName>
    <definedName name="A126267586X">#REF!,#REF!</definedName>
    <definedName name="A126267590R">#REF!,#REF!</definedName>
    <definedName name="A126267594X">#REF!,#REF!</definedName>
    <definedName name="A126267598J">#REF!,#REF!</definedName>
    <definedName name="A126267602L">#REF!,#REF!</definedName>
    <definedName name="A126267606W">#REF!,#REF!</definedName>
    <definedName name="A126267610L">#REF!,#REF!</definedName>
    <definedName name="A126267614W">#REF!,#REF!</definedName>
    <definedName name="A126267618F">#REF!,#REF!</definedName>
    <definedName name="A126267622W">#REF!,#REF!</definedName>
    <definedName name="A126267626F">#REF!,#REF!</definedName>
    <definedName name="A126267630W">#REF!,#REF!</definedName>
    <definedName name="A126267634F">#REF!,#REF!</definedName>
    <definedName name="A126267638R">#REF!,#REF!</definedName>
    <definedName name="A126267642F">#REF!,#REF!</definedName>
    <definedName name="A126267646R">#REF!,#REF!</definedName>
    <definedName name="A126267650F">#REF!,#REF!</definedName>
    <definedName name="A126267654R">#REF!,#REF!</definedName>
    <definedName name="A126267658X">#REF!,#REF!</definedName>
    <definedName name="A126267662R">#REF!,#REF!</definedName>
    <definedName name="A126267666X">#REF!,#REF!</definedName>
    <definedName name="A126267670R">#REF!,#REF!</definedName>
    <definedName name="A126267674X">#REF!,#REF!</definedName>
    <definedName name="A126267678J">#REF!,#REF!</definedName>
    <definedName name="A126267682X">#REF!,#REF!</definedName>
    <definedName name="A126267686J">#REF!,#REF!</definedName>
    <definedName name="A126267690X">#REF!,#REF!</definedName>
    <definedName name="A126267694J">#REF!,#REF!</definedName>
    <definedName name="A126267698T">#REF!,#REF!</definedName>
    <definedName name="A126267702W">#REF!,#REF!</definedName>
    <definedName name="A126268794K">#REF!,#REF!</definedName>
    <definedName name="A126268798V">#REF!,#REF!</definedName>
    <definedName name="A126268802X">#REF!,#REF!</definedName>
    <definedName name="A126268806J">#REF!,#REF!</definedName>
    <definedName name="A126268810X">#REF!,#REF!</definedName>
    <definedName name="A126268814J">#REF!,#REF!</definedName>
    <definedName name="A126268818T">#REF!,#REF!</definedName>
    <definedName name="A126268822J">#REF!,#REF!</definedName>
    <definedName name="A126268826T">#REF!,#REF!</definedName>
    <definedName name="A126268830J">#REF!,#REF!</definedName>
    <definedName name="A126268834T">#REF!,#REF!</definedName>
    <definedName name="A126268838A">#REF!,#REF!</definedName>
    <definedName name="A126268842T">#REF!,#REF!</definedName>
    <definedName name="A126268846A">#REF!,#REF!</definedName>
    <definedName name="A126268850T">#REF!,#REF!</definedName>
    <definedName name="A126268854A">#REF!,#REF!</definedName>
    <definedName name="A126268858K">#REF!,#REF!</definedName>
    <definedName name="A126268862A">#REF!,#REF!</definedName>
    <definedName name="A126268866K">#REF!,#REF!</definedName>
    <definedName name="A126268870A">#REF!,#REF!</definedName>
    <definedName name="A126268874K">#REF!,#REF!</definedName>
    <definedName name="A126268878V">#REF!,#REF!</definedName>
    <definedName name="A126268882K">#REF!,#REF!</definedName>
    <definedName name="A126268886V">#REF!,#REF!</definedName>
    <definedName name="A126268890K">#REF!,#REF!</definedName>
    <definedName name="A126268894V">#REF!,#REF!</definedName>
    <definedName name="A126268898C">#REF!,#REF!</definedName>
    <definedName name="A126268902J">#REF!,#REF!</definedName>
    <definedName name="A126268906T">#REF!,#REF!</definedName>
    <definedName name="A126268910J">#REF!,#REF!</definedName>
    <definedName name="A126268914T">#REF!,#REF!</definedName>
    <definedName name="A126268918A">#REF!,#REF!</definedName>
    <definedName name="A126268922T">#REF!,#REF!</definedName>
    <definedName name="A126268926A">#REF!,#REF!</definedName>
    <definedName name="A126270018K">#REF!,#REF!</definedName>
    <definedName name="A126270022A">#REF!,#REF!</definedName>
    <definedName name="A126270026K">#REF!,#REF!</definedName>
    <definedName name="A126270030A">#REF!,#REF!</definedName>
    <definedName name="A126270034K">#REF!,#REF!</definedName>
    <definedName name="A126270038V">#REF!,#REF!</definedName>
    <definedName name="A126270042K">#REF!,#REF!</definedName>
    <definedName name="A126270046V">#REF!,#REF!</definedName>
    <definedName name="A126270050K">#REF!,#REF!</definedName>
    <definedName name="A126270054V">#REF!,#REF!</definedName>
    <definedName name="A126270058C">#REF!,#REF!</definedName>
    <definedName name="A126270062V">#REF!,#REF!</definedName>
    <definedName name="A126270066C">#REF!,#REF!</definedName>
    <definedName name="A126270070V">#REF!,#REF!</definedName>
    <definedName name="A126270074C">#REF!,#REF!</definedName>
    <definedName name="A126270078L">#REF!,#REF!</definedName>
    <definedName name="A126270082C">#REF!,#REF!</definedName>
    <definedName name="A126270086L">#REF!,#REF!</definedName>
    <definedName name="A126270090C">#REF!,#REF!</definedName>
    <definedName name="A126270094L">#REF!,#REF!</definedName>
    <definedName name="A126270098W">#REF!,#REF!</definedName>
    <definedName name="A126270102A">#REF!,#REF!</definedName>
    <definedName name="A126270106K">#REF!,#REF!</definedName>
    <definedName name="A126270110A">#REF!,#REF!</definedName>
    <definedName name="A126270114K">#REF!,#REF!</definedName>
    <definedName name="A126270118V">#REF!,#REF!</definedName>
    <definedName name="A126270122K">#REF!,#REF!</definedName>
    <definedName name="A126270126V">#REF!,#REF!</definedName>
    <definedName name="A126270130K">#REF!,#REF!</definedName>
    <definedName name="A126270134V">#REF!,#REF!</definedName>
    <definedName name="A126270138C">#REF!,#REF!</definedName>
    <definedName name="A126270142V">#REF!,#REF!</definedName>
    <definedName name="A126270146C">#REF!,#REF!</definedName>
    <definedName name="A126270150V">#REF!,#REF!</definedName>
    <definedName name="A126271242W">#REF!,#REF!</definedName>
    <definedName name="A126271246F">#REF!,#REF!</definedName>
    <definedName name="A126271250W">#REF!,#REF!</definedName>
    <definedName name="A126271254F">#REF!,#REF!</definedName>
    <definedName name="A126271258R">#REF!,#REF!</definedName>
    <definedName name="A126271262F">#REF!,#REF!</definedName>
    <definedName name="A126271266R">#REF!,#REF!</definedName>
    <definedName name="A126271270F">#REF!,#REF!</definedName>
    <definedName name="A126271274R">#REF!,#REF!</definedName>
    <definedName name="A126271278X">#REF!,#REF!</definedName>
    <definedName name="A126271282R">#REF!,#REF!</definedName>
    <definedName name="A126271286X">#REF!,#REF!</definedName>
    <definedName name="A126271290R">#REF!,#REF!</definedName>
    <definedName name="A126271294X">#REF!,#REF!</definedName>
    <definedName name="A126271298J">#REF!,#REF!</definedName>
    <definedName name="A126271302L">#REF!,#REF!</definedName>
    <definedName name="A126271306W">#REF!,#REF!</definedName>
    <definedName name="A126271310L">#REF!,#REF!</definedName>
    <definedName name="A126271314W">#REF!,#REF!</definedName>
    <definedName name="A126271318F">#REF!,#REF!</definedName>
    <definedName name="A126271322W">#REF!,#REF!</definedName>
    <definedName name="A126271326F">#REF!,#REF!</definedName>
    <definedName name="A126271330W">#REF!,#REF!</definedName>
    <definedName name="A126271334F">#REF!,#REF!</definedName>
    <definedName name="A126271338R">#REF!,#REF!</definedName>
    <definedName name="A126271342F">#REF!,#REF!</definedName>
    <definedName name="A126271346R">#REF!,#REF!</definedName>
    <definedName name="A126271350F">#REF!,#REF!</definedName>
    <definedName name="A126271354R">#REF!,#REF!</definedName>
    <definedName name="A126271358X">#REF!,#REF!</definedName>
    <definedName name="A126271362R">#REF!,#REF!</definedName>
    <definedName name="A126271366X">#REF!,#REF!</definedName>
    <definedName name="A126271370R">#REF!,#REF!</definedName>
    <definedName name="A126271374X">#REF!,#REF!</definedName>
    <definedName name="A126272466A">#REF!,#REF!</definedName>
    <definedName name="A126272470T">#REF!,#REF!</definedName>
    <definedName name="A126272474A">#REF!,#REF!</definedName>
    <definedName name="A126272478K">#REF!,#REF!</definedName>
    <definedName name="A126272482A">#REF!,#REF!</definedName>
    <definedName name="A126272486K">#REF!,#REF!</definedName>
    <definedName name="A126272490A">#REF!,#REF!</definedName>
    <definedName name="A126272494K">#REF!,#REF!</definedName>
    <definedName name="A126272498V">#REF!,#REF!</definedName>
    <definedName name="A126272502X">#REF!,#REF!</definedName>
    <definedName name="A126272506J">#REF!,#REF!</definedName>
    <definedName name="A126272510X">#REF!,#REF!</definedName>
    <definedName name="A126272514J">#REF!,#REF!</definedName>
    <definedName name="A126272518T">#REF!,#REF!</definedName>
    <definedName name="A126272522J">#REF!,#REF!</definedName>
    <definedName name="A126272526T">#REF!,#REF!</definedName>
    <definedName name="A126272530J">#REF!,#REF!</definedName>
    <definedName name="A126272534T">#REF!,#REF!</definedName>
    <definedName name="A126272538A">#REF!,#REF!</definedName>
    <definedName name="A126272542T">#REF!,#REF!</definedName>
    <definedName name="A126272546A">#REF!,#REF!</definedName>
    <definedName name="A126272550T">#REF!,#REF!</definedName>
    <definedName name="A126272554A">#REF!,#REF!</definedName>
    <definedName name="A126272558K">#REF!,#REF!</definedName>
    <definedName name="A126272562A">#REF!,#REF!</definedName>
    <definedName name="A126272566K">#REF!,#REF!</definedName>
    <definedName name="A126272570A">#REF!,#REF!</definedName>
    <definedName name="A126272574K">#REF!,#REF!</definedName>
    <definedName name="A126272578V">#REF!,#REF!</definedName>
    <definedName name="A126272582K">#REF!,#REF!</definedName>
    <definedName name="A126272586V">#REF!,#REF!</definedName>
    <definedName name="A126272590K">#REF!,#REF!</definedName>
    <definedName name="A126272594V">#REF!,#REF!</definedName>
    <definedName name="A126272598C">#REF!,#REF!</definedName>
    <definedName name="A126273698F">Data1!$AO$1:$AO$10,Data1!$AO$11:$AO$21</definedName>
    <definedName name="A126273698F_Data">Data1!$AO$11:$AO$21</definedName>
    <definedName name="A126273698F_Latest">Data1!$AO$21</definedName>
    <definedName name="A126273702K">Data1!$BJ$1:$BJ$10,Data1!$BJ$11:$BJ$21</definedName>
    <definedName name="A126273702K_Data">Data1!$BJ$11:$BJ$21</definedName>
    <definedName name="A126273702K_Latest">Data1!$BJ$21</definedName>
    <definedName name="A126273706V">Data1!$BS$1:$BS$10,Data1!$BS$11:$BS$21</definedName>
    <definedName name="A126273706V_Data">Data1!$BS$11:$BS$21</definedName>
    <definedName name="A126273706V_Latest">Data1!$BS$21</definedName>
    <definedName name="A126273710K">Data1!$CE$1:$CE$10,Data1!$CE$11:$CE$21</definedName>
    <definedName name="A126273710K_Data">Data1!$CE$11:$CE$21</definedName>
    <definedName name="A126273710K_Latest">Data1!$CE$21</definedName>
    <definedName name="A126273714V">Data1!$CQ$1:$CQ$10,Data1!$CQ$11:$CQ$21</definedName>
    <definedName name="A126273714V_Data">Data1!$CQ$11:$CQ$21</definedName>
    <definedName name="A126273714V_Latest">Data1!$CQ$21</definedName>
    <definedName name="A126273718C">Data1!$ED$1:$ED$10,Data1!$ED$11:$ED$21</definedName>
    <definedName name="A126273718C_Data">Data1!$ED$11:$ED$21</definedName>
    <definedName name="A126273718C_Latest">Data1!$ED$21</definedName>
    <definedName name="A126273722V">Data1!$EV$1:$EV$10,Data1!$EV$11:$EV$21</definedName>
    <definedName name="A126273722V_Data">Data1!$EV$11:$EV$21</definedName>
    <definedName name="A126273722V_Latest">Data1!$EV$21</definedName>
    <definedName name="A126273726C">Data1!$AR$1:$AR$10,Data1!$AR$11:$AR$21</definedName>
    <definedName name="A126273726C_Data">Data1!$AR$11:$AR$21</definedName>
    <definedName name="A126273726C_Latest">Data1!$AR$21</definedName>
    <definedName name="A126273730V">Data1!$AX$1:$AX$10,Data1!$AX$11:$AX$21</definedName>
    <definedName name="A126273730V_Data">Data1!$AX$11:$AX$21</definedName>
    <definedName name="A126273730V_Latest">Data1!$AX$21</definedName>
    <definedName name="A126273734C">Data1!$CW$1:$CW$10,Data1!$CW$11:$CW$21</definedName>
    <definedName name="A126273734C_Data">Data1!$CW$11:$CW$21</definedName>
    <definedName name="A126273734C_Latest">Data1!$CW$21</definedName>
    <definedName name="A126273738L">Data1!$EJ$1:$EJ$10,Data1!$EJ$11:$EJ$21</definedName>
    <definedName name="A126273738L_Data">Data1!$EJ$11:$EJ$21</definedName>
    <definedName name="A126273738L_Latest">Data1!$EJ$21</definedName>
    <definedName name="A126273742C">Data1!$CN$1:$CN$10,Data1!$CN$11:$CN$21</definedName>
    <definedName name="A126273742C_Data">Data1!$CN$11:$CN$21</definedName>
    <definedName name="A126273742C_Latest">Data1!$CN$21</definedName>
    <definedName name="A126273746L">Data1!$DC$1:$DC$10,Data1!$DC$11:$DC$21</definedName>
    <definedName name="A126273746L_Data">Data1!$DC$11:$DC$21</definedName>
    <definedName name="A126273746L_Latest">Data1!$DC$21</definedName>
    <definedName name="A126273750C">Data1!$DO$1:$DO$10,Data1!$DO$11:$DO$21</definedName>
    <definedName name="A126273750C_Data">Data1!$DO$11:$DO$21</definedName>
    <definedName name="A126273750C_Latest">Data1!$DO$21</definedName>
    <definedName name="A126273754L">Data1!$ES$1:$ES$10,Data1!$ES$11:$ES$21</definedName>
    <definedName name="A126273754L_Data">Data1!$ES$11:$ES$21</definedName>
    <definedName name="A126273754L_Latest">Data1!$ES$21</definedName>
    <definedName name="A126273758W">Data1!$Z$1:$Z$10,Data1!$Z$11:$Z$21</definedName>
    <definedName name="A126273758W_Data">Data1!$Z$11:$Z$21</definedName>
    <definedName name="A126273758W_Latest">Data1!$Z$21</definedName>
    <definedName name="A126273762L">Data1!$AL$1:$AL$10,Data1!$AL$11:$AL$21</definedName>
    <definedName name="A126273762L_Data">Data1!$AL$11:$AL$21</definedName>
    <definedName name="A126273762L_Latest">Data1!$AL$21</definedName>
    <definedName name="A126273766W">Data1!$BV$1:$BV$10,Data1!$BV$11:$BV$21</definedName>
    <definedName name="A126273766W_Data">Data1!$BV$11:$BV$21</definedName>
    <definedName name="A126273766W_Latest">Data1!$BV$21</definedName>
    <definedName name="A126273770L">Data1!$CT$1:$CT$10,Data1!$CT$11:$CT$21</definedName>
    <definedName name="A126273770L_Data">Data1!$CT$11:$CT$21</definedName>
    <definedName name="A126273770L_Latest">Data1!$CT$21</definedName>
    <definedName name="A126273774W">Data1!$CZ$1:$CZ$10,Data1!$CZ$11:$CZ$21</definedName>
    <definedName name="A126273774W_Data">Data1!$CZ$11:$CZ$21</definedName>
    <definedName name="A126273774W_Latest">Data1!$CZ$21</definedName>
    <definedName name="A126273778F">Data1!$DF$1:$DF$10,Data1!$DF$11:$DF$21</definedName>
    <definedName name="A126273778F_Data">Data1!$DF$11:$DF$21</definedName>
    <definedName name="A126273778F_Latest">Data1!$DF$21</definedName>
    <definedName name="A126273782W">Data1!$DL$1:$DL$10,Data1!$DL$11:$DL$21</definedName>
    <definedName name="A126273782W_Data">Data1!$DL$11:$DL$21</definedName>
    <definedName name="A126273782W_Latest">Data1!$DL$21</definedName>
    <definedName name="A126273786F">Data1!$EG$1:$EG$10,Data1!$EG$11:$EG$21</definedName>
    <definedName name="A126273786F_Data">Data1!$EG$11:$EG$21</definedName>
    <definedName name="A126273786F_Latest">Data1!$EG$21</definedName>
    <definedName name="A126273790W">Data1!$FB$1:$FB$10,Data1!$FB$11:$FB$21</definedName>
    <definedName name="A126273790W_Data">Data1!$FB$11:$FB$21</definedName>
    <definedName name="A126273790W_Latest">Data1!$FB$21</definedName>
    <definedName name="A126273794F">Data1!$H$1:$H$10,Data1!$H$11:$H$21</definedName>
    <definedName name="A126273794F_Data">Data1!$H$11:$H$21</definedName>
    <definedName name="A126273794F_Latest">Data1!$H$21</definedName>
    <definedName name="A126273798R">Data1!$Q$1:$Q$10,Data1!$Q$11:$Q$21</definedName>
    <definedName name="A126273798R_Data">Data1!$Q$11:$Q$21</definedName>
    <definedName name="A126273798R_Latest">Data1!$Q$21</definedName>
    <definedName name="A126273802V">Data1!$T$1:$T$10,Data1!$T$11:$T$21</definedName>
    <definedName name="A126273802V_Data">Data1!$T$11:$T$21</definedName>
    <definedName name="A126273802V_Latest">Data1!$T$21</definedName>
    <definedName name="A126273806C">Data1!$AU$1:$AU$10,Data1!$AU$11:$AU$21</definedName>
    <definedName name="A126273806C_Data">Data1!$AU$11:$AU$21</definedName>
    <definedName name="A126273806C_Latest">Data1!$AU$21</definedName>
    <definedName name="A126273810V">Data1!$BA$1:$BA$10,Data1!$BA$11:$BA$21</definedName>
    <definedName name="A126273810V_Data">Data1!$BA$11:$BA$21</definedName>
    <definedName name="A126273810V_Latest">Data1!$BA$21</definedName>
    <definedName name="A126273814C">Data1!$BD$1:$BD$10,Data1!$BD$11:$BD$21</definedName>
    <definedName name="A126273814C_Data">Data1!$BD$11:$BD$21</definedName>
    <definedName name="A126273814C_Latest">Data1!$BD$21</definedName>
    <definedName name="A126273818L">Data1!$BY$1:$BY$10,Data1!$BY$11:$BY$21</definedName>
    <definedName name="A126273818L_Data">Data1!$BY$11:$BY$21</definedName>
    <definedName name="A126273818L_Latest">Data1!$BY$21</definedName>
    <definedName name="A126273822C">Data1!$DI$1:$DI$10,Data1!$DI$11:$DI$21</definedName>
    <definedName name="A126273822C_Data">Data1!$DI$11:$DI$21</definedName>
    <definedName name="A126273822C_Latest">Data1!$DI$21</definedName>
    <definedName name="A126273826L">Data1!$DU$1:$DU$10,Data1!$DU$11:$DU$21</definedName>
    <definedName name="A126273826L_Data">Data1!$DU$11:$DU$21</definedName>
    <definedName name="A126273826L_Latest">Data1!$DU$21</definedName>
    <definedName name="A126273830C">Data1!$DX$1:$DX$10,Data1!$DX$11:$DX$21</definedName>
    <definedName name="A126273830C_Data">Data1!$DX$11:$DX$21</definedName>
    <definedName name="A126273830C_Latest">Data1!$DX$21</definedName>
    <definedName name="A126273834L">Data1!$EM$1:$EM$10,Data1!$EM$11:$EM$21</definedName>
    <definedName name="A126273834L_Data">Data1!$EM$11:$EM$21</definedName>
    <definedName name="A126273834L_Latest">Data1!$EM$21</definedName>
    <definedName name="A126273838W">Data1!$EP$1:$EP$10,Data1!$EP$11:$EP$21</definedName>
    <definedName name="A126273838W_Data">Data1!$EP$11:$EP$21</definedName>
    <definedName name="A126273838W_Latest">Data1!$EP$21</definedName>
    <definedName name="A126273842L">Data1!$W$1:$W$10,Data1!$W$11:$W$21</definedName>
    <definedName name="A126273842L_Data">Data1!$W$11:$W$21</definedName>
    <definedName name="A126273842L_Latest">Data1!$W$21</definedName>
    <definedName name="A126273846W">Data1!$AF$1:$AF$10,Data1!$AF$11:$AF$21</definedName>
    <definedName name="A126273846W_Data">Data1!$AF$11:$AF$21</definedName>
    <definedName name="A126273846W_Latest">Data1!$AF$21</definedName>
    <definedName name="A126273850L">Data1!$CH$1:$CH$10,Data1!$CH$11:$CH$21</definedName>
    <definedName name="A126273850L_Data">Data1!$CH$11:$CH$21</definedName>
    <definedName name="A126273850L_Latest">Data1!$CH$21</definedName>
    <definedName name="A126273854W">Data1!$CK$1:$CK$10,Data1!$CK$11:$CK$21</definedName>
    <definedName name="A126273854W_Data">Data1!$CK$11:$CK$21</definedName>
    <definedName name="A126273854W_Latest">Data1!$CK$21</definedName>
    <definedName name="A126273858F">Data1!$DR$1:$DR$10,Data1!$DR$11:$DR$21</definedName>
    <definedName name="A126273858F_Data">Data1!$DR$11:$DR$21</definedName>
    <definedName name="A126273858F_Latest">Data1!$DR$21</definedName>
    <definedName name="A126273862W">Data1!$FE$1:$FE$10,Data1!$FE$11:$FE$21</definedName>
    <definedName name="A126273862W_Data">Data1!$FE$11:$FE$21</definedName>
    <definedName name="A126273862W_Latest">Data1!$FE$21</definedName>
    <definedName name="A126273866F">Data1!$E$1:$E$10,Data1!$E$11:$E$21</definedName>
    <definedName name="A126273866F_Data">Data1!$E$11:$E$21</definedName>
    <definedName name="A126273866F_Latest">Data1!$E$21</definedName>
    <definedName name="A126273870W">Data1!$K$1:$K$10,Data1!$K$11:$K$21</definedName>
    <definedName name="A126273870W_Data">Data1!$K$11:$K$21</definedName>
    <definedName name="A126273870W_Latest">Data1!$K$21</definedName>
    <definedName name="A126273874F">Data1!$N$1:$N$10,Data1!$N$11:$N$21</definedName>
    <definedName name="A126273874F_Data">Data1!$N$11:$N$21</definedName>
    <definedName name="A126273874F_Latest">Data1!$N$21</definedName>
    <definedName name="A126273878R">Data1!$AC$1:$AC$10,Data1!$AC$11:$AC$21</definedName>
    <definedName name="A126273878R_Data">Data1!$AC$11:$AC$21</definedName>
    <definedName name="A126273878R_Latest">Data1!$AC$21</definedName>
    <definedName name="A126273882F">Data1!$BM$1:$BM$10,Data1!$BM$11:$BM$21</definedName>
    <definedName name="A126273882F_Data">Data1!$BM$11:$BM$21</definedName>
    <definedName name="A126273882F_Latest">Data1!$BM$21</definedName>
    <definedName name="A126273886R">Data1!$BP$1:$BP$10,Data1!$BP$11:$BP$21</definedName>
    <definedName name="A126273886R_Data">Data1!$BP$11:$BP$21</definedName>
    <definedName name="A126273886R_Latest">Data1!$BP$21</definedName>
    <definedName name="A126273890F">Data1!$AI$1:$AI$10,Data1!$AI$11:$AI$21</definedName>
    <definedName name="A126273890F_Data">Data1!$AI$11:$AI$21</definedName>
    <definedName name="A126273890F_Latest">Data1!$AI$21</definedName>
    <definedName name="A126273894R">Data1!$BG$1:$BG$10,Data1!$BG$11:$BG$21</definedName>
    <definedName name="A126273894R_Data">Data1!$BG$11:$BG$21</definedName>
    <definedName name="A126273894R_Latest">Data1!$BG$21</definedName>
    <definedName name="A126273898X">Data1!$CB$1:$CB$10,Data1!$CB$11:$CB$21</definedName>
    <definedName name="A126273898X_Data">Data1!$CB$11:$CB$21</definedName>
    <definedName name="A126273898X_Latest">Data1!$CB$21</definedName>
    <definedName name="A126273902C">Data1!$EA$1:$EA$10,Data1!$EA$11:$EA$21</definedName>
    <definedName name="A126273902C_Data">Data1!$EA$11:$EA$21</definedName>
    <definedName name="A126273902C_Latest">Data1!$EA$21</definedName>
    <definedName name="A126273906L">Data1!$EY$1:$EY$10,Data1!$EY$11:$EY$21</definedName>
    <definedName name="A126273906L_Data">Data1!$EY$11:$EY$21</definedName>
    <definedName name="A126273906L_Latest">Data1!$EY$21</definedName>
    <definedName name="A126273910C">Data1!$B$1:$B$10,Data1!$B$11:$B$21</definedName>
    <definedName name="A126273910C_Data">Data1!$B$11:$B$21</definedName>
    <definedName name="A126273910C_Latest">Data1!$B$21</definedName>
    <definedName name="A126273914L">Data9!$EQ$1:$EQ$10,Data9!$EQ$11:$EQ$21</definedName>
    <definedName name="A126273914L_Data">Data9!$EQ$11:$EQ$21</definedName>
    <definedName name="A126273914L_Latest">Data9!$EQ$21</definedName>
    <definedName name="A126273918W">Data9!$FL$1:$FL$10,Data9!$FL$11:$FL$21</definedName>
    <definedName name="A126273918W_Data">Data9!$FL$11:$FL$21</definedName>
    <definedName name="A126273918W_Latest">Data9!$FL$21</definedName>
    <definedName name="A126273922L">Data9!$FU$1:$FU$10,Data9!$FU$11:$FU$21</definedName>
    <definedName name="A126273922L_Data">Data9!$FU$11:$FU$21</definedName>
    <definedName name="A126273922L_Latest">Data9!$FU$21</definedName>
    <definedName name="A126273926W">Data9!$GG$1:$GG$10,Data9!$GG$11:$GG$21</definedName>
    <definedName name="A126273926W_Data">Data9!$GG$11:$GG$21</definedName>
    <definedName name="A126273926W_Latest">Data9!$GG$21</definedName>
    <definedName name="A126273930L">Data9!$GS$1:$GS$10,Data9!$GS$11:$GS$21</definedName>
    <definedName name="A126273930L_Data">Data9!$GS$11:$GS$21</definedName>
    <definedName name="A126273930L_Latest">Data9!$GS$21</definedName>
    <definedName name="A126273934W">Data9!$IF$1:$IF$10,Data9!$IF$11:$IF$21</definedName>
    <definedName name="A126273934W_Data">Data9!$IF$11:$IF$21</definedName>
    <definedName name="A126273934W_Latest">Data9!$IF$21</definedName>
    <definedName name="A126273938F">Data10!$H$1:$H$10,Data10!$H$11:$H$21</definedName>
    <definedName name="A126273938F_Data">Data10!$H$11:$H$21</definedName>
    <definedName name="A126273938F_Latest">Data10!$H$21</definedName>
    <definedName name="A126273942W">Data9!$ET$1:$ET$10,Data9!$ET$11:$ET$21</definedName>
    <definedName name="A126273942W_Data">Data9!$ET$11:$ET$21</definedName>
    <definedName name="A126273942W_Latest">Data9!$ET$21</definedName>
    <definedName name="A126273946F">Data9!$EZ$1:$EZ$10,Data9!$EZ$11:$EZ$21</definedName>
    <definedName name="A126273946F_Data">Data9!$EZ$11:$EZ$21</definedName>
    <definedName name="A126273946F_Latest">Data9!$EZ$21</definedName>
    <definedName name="A126273950W">Data9!$GY$1:$GY$10,Data9!$GY$11:$GY$21</definedName>
    <definedName name="A126273950W_Data">Data9!$GY$11:$GY$21</definedName>
    <definedName name="A126273950W_Latest">Data9!$GY$21</definedName>
    <definedName name="A126273954F">Data9!$IL$1:$IL$10,Data9!$IL$11:$IL$21</definedName>
    <definedName name="A126273954F_Data">Data9!$IL$11:$IL$21</definedName>
    <definedName name="A126273954F_Latest">Data9!$IL$21</definedName>
    <definedName name="A126273958R">Data9!$GP$1:$GP$10,Data9!$GP$11:$GP$21</definedName>
    <definedName name="A126273958R_Data">Data9!$GP$11:$GP$21</definedName>
    <definedName name="A126273958R_Latest">Data9!$GP$21</definedName>
    <definedName name="A126273962F">Data9!$HE$1:$HE$10,Data9!$HE$11:$HE$21</definedName>
    <definedName name="A126273962F_Data">Data9!$HE$11:$HE$21</definedName>
    <definedName name="A126273962F_Latest">Data9!$HE$21</definedName>
    <definedName name="A126273966R">Data9!$HQ$1:$HQ$10,Data9!$HQ$11:$HQ$21</definedName>
    <definedName name="A126273966R_Data">Data9!$HQ$11:$HQ$21</definedName>
    <definedName name="A126273966R_Latest">Data9!$HQ$21</definedName>
    <definedName name="A126273970F">Data10!$E$1:$E$10,Data10!$E$11:$E$21</definedName>
    <definedName name="A126273970F_Data">Data10!$E$11:$E$21</definedName>
    <definedName name="A126273970F_Latest">Data10!$E$21</definedName>
    <definedName name="A126273974R">Data9!$EB$1:$EB$10,Data9!$EB$11:$EB$21</definedName>
    <definedName name="A126273974R_Data">Data9!$EB$11:$EB$21</definedName>
    <definedName name="A126273974R_Latest">Data9!$EB$21</definedName>
    <definedName name="A126273978X">Data9!$EN$1:$EN$10,Data9!$EN$11:$EN$21</definedName>
    <definedName name="A126273978X_Data">Data9!$EN$11:$EN$21</definedName>
    <definedName name="A126273978X_Latest">Data9!$EN$21</definedName>
    <definedName name="A126273982R">Data9!$FX$1:$FX$10,Data9!$FX$11:$FX$21</definedName>
    <definedName name="A126273982R_Data">Data9!$FX$11:$FX$21</definedName>
    <definedName name="A126273982R_Latest">Data9!$FX$21</definedName>
    <definedName name="A126273986X">Data9!$GV$1:$GV$10,Data9!$GV$11:$GV$21</definedName>
    <definedName name="A126273986X_Data">Data9!$GV$11:$GV$21</definedName>
    <definedName name="A126273986X_Latest">Data9!$GV$21</definedName>
    <definedName name="A126273990R">Data9!$HB$1:$HB$10,Data9!$HB$11:$HB$21</definedName>
    <definedName name="A126273990R_Data">Data9!$HB$11:$HB$21</definedName>
    <definedName name="A126273990R_Latest">Data9!$HB$21</definedName>
    <definedName name="A126273994X">Data9!$HH$1:$HH$10,Data9!$HH$11:$HH$21</definedName>
    <definedName name="A126273994X_Data">Data9!$HH$11:$HH$21</definedName>
    <definedName name="A126273994X_Latest">Data9!$HH$21</definedName>
    <definedName name="A126273998J">Data9!$HN$1:$HN$10,Data9!$HN$11:$HN$21</definedName>
    <definedName name="A126273998J_Data">Data9!$HN$11:$HN$21</definedName>
    <definedName name="A126273998J_Latest">Data9!$HN$21</definedName>
    <definedName name="A126274002R">Data9!$II$1:$II$10,Data9!$II$11:$II$21</definedName>
    <definedName name="A126274002R_Data">Data9!$II$11:$II$21</definedName>
    <definedName name="A126274002R_Latest">Data9!$II$21</definedName>
    <definedName name="A126274006X">Data10!$N$1:$N$10,Data10!$N$11:$N$21</definedName>
    <definedName name="A126274006X_Data">Data10!$N$11:$N$21</definedName>
    <definedName name="A126274006X_Latest">Data10!$N$21</definedName>
    <definedName name="A126274010R">Data9!$DJ$1:$DJ$10,Data9!$DJ$11:$DJ$21</definedName>
    <definedName name="A126274010R_Data">Data9!$DJ$11:$DJ$21</definedName>
    <definedName name="A126274010R_Latest">Data9!$DJ$21</definedName>
    <definedName name="A126274014X">Data9!$DS$1:$DS$10,Data9!$DS$11:$DS$21</definedName>
    <definedName name="A126274014X_Data">Data9!$DS$11:$DS$21</definedName>
    <definedName name="A126274014X_Latest">Data9!$DS$21</definedName>
    <definedName name="A126274018J">Data9!$DV$1:$DV$10,Data9!$DV$11:$DV$21</definedName>
    <definedName name="A126274018J_Data">Data9!$DV$11:$DV$21</definedName>
    <definedName name="A126274018J_Latest">Data9!$DV$21</definedName>
    <definedName name="A126274022X">Data9!$EW$1:$EW$10,Data9!$EW$11:$EW$21</definedName>
    <definedName name="A126274022X_Data">Data9!$EW$11:$EW$21</definedName>
    <definedName name="A126274022X_Latest">Data9!$EW$21</definedName>
    <definedName name="A126274026J">Data9!$FC$1:$FC$10,Data9!$FC$11:$FC$21</definedName>
    <definedName name="A126274026J_Data">Data9!$FC$11:$FC$21</definedName>
    <definedName name="A126274026J_Latest">Data9!$FC$21</definedName>
    <definedName name="A126274030X">Data9!$FF$1:$FF$10,Data9!$FF$11:$FF$21</definedName>
    <definedName name="A126274030X_Data">Data9!$FF$11:$FF$21</definedName>
    <definedName name="A126274030X_Latest">Data9!$FF$21</definedName>
    <definedName name="A126274034J">Data9!$GA$1:$GA$10,Data9!$GA$11:$GA$21</definedName>
    <definedName name="A126274034J_Data">Data9!$GA$11:$GA$21</definedName>
    <definedName name="A126274034J_Latest">Data9!$GA$21</definedName>
    <definedName name="A126274038T">Data9!$HK$1:$HK$10,Data9!$HK$11:$HK$21</definedName>
    <definedName name="A126274038T_Data">Data9!$HK$11:$HK$21</definedName>
    <definedName name="A126274038T_Latest">Data9!$HK$21</definedName>
    <definedName name="A126274042J">Data9!$HW$1:$HW$10,Data9!$HW$11:$HW$21</definedName>
    <definedName name="A126274042J_Data">Data9!$HW$11:$HW$21</definedName>
    <definedName name="A126274042J_Latest">Data9!$HW$21</definedName>
    <definedName name="A126274046T">Data9!$HZ$1:$HZ$10,Data9!$HZ$11:$HZ$21</definedName>
    <definedName name="A126274046T_Data">Data9!$HZ$11:$HZ$21</definedName>
    <definedName name="A126274046T_Latest">Data9!$HZ$21</definedName>
    <definedName name="A126274050J">Data9!$IO$1:$IO$10,Data9!$IO$11:$IO$21</definedName>
    <definedName name="A126274050J_Data">Data9!$IO$11:$IO$21</definedName>
    <definedName name="A126274050J_Latest">Data9!$IO$21</definedName>
    <definedName name="A126274054T">Data10!$B$1:$B$10,Data10!$B$11:$B$21</definedName>
    <definedName name="A126274054T_Data">Data10!$B$11:$B$21</definedName>
    <definedName name="A126274054T_Latest">Data10!$B$21</definedName>
    <definedName name="A126274058A">Data9!$DY$1:$DY$10,Data9!$DY$11:$DY$21</definedName>
    <definedName name="A126274058A_Data">Data9!$DY$11:$DY$21</definedName>
    <definedName name="A126274058A_Latest">Data9!$DY$21</definedName>
    <definedName name="A126274062T">Data9!$EH$1:$EH$10,Data9!$EH$11:$EH$21</definedName>
    <definedName name="A126274062T_Data">Data9!$EH$11:$EH$21</definedName>
    <definedName name="A126274062T_Latest">Data9!$EH$21</definedName>
    <definedName name="A126274066A">Data9!$GJ$1:$GJ$10,Data9!$GJ$11:$GJ$21</definedName>
    <definedName name="A126274066A_Data">Data9!$GJ$11:$GJ$21</definedName>
    <definedName name="A126274066A_Latest">Data9!$GJ$21</definedName>
    <definedName name="A126274070T">Data9!$GM$1:$GM$10,Data9!$GM$11:$GM$21</definedName>
    <definedName name="A126274070T_Data">Data9!$GM$11:$GM$21</definedName>
    <definedName name="A126274070T_Latest">Data9!$GM$21</definedName>
    <definedName name="A126274074A">Data9!$HT$1:$HT$10,Data9!$HT$11:$HT$21</definedName>
    <definedName name="A126274074A_Data">Data9!$HT$11:$HT$21</definedName>
    <definedName name="A126274074A_Latest">Data9!$HT$21</definedName>
    <definedName name="A126274078K">Data10!$Q$1:$Q$10,Data10!$Q$11:$Q$21</definedName>
    <definedName name="A126274078K_Data">Data10!$Q$11:$Q$21</definedName>
    <definedName name="A126274078K_Latest">Data10!$Q$21</definedName>
    <definedName name="A126274082A">Data9!$DG$1:$DG$10,Data9!$DG$11:$DG$21</definedName>
    <definedName name="A126274082A_Data">Data9!$DG$11:$DG$21</definedName>
    <definedName name="A126274082A_Latest">Data9!$DG$21</definedName>
    <definedName name="A126274086K">Data9!$DM$1:$DM$10,Data9!$DM$11:$DM$21</definedName>
    <definedName name="A126274086K_Data">Data9!$DM$11:$DM$21</definedName>
    <definedName name="A126274086K_Latest">Data9!$DM$21</definedName>
    <definedName name="A126274090A">Data9!$DP$1:$DP$10,Data9!$DP$11:$DP$21</definedName>
    <definedName name="A126274090A_Data">Data9!$DP$11:$DP$21</definedName>
    <definedName name="A126274090A_Latest">Data9!$DP$21</definedName>
    <definedName name="A126274094K">Data9!$EE$1:$EE$10,Data9!$EE$11:$EE$21</definedName>
    <definedName name="A126274094K_Data">Data9!$EE$11:$EE$21</definedName>
    <definedName name="A126274094K_Latest">Data9!$EE$21</definedName>
    <definedName name="A126274098V">Data9!$FO$1:$FO$10,Data9!$FO$11:$FO$21</definedName>
    <definedName name="A126274098V_Data">Data9!$FO$11:$FO$21</definedName>
    <definedName name="A126274098V_Latest">Data9!$FO$21</definedName>
    <definedName name="A126274102X">Data9!$FR$1:$FR$10,Data9!$FR$11:$FR$21</definedName>
    <definedName name="A126274102X_Data">Data9!$FR$11:$FR$21</definedName>
    <definedName name="A126274102X_Latest">Data9!$FR$21</definedName>
    <definedName name="A126274106J">Data9!$EK$1:$EK$10,Data9!$EK$11:$EK$21</definedName>
    <definedName name="A126274106J_Data">Data9!$EK$11:$EK$21</definedName>
    <definedName name="A126274106J_Latest">Data9!$EK$21</definedName>
    <definedName name="A126274110X">Data9!$FI$1:$FI$10,Data9!$FI$11:$FI$21</definedName>
    <definedName name="A126274110X_Data">Data9!$FI$11:$FI$21</definedName>
    <definedName name="A126274110X_Latest">Data9!$FI$21</definedName>
    <definedName name="A126274114J">Data9!$GD$1:$GD$10,Data9!$GD$11:$GD$21</definedName>
    <definedName name="A126274114J_Data">Data9!$GD$11:$GD$21</definedName>
    <definedName name="A126274114J_Latest">Data9!$GD$21</definedName>
    <definedName name="A126274118T">Data9!$IC$1:$IC$10,Data9!$IC$11:$IC$21</definedName>
    <definedName name="A126274118T_Data">Data9!$IC$11:$IC$21</definedName>
    <definedName name="A126274118T_Latest">Data9!$IC$21</definedName>
    <definedName name="A126274122J">Data10!$K$1:$K$10,Data10!$K$11:$K$21</definedName>
    <definedName name="A126274122J_Data">Data10!$K$11:$K$21</definedName>
    <definedName name="A126274122J_Latest">Data10!$K$21</definedName>
    <definedName name="A126274126T">Data9!$DD$1:$DD$10,Data9!$DD$11:$DD$21</definedName>
    <definedName name="A126274126T_Data">Data9!$DD$11:$DD$21</definedName>
    <definedName name="A126274126T_Latest">Data9!$DD$21</definedName>
    <definedName name="A126274130J">Data5!$FS$1:$FS$10,Data5!$FS$11:$FS$21</definedName>
    <definedName name="A126274130J_Data">Data5!$FS$11:$FS$21</definedName>
    <definedName name="A126274130J_Latest">Data5!$FS$21</definedName>
    <definedName name="A126274134T">Data5!$GN$1:$GN$10,Data5!$GN$11:$GN$21</definedName>
    <definedName name="A126274134T_Data">Data5!$GN$11:$GN$21</definedName>
    <definedName name="A126274134T_Latest">Data5!$GN$21</definedName>
    <definedName name="A126274138A">Data5!$GW$1:$GW$10,Data5!$GW$11:$GW$21</definedName>
    <definedName name="A126274138A_Data">Data5!$GW$11:$GW$21</definedName>
    <definedName name="A126274138A_Latest">Data5!$GW$21</definedName>
    <definedName name="A126274142T">Data5!$HI$1:$HI$10,Data5!$HI$11:$HI$21</definedName>
    <definedName name="A126274142T_Data">Data5!$HI$11:$HI$21</definedName>
    <definedName name="A126274142T_Latest">Data5!$HI$21</definedName>
    <definedName name="A126274146A">Data5!$HU$1:$HU$10,Data5!$HU$11:$HU$21</definedName>
    <definedName name="A126274146A_Data">Data5!$HU$11:$HU$21</definedName>
    <definedName name="A126274146A_Latest">Data5!$HU$21</definedName>
    <definedName name="A126274150T">Data6!$R$1:$R$10,Data6!$R$11:$R$21</definedName>
    <definedName name="A126274150T_Data">Data6!$R$11:$R$21</definedName>
    <definedName name="A126274150T_Latest">Data6!$R$21</definedName>
    <definedName name="A126274154A">Data6!$AJ$1:$AJ$10,Data6!$AJ$11:$AJ$21</definedName>
    <definedName name="A126274154A_Data">Data6!$AJ$11:$AJ$21</definedName>
    <definedName name="A126274154A_Latest">Data6!$AJ$21</definedName>
    <definedName name="A126274158K">Data5!$FV$1:$FV$10,Data5!$FV$11:$FV$21</definedName>
    <definedName name="A126274158K_Data">Data5!$FV$11:$FV$21</definedName>
    <definedName name="A126274158K_Latest">Data5!$FV$21</definedName>
    <definedName name="A126274162A">Data5!$GB$1:$GB$10,Data5!$GB$11:$GB$21</definedName>
    <definedName name="A126274162A_Data">Data5!$GB$11:$GB$21</definedName>
    <definedName name="A126274162A_Latest">Data5!$GB$21</definedName>
    <definedName name="A126274166K">Data5!$IA$1:$IA$10,Data5!$IA$11:$IA$21</definedName>
    <definedName name="A126274166K_Data">Data5!$IA$11:$IA$21</definedName>
    <definedName name="A126274166K_Latest">Data5!$IA$21</definedName>
    <definedName name="A126274170A">Data6!$X$1:$X$10,Data6!$X$11:$X$21</definedName>
    <definedName name="A126274170A_Data">Data6!$X$11:$X$21</definedName>
    <definedName name="A126274170A_Latest">Data6!$X$21</definedName>
    <definedName name="A126274174K">Data5!$HR$1:$HR$10,Data5!$HR$11:$HR$21</definedName>
    <definedName name="A126274174K_Data">Data5!$HR$11:$HR$21</definedName>
    <definedName name="A126274174K_Latest">Data5!$HR$21</definedName>
    <definedName name="A126274178V">Data5!$IG$1:$IG$10,Data5!$IG$11:$IG$21</definedName>
    <definedName name="A126274178V_Data">Data5!$IG$11:$IG$21</definedName>
    <definedName name="A126274178V_Latest">Data5!$IG$21</definedName>
    <definedName name="A126274182K">Data6!$C$1:$C$10,Data6!$C$11:$C$21</definedName>
    <definedName name="A126274182K_Data">Data6!$C$11:$C$21</definedName>
    <definedName name="A126274182K_Latest">Data6!$C$21</definedName>
    <definedName name="A126274186V">Data6!$AG$1:$AG$10,Data6!$AG$11:$AG$21</definedName>
    <definedName name="A126274186V_Data">Data6!$AG$11:$AG$21</definedName>
    <definedName name="A126274186V_Latest">Data6!$AG$21</definedName>
    <definedName name="A126274190K">Data5!$FD$1:$FD$10,Data5!$FD$11:$FD$21</definedName>
    <definedName name="A126274190K_Data">Data5!$FD$11:$FD$21</definedName>
    <definedName name="A126274190K_Latest">Data5!$FD$21</definedName>
    <definedName name="A126274194V">Data5!$FP$1:$FP$10,Data5!$FP$11:$FP$21</definedName>
    <definedName name="A126274194V_Data">Data5!$FP$11:$FP$21</definedName>
    <definedName name="A126274194V_Latest">Data5!$FP$21</definedName>
    <definedName name="A126274198C">Data5!$GZ$1:$GZ$10,Data5!$GZ$11:$GZ$21</definedName>
    <definedName name="A126274198C_Data">Data5!$GZ$11:$GZ$21</definedName>
    <definedName name="A126274198C_Latest">Data5!$GZ$21</definedName>
    <definedName name="A126274202J">Data5!$HX$1:$HX$10,Data5!$HX$11:$HX$21</definedName>
    <definedName name="A126274202J_Data">Data5!$HX$11:$HX$21</definedName>
    <definedName name="A126274202J_Latest">Data5!$HX$21</definedName>
    <definedName name="A126274206T">Data5!$ID$1:$ID$10,Data5!$ID$11:$ID$21</definedName>
    <definedName name="A126274206T_Data">Data5!$ID$11:$ID$21</definedName>
    <definedName name="A126274206T_Latest">Data5!$ID$21</definedName>
    <definedName name="A126274210J">Data5!$IJ$1:$IJ$10,Data5!$IJ$11:$IJ$21</definedName>
    <definedName name="A126274210J_Data">Data5!$IJ$11:$IJ$21</definedName>
    <definedName name="A126274210J_Latest">Data5!$IJ$21</definedName>
    <definedName name="A126274214T">Data5!$IP$1:$IP$10,Data5!$IP$11:$IP$21</definedName>
    <definedName name="A126274214T_Data">Data5!$IP$11:$IP$21</definedName>
    <definedName name="A126274214T_Latest">Data5!$IP$21</definedName>
    <definedName name="A126274218A">Data6!$U$1:$U$10,Data6!$U$11:$U$21</definedName>
    <definedName name="A126274218A_Data">Data6!$U$11:$U$21</definedName>
    <definedName name="A126274218A_Latest">Data6!$U$21</definedName>
    <definedName name="A126274222T">Data6!$AP$1:$AP$10,Data6!$AP$11:$AP$21</definedName>
    <definedName name="A126274222T_Data">Data6!$AP$11:$AP$21</definedName>
    <definedName name="A126274222T_Latest">Data6!$AP$21</definedName>
    <definedName name="A126274226A">Data5!$EL$1:$EL$10,Data5!$EL$11:$EL$21</definedName>
    <definedName name="A126274226A_Data">Data5!$EL$11:$EL$21</definedName>
    <definedName name="A126274226A_Latest">Data5!$EL$21</definedName>
    <definedName name="A126274230T">Data5!$EU$1:$EU$10,Data5!$EU$11:$EU$21</definedName>
    <definedName name="A126274230T_Data">Data5!$EU$11:$EU$21</definedName>
    <definedName name="A126274230T_Latest">Data5!$EU$21</definedName>
    <definedName name="A126274234A">Data5!$EX$1:$EX$10,Data5!$EX$11:$EX$21</definedName>
    <definedName name="A126274234A_Data">Data5!$EX$11:$EX$21</definedName>
    <definedName name="A126274234A_Latest">Data5!$EX$21</definedName>
    <definedName name="A126274238K">Data5!$FY$1:$FY$10,Data5!$FY$11:$FY$21</definedName>
    <definedName name="A126274238K_Data">Data5!$FY$11:$FY$21</definedName>
    <definedName name="A126274238K_Latest">Data5!$FY$21</definedName>
    <definedName name="A126274242A">Data5!$GE$1:$GE$10,Data5!$GE$11:$GE$21</definedName>
    <definedName name="A126274242A_Data">Data5!$GE$11:$GE$21</definedName>
    <definedName name="A126274242A_Latest">Data5!$GE$21</definedName>
    <definedName name="A126274246K">Data5!$GH$1:$GH$10,Data5!$GH$11:$GH$21</definedName>
    <definedName name="A126274246K_Data">Data5!$GH$11:$GH$21</definedName>
    <definedName name="A126274246K_Latest">Data5!$GH$21</definedName>
    <definedName name="A126274250A">Data5!$HC$1:$HC$10,Data5!$HC$11:$HC$21</definedName>
    <definedName name="A126274250A_Data">Data5!$HC$11:$HC$21</definedName>
    <definedName name="A126274250A_Latest">Data5!$HC$21</definedName>
    <definedName name="A126274254K">Data5!$IM$1:$IM$10,Data5!$IM$11:$IM$21</definedName>
    <definedName name="A126274254K_Data">Data5!$IM$11:$IM$21</definedName>
    <definedName name="A126274254K_Latest">Data5!$IM$21</definedName>
    <definedName name="A126274258V">Data6!$I$1:$I$10,Data6!$I$11:$I$21</definedName>
    <definedName name="A126274258V_Data">Data6!$I$11:$I$21</definedName>
    <definedName name="A126274258V_Latest">Data6!$I$21</definedName>
    <definedName name="A126274262K">Data6!$L$1:$L$10,Data6!$L$11:$L$21</definedName>
    <definedName name="A126274262K_Data">Data6!$L$11:$L$21</definedName>
    <definedName name="A126274262K_Latest">Data6!$L$21</definedName>
    <definedName name="A126274266V">Data6!$AA$1:$AA$10,Data6!$AA$11:$AA$21</definedName>
    <definedName name="A126274266V_Data">Data6!$AA$11:$AA$21</definedName>
    <definedName name="A126274266V_Latest">Data6!$AA$21</definedName>
    <definedName name="A126274270K">Data6!$AD$1:$AD$10,Data6!$AD$11:$AD$21</definedName>
    <definedName name="A126274270K_Data">Data6!$AD$11:$AD$21</definedName>
    <definedName name="A126274270K_Latest">Data6!$AD$21</definedName>
    <definedName name="A126274274V">Data5!$FA$1:$FA$10,Data5!$FA$11:$FA$21</definedName>
    <definedName name="A126274274V_Data">Data5!$FA$11:$FA$21</definedName>
    <definedName name="A126274274V_Latest">Data5!$FA$21</definedName>
    <definedName name="A126274278C">Data5!$FJ$1:$FJ$10,Data5!$FJ$11:$FJ$21</definedName>
    <definedName name="A126274278C_Data">Data5!$FJ$11:$FJ$21</definedName>
    <definedName name="A126274278C_Latest">Data5!$FJ$21</definedName>
    <definedName name="A126274282V">Data5!$HL$1:$HL$10,Data5!$HL$11:$HL$21</definedName>
    <definedName name="A126274282V_Data">Data5!$HL$11:$HL$21</definedName>
    <definedName name="A126274282V_Latest">Data5!$HL$21</definedName>
    <definedName name="A126274286C">Data5!$HO$1:$HO$10,Data5!$HO$11:$HO$21</definedName>
    <definedName name="A126274286C_Data">Data5!$HO$11:$HO$21</definedName>
    <definedName name="A126274286C_Latest">Data5!$HO$21</definedName>
    <definedName name="A126274290V">Data6!$F$1:$F$10,Data6!$F$11:$F$21</definedName>
    <definedName name="A126274290V_Data">Data6!$F$11:$F$21</definedName>
    <definedName name="A126274290V_Latest">Data6!$F$21</definedName>
    <definedName name="A126274294C">Data6!$AS$1:$AS$10,Data6!$AS$11:$AS$21</definedName>
    <definedName name="A126274294C_Data">Data6!$AS$11:$AS$21</definedName>
    <definedName name="A126274294C_Latest">Data6!$AS$21</definedName>
    <definedName name="A126274298L">Data5!$EI$1:$EI$10,Data5!$EI$11:$EI$21</definedName>
    <definedName name="A126274298L_Data">Data5!$EI$11:$EI$21</definedName>
    <definedName name="A126274298L_Latest">Data5!$EI$21</definedName>
    <definedName name="A126274302T">Data5!$EO$1:$EO$10,Data5!$EO$11:$EO$21</definedName>
    <definedName name="A126274302T_Data">Data5!$EO$11:$EO$21</definedName>
    <definedName name="A126274302T_Latest">Data5!$EO$21</definedName>
    <definedName name="A126274306A">Data5!$ER$1:$ER$10,Data5!$ER$11:$ER$21</definedName>
    <definedName name="A126274306A_Data">Data5!$ER$11:$ER$21</definedName>
    <definedName name="A126274306A_Latest">Data5!$ER$21</definedName>
    <definedName name="A126274310T">Data5!$FG$1:$FG$10,Data5!$FG$11:$FG$21</definedName>
    <definedName name="A126274310T_Data">Data5!$FG$11:$FG$21</definedName>
    <definedName name="A126274310T_Latest">Data5!$FG$21</definedName>
    <definedName name="A126274314A">Data5!$GQ$1:$GQ$10,Data5!$GQ$11:$GQ$21</definedName>
    <definedName name="A126274314A_Data">Data5!$GQ$11:$GQ$21</definedName>
    <definedName name="A126274314A_Latest">Data5!$GQ$21</definedName>
    <definedName name="A126274318K">Data5!$GT$1:$GT$10,Data5!$GT$11:$GT$21</definedName>
    <definedName name="A126274318K_Data">Data5!$GT$11:$GT$21</definedName>
    <definedName name="A126274318K_Latest">Data5!$GT$21</definedName>
    <definedName name="A126274322A">Data5!$FM$1:$FM$10,Data5!$FM$11:$FM$21</definedName>
    <definedName name="A126274322A_Data">Data5!$FM$11:$FM$21</definedName>
    <definedName name="A126274322A_Latest">Data5!$FM$21</definedName>
    <definedName name="A126274326K">Data5!$GK$1:$GK$10,Data5!$GK$11:$GK$21</definedName>
    <definedName name="A126274326K_Data">Data5!$GK$11:$GK$21</definedName>
    <definedName name="A126274326K_Latest">Data5!$GK$21</definedName>
    <definedName name="A126274330A">Data5!$HF$1:$HF$10,Data5!$HF$11:$HF$21</definedName>
    <definedName name="A126274330A_Data">Data5!$HF$11:$HF$21</definedName>
    <definedName name="A126274330A_Latest">Data5!$HF$21</definedName>
    <definedName name="A126274334K">Data6!$O$1:$O$10,Data6!$O$11:$O$21</definedName>
    <definedName name="A126274334K_Data">Data6!$O$11:$O$21</definedName>
    <definedName name="A126274334K_Latest">Data6!$O$21</definedName>
    <definedName name="A126274338V">Data6!$AM$1:$AM$10,Data6!$AM$11:$AM$21</definedName>
    <definedName name="A126274338V_Data">Data6!$AM$11:$AM$21</definedName>
    <definedName name="A126274338V_Latest">Data6!$AM$21</definedName>
    <definedName name="A126274342K">Data5!$EF$1:$EF$10,Data5!$EF$11:$EF$21</definedName>
    <definedName name="A126274342K_Data">Data5!$EF$11:$EF$21</definedName>
    <definedName name="A126274342K_Latest">Data5!$EF$21</definedName>
    <definedName name="A126274346V">Data7!$FE$1:$FE$10,Data7!$FE$11:$FE$21</definedName>
    <definedName name="A126274346V_Data">Data7!$FE$11:$FE$21</definedName>
    <definedName name="A126274346V_Latest">Data7!$FE$21</definedName>
    <definedName name="A126274350K">Data7!$FZ$1:$FZ$10,Data7!$FZ$11:$FZ$21</definedName>
    <definedName name="A126274350K_Data">Data7!$FZ$11:$FZ$21</definedName>
    <definedName name="A126274350K_Latest">Data7!$FZ$21</definedName>
    <definedName name="A126274354V">Data7!$GI$1:$GI$10,Data7!$GI$11:$GI$21</definedName>
    <definedName name="A126274354V_Data">Data7!$GI$11:$GI$21</definedName>
    <definedName name="A126274354V_Latest">Data7!$GI$21</definedName>
    <definedName name="A126274358C">Data7!$GU$1:$GU$10,Data7!$GU$11:$GU$21</definedName>
    <definedName name="A126274358C_Data">Data7!$GU$11:$GU$21</definedName>
    <definedName name="A126274358C_Latest">Data7!$GU$21</definedName>
    <definedName name="A126274362V">Data7!$HG$1:$HG$10,Data7!$HG$11:$HG$21</definedName>
    <definedName name="A126274362V_Data">Data7!$HG$11:$HG$21</definedName>
    <definedName name="A126274362V_Latest">Data7!$HG$21</definedName>
    <definedName name="A126274366C">Data8!$D$1:$D$10,Data8!$D$11:$D$21</definedName>
    <definedName name="A126274366C_Data">Data8!$D$11:$D$21</definedName>
    <definedName name="A126274366C_Latest">Data8!$D$21</definedName>
    <definedName name="A126274370V">Data8!$V$1:$V$10,Data8!$V$11:$V$21</definedName>
    <definedName name="A126274370V_Data">Data8!$V$11:$V$21</definedName>
    <definedName name="A126274370V_Latest">Data8!$V$21</definedName>
    <definedName name="A126274374C">Data7!$FH$1:$FH$10,Data7!$FH$11:$FH$21</definedName>
    <definedName name="A126274374C_Data">Data7!$FH$11:$FH$21</definedName>
    <definedName name="A126274374C_Latest">Data7!$FH$21</definedName>
    <definedName name="A126274378L">Data7!$FN$1:$FN$10,Data7!$FN$11:$FN$21</definedName>
    <definedName name="A126274378L_Data">Data7!$FN$11:$FN$21</definedName>
    <definedName name="A126274378L_Latest">Data7!$FN$21</definedName>
    <definedName name="A126274382C">Data7!$HM$1:$HM$10,Data7!$HM$11:$HM$21</definedName>
    <definedName name="A126274382C_Data">Data7!$HM$11:$HM$21</definedName>
    <definedName name="A126274382C_Latest">Data7!$HM$21</definedName>
    <definedName name="A126274386L">Data8!$J$1:$J$10,Data8!$J$11:$J$21</definedName>
    <definedName name="A126274386L_Data">Data8!$J$11:$J$21</definedName>
    <definedName name="A126274386L_Latest">Data8!$J$21</definedName>
    <definedName name="A126274390C">Data7!$HD$1:$HD$10,Data7!$HD$11:$HD$21</definedName>
    <definedName name="A126274390C_Data">Data7!$HD$11:$HD$21</definedName>
    <definedName name="A126274390C_Latest">Data7!$HD$21</definedName>
    <definedName name="A126274394L">Data7!$HS$1:$HS$10,Data7!$HS$11:$HS$21</definedName>
    <definedName name="A126274394L_Data">Data7!$HS$11:$HS$21</definedName>
    <definedName name="A126274394L_Latest">Data7!$HS$21</definedName>
    <definedName name="A126274398W">Data7!$IE$1:$IE$10,Data7!$IE$11:$IE$21</definedName>
    <definedName name="A126274398W_Data">Data7!$IE$11:$IE$21</definedName>
    <definedName name="A126274398W_Latest">Data7!$IE$21</definedName>
    <definedName name="A126274402A">Data8!$S$1:$S$10,Data8!$S$11:$S$21</definedName>
    <definedName name="A126274402A_Data">Data8!$S$11:$S$21</definedName>
    <definedName name="A126274402A_Latest">Data8!$S$21</definedName>
    <definedName name="A126274406K">Data7!$EP$1:$EP$10,Data7!$EP$11:$EP$21</definedName>
    <definedName name="A126274406K_Data">Data7!$EP$11:$EP$21</definedName>
    <definedName name="A126274406K_Latest">Data7!$EP$21</definedName>
    <definedName name="A126274410A">Data7!$FB$1:$FB$10,Data7!$FB$11:$FB$21</definedName>
    <definedName name="A126274410A_Data">Data7!$FB$11:$FB$21</definedName>
    <definedName name="A126274410A_Latest">Data7!$FB$21</definedName>
    <definedName name="A126274414K">Data7!$GL$1:$GL$10,Data7!$GL$11:$GL$21</definedName>
    <definedName name="A126274414K_Data">Data7!$GL$11:$GL$21</definedName>
    <definedName name="A126274414K_Latest">Data7!$GL$21</definedName>
    <definedName name="A126274418V">Data7!$HJ$1:$HJ$10,Data7!$HJ$11:$HJ$21</definedName>
    <definedName name="A126274418V_Data">Data7!$HJ$11:$HJ$21</definedName>
    <definedName name="A126274418V_Latest">Data7!$HJ$21</definedName>
    <definedName name="A126274422K">Data7!$HP$1:$HP$10,Data7!$HP$11:$HP$21</definedName>
    <definedName name="A126274422K_Data">Data7!$HP$11:$HP$21</definedName>
    <definedName name="A126274422K_Latest">Data7!$HP$21</definedName>
    <definedName name="A126274426V">Data7!$HV$1:$HV$10,Data7!$HV$11:$HV$21</definedName>
    <definedName name="A126274426V_Data">Data7!$HV$11:$HV$21</definedName>
    <definedName name="A126274426V_Latest">Data7!$HV$21</definedName>
    <definedName name="A126274430K">Data7!$IB$1:$IB$10,Data7!$IB$11:$IB$21</definedName>
    <definedName name="A126274430K_Data">Data7!$IB$11:$IB$21</definedName>
    <definedName name="A126274430K_Latest">Data7!$IB$21</definedName>
    <definedName name="A126274434V">Data8!$G$1:$G$10,Data8!$G$11:$G$21</definedName>
    <definedName name="A126274434V_Data">Data8!$G$11:$G$21</definedName>
    <definedName name="A126274434V_Latest">Data8!$G$21</definedName>
    <definedName name="A126274438C">Data8!$AB$1:$AB$10,Data8!$AB$11:$AB$21</definedName>
    <definedName name="A126274438C_Data">Data8!$AB$11:$AB$21</definedName>
    <definedName name="A126274438C_Latest">Data8!$AB$21</definedName>
    <definedName name="A126274442V">Data7!$DX$1:$DX$10,Data7!$DX$11:$DX$21</definedName>
    <definedName name="A126274442V_Data">Data7!$DX$11:$DX$21</definedName>
    <definedName name="A126274442V_Latest">Data7!$DX$21</definedName>
    <definedName name="A126274446C">Data7!$EG$1:$EG$10,Data7!$EG$11:$EG$21</definedName>
    <definedName name="A126274446C_Data">Data7!$EG$11:$EG$21</definedName>
    <definedName name="A126274446C_Latest">Data7!$EG$21</definedName>
    <definedName name="A126274450V">Data7!$EJ$1:$EJ$10,Data7!$EJ$11:$EJ$21</definedName>
    <definedName name="A126274450V_Data">Data7!$EJ$11:$EJ$21</definedName>
    <definedName name="A126274450V_Latest">Data7!$EJ$21</definedName>
    <definedName name="A126274454C">Data7!$FK$1:$FK$10,Data7!$FK$11:$FK$21</definedName>
    <definedName name="A126274454C_Data">Data7!$FK$11:$FK$21</definedName>
    <definedName name="A126274454C_Latest">Data7!$FK$21</definedName>
    <definedName name="A126274458L">Data7!$FQ$1:$FQ$10,Data7!$FQ$11:$FQ$21</definedName>
    <definedName name="A126274458L_Data">Data7!$FQ$11:$FQ$21</definedName>
    <definedName name="A126274458L_Latest">Data7!$FQ$21</definedName>
    <definedName name="A126274462C">Data7!$FT$1:$FT$10,Data7!$FT$11:$FT$21</definedName>
    <definedName name="A126274462C_Data">Data7!$FT$11:$FT$21</definedName>
    <definedName name="A126274462C_Latest">Data7!$FT$21</definedName>
    <definedName name="A126274466L">Data7!$GO$1:$GO$10,Data7!$GO$11:$GO$21</definedName>
    <definedName name="A126274466L_Data">Data7!$GO$11:$GO$21</definedName>
    <definedName name="A126274466L_Latest">Data7!$GO$21</definedName>
    <definedName name="A126274470C">Data7!$HY$1:$HY$10,Data7!$HY$11:$HY$21</definedName>
    <definedName name="A126274470C_Data">Data7!$HY$11:$HY$21</definedName>
    <definedName name="A126274470C_Latest">Data7!$HY$21</definedName>
    <definedName name="A126274474L">Data7!$IK$1:$IK$10,Data7!$IK$11:$IK$21</definedName>
    <definedName name="A126274474L_Data">Data7!$IK$11:$IK$21</definedName>
    <definedName name="A126274474L_Latest">Data7!$IK$21</definedName>
    <definedName name="A126274478W">Data7!$IN$1:$IN$10,Data7!$IN$11:$IN$21</definedName>
    <definedName name="A126274478W_Data">Data7!$IN$11:$IN$21</definedName>
    <definedName name="A126274478W_Latest">Data7!$IN$21</definedName>
    <definedName name="A126274482L">Data8!$M$1:$M$10,Data8!$M$11:$M$21</definedName>
    <definedName name="A126274482L_Data">Data8!$M$11:$M$21</definedName>
    <definedName name="A126274482L_Latest">Data8!$M$21</definedName>
    <definedName name="A126274486W">Data8!$P$1:$P$10,Data8!$P$11:$P$21</definedName>
    <definedName name="A126274486W_Data">Data8!$P$11:$P$21</definedName>
    <definedName name="A126274486W_Latest">Data8!$P$21</definedName>
    <definedName name="A126274490L">Data7!$EM$1:$EM$10,Data7!$EM$11:$EM$21</definedName>
    <definedName name="A126274490L_Data">Data7!$EM$11:$EM$21</definedName>
    <definedName name="A126274490L_Latest">Data7!$EM$21</definedName>
    <definedName name="A126274494W">Data7!$EV$1:$EV$10,Data7!$EV$11:$EV$21</definedName>
    <definedName name="A126274494W_Data">Data7!$EV$11:$EV$21</definedName>
    <definedName name="A126274494W_Latest">Data7!$EV$21</definedName>
    <definedName name="A126274498F">Data7!$GX$1:$GX$10,Data7!$GX$11:$GX$21</definedName>
    <definedName name="A126274498F_Data">Data7!$GX$11:$GX$21</definedName>
    <definedName name="A126274498F_Latest">Data7!$GX$21</definedName>
    <definedName name="A126274502K">Data7!$HA$1:$HA$10,Data7!$HA$11:$HA$21</definedName>
    <definedName name="A126274502K_Data">Data7!$HA$11:$HA$21</definedName>
    <definedName name="A126274502K_Latest">Data7!$HA$21</definedName>
    <definedName name="A126274506V">Data7!$IH$1:$IH$10,Data7!$IH$11:$IH$21</definedName>
    <definedName name="A126274506V_Data">Data7!$IH$11:$IH$21</definedName>
    <definedName name="A126274506V_Latest">Data7!$IH$21</definedName>
    <definedName name="A126274510K">Data8!$AE$1:$AE$10,Data8!$AE$11:$AE$21</definedName>
    <definedName name="A126274510K_Data">Data8!$AE$11:$AE$21</definedName>
    <definedName name="A126274510K_Latest">Data8!$AE$21</definedName>
    <definedName name="A126274514V">Data7!$DU$1:$DU$10,Data7!$DU$11:$DU$21</definedName>
    <definedName name="A126274514V_Data">Data7!$DU$11:$DU$21</definedName>
    <definedName name="A126274514V_Latest">Data7!$DU$21</definedName>
    <definedName name="A126274518C">Data7!$EA$1:$EA$10,Data7!$EA$11:$EA$21</definedName>
    <definedName name="A126274518C_Data">Data7!$EA$11:$EA$21</definedName>
    <definedName name="A126274518C_Latest">Data7!$EA$21</definedName>
    <definedName name="A126274522V">Data7!$ED$1:$ED$10,Data7!$ED$11:$ED$21</definedName>
    <definedName name="A126274522V_Data">Data7!$ED$11:$ED$21</definedName>
    <definedName name="A126274522V_Latest">Data7!$ED$21</definedName>
    <definedName name="A126274526C">Data7!$ES$1:$ES$10,Data7!$ES$11:$ES$21</definedName>
    <definedName name="A126274526C_Data">Data7!$ES$11:$ES$21</definedName>
    <definedName name="A126274526C_Latest">Data7!$ES$21</definedName>
    <definedName name="A126274530V">Data7!$GC$1:$GC$10,Data7!$GC$11:$GC$21</definedName>
    <definedName name="A126274530V_Data">Data7!$GC$11:$GC$21</definedName>
    <definedName name="A126274530V_Latest">Data7!$GC$21</definedName>
    <definedName name="A126274534C">Data7!$GF$1:$GF$10,Data7!$GF$11:$GF$21</definedName>
    <definedName name="A126274534C_Data">Data7!$GF$11:$GF$21</definedName>
    <definedName name="A126274534C_Latest">Data7!$GF$21</definedName>
    <definedName name="A126274538L">Data7!$EY$1:$EY$10,Data7!$EY$11:$EY$21</definedName>
    <definedName name="A126274538L_Data">Data7!$EY$11:$EY$21</definedName>
    <definedName name="A126274538L_Latest">Data7!$EY$21</definedName>
    <definedName name="A126274542C">Data7!$FW$1:$FW$10,Data7!$FW$11:$FW$21</definedName>
    <definedName name="A126274542C_Data">Data7!$FW$11:$FW$21</definedName>
    <definedName name="A126274542C_Latest">Data7!$FW$21</definedName>
    <definedName name="A126274546L">Data7!$GR$1:$GR$10,Data7!$GR$11:$GR$21</definedName>
    <definedName name="A126274546L_Data">Data7!$GR$11:$GR$21</definedName>
    <definedName name="A126274546L_Latest">Data7!$GR$21</definedName>
    <definedName name="A126274550C">Data7!$IQ$1:$IQ$10,Data7!$IQ$11:$IQ$21</definedName>
    <definedName name="A126274550C_Data">Data7!$IQ$11:$IQ$21</definedName>
    <definedName name="A126274550C_Latest">Data7!$IQ$21</definedName>
    <definedName name="A126274554L">Data8!$Y$1:$Y$10,Data8!$Y$11:$Y$21</definedName>
    <definedName name="A126274554L_Data">Data8!$Y$11:$Y$21</definedName>
    <definedName name="A126274554L_Latest">Data8!$Y$21</definedName>
    <definedName name="A126274558W">Data7!$DR$1:$DR$10,Data7!$DR$11:$DR$21</definedName>
    <definedName name="A126274558W_Data">Data7!$DR$11:$DR$21</definedName>
    <definedName name="A126274558W_Latest">Data7!$DR$21</definedName>
    <definedName name="A126274562L">Data8!$BU$1:$BU$10,Data8!$BU$11:$BU$21</definedName>
    <definedName name="A126274562L_Data">Data8!$BU$11:$BU$21</definedName>
    <definedName name="A126274562L_Latest">Data8!$BU$21</definedName>
    <definedName name="A126274566W">Data8!$CP$1:$CP$10,Data8!$CP$11:$CP$21</definedName>
    <definedName name="A126274566W_Data">Data8!$CP$11:$CP$21</definedName>
    <definedName name="A126274566W_Latest">Data8!$CP$21</definedName>
    <definedName name="A126274570L">Data8!$CY$1:$CY$10,Data8!$CY$11:$CY$21</definedName>
    <definedName name="A126274570L_Data">Data8!$CY$11:$CY$21</definedName>
    <definedName name="A126274570L_Latest">Data8!$CY$21</definedName>
    <definedName name="A126274574W">Data8!$DK$1:$DK$10,Data8!$DK$11:$DK$21</definedName>
    <definedName name="A126274574W_Data">Data8!$DK$11:$DK$21</definedName>
    <definedName name="A126274574W_Latest">Data8!$DK$21</definedName>
    <definedName name="A126274578F">Data8!$DW$1:$DW$10,Data8!$DW$11:$DW$21</definedName>
    <definedName name="A126274578F_Data">Data8!$DW$11:$DW$21</definedName>
    <definedName name="A126274578F_Latest">Data8!$DW$21</definedName>
    <definedName name="A126274582W">Data8!$FJ$1:$FJ$10,Data8!$FJ$11:$FJ$21</definedName>
    <definedName name="A126274582W_Data">Data8!$FJ$11:$FJ$21</definedName>
    <definedName name="A126274582W_Latest">Data8!$FJ$21</definedName>
    <definedName name="A126274586F">Data8!$GB$1:$GB$10,Data8!$GB$11:$GB$21</definedName>
    <definedName name="A126274586F_Data">Data8!$GB$11:$GB$21</definedName>
    <definedName name="A126274586F_Latest">Data8!$GB$21</definedName>
    <definedName name="A126274590W">Data8!$BX$1:$BX$10,Data8!$BX$11:$BX$21</definedName>
    <definedName name="A126274590W_Data">Data8!$BX$11:$BX$21</definedName>
    <definedName name="A126274590W_Latest">Data8!$BX$21</definedName>
    <definedName name="A126274594F">Data8!$CD$1:$CD$10,Data8!$CD$11:$CD$21</definedName>
    <definedName name="A126274594F_Data">Data8!$CD$11:$CD$21</definedName>
    <definedName name="A126274594F_Latest">Data8!$CD$21</definedName>
    <definedName name="A126274598R">Data8!$EC$1:$EC$10,Data8!$EC$11:$EC$21</definedName>
    <definedName name="A126274598R_Data">Data8!$EC$11:$EC$21</definedName>
    <definedName name="A126274598R_Latest">Data8!$EC$21</definedName>
    <definedName name="A126274602V">Data8!$FP$1:$FP$10,Data8!$FP$11:$FP$21</definedName>
    <definedName name="A126274602V_Data">Data8!$FP$11:$FP$21</definedName>
    <definedName name="A126274602V_Latest">Data8!$FP$21</definedName>
    <definedName name="A126274606C">Data8!$DT$1:$DT$10,Data8!$DT$11:$DT$21</definedName>
    <definedName name="A126274606C_Data">Data8!$DT$11:$DT$21</definedName>
    <definedName name="A126274606C_Latest">Data8!$DT$21</definedName>
    <definedName name="A126274610V">Data8!$EI$1:$EI$10,Data8!$EI$11:$EI$21</definedName>
    <definedName name="A126274610V_Data">Data8!$EI$11:$EI$21</definedName>
    <definedName name="A126274610V_Latest">Data8!$EI$21</definedName>
    <definedName name="A126274614C">Data8!$EU$1:$EU$10,Data8!$EU$11:$EU$21</definedName>
    <definedName name="A126274614C_Data">Data8!$EU$11:$EU$21</definedName>
    <definedName name="A126274614C_Latest">Data8!$EU$21</definedName>
    <definedName name="A126274618L">Data8!$FY$1:$FY$10,Data8!$FY$11:$FY$21</definedName>
    <definedName name="A126274618L_Data">Data8!$FY$11:$FY$21</definedName>
    <definedName name="A126274618L_Latest">Data8!$FY$21</definedName>
    <definedName name="A126274622C">Data8!$BF$1:$BF$10,Data8!$BF$11:$BF$21</definedName>
    <definedName name="A126274622C_Data">Data8!$BF$11:$BF$21</definedName>
    <definedName name="A126274622C_Latest">Data8!$BF$21</definedName>
    <definedName name="A126274626L">Data8!$BR$1:$BR$10,Data8!$BR$11:$BR$21</definedName>
    <definedName name="A126274626L_Data">Data8!$BR$11:$BR$21</definedName>
    <definedName name="A126274626L_Latest">Data8!$BR$21</definedName>
    <definedName name="A126274630C">Data8!$DB$1:$DB$10,Data8!$DB$11:$DB$21</definedName>
    <definedName name="A126274630C_Data">Data8!$DB$11:$DB$21</definedName>
    <definedName name="A126274630C_Latest">Data8!$DB$21</definedName>
    <definedName name="A126274634L">Data8!$DZ$1:$DZ$10,Data8!$DZ$11:$DZ$21</definedName>
    <definedName name="A126274634L_Data">Data8!$DZ$11:$DZ$21</definedName>
    <definedName name="A126274634L_Latest">Data8!$DZ$21</definedName>
    <definedName name="A126274638W">Data8!$EF$1:$EF$10,Data8!$EF$11:$EF$21</definedName>
    <definedName name="A126274638W_Data">Data8!$EF$11:$EF$21</definedName>
    <definedName name="A126274638W_Latest">Data8!$EF$21</definedName>
    <definedName name="A126274642L">Data8!$EL$1:$EL$10,Data8!$EL$11:$EL$21</definedName>
    <definedName name="A126274642L_Data">Data8!$EL$11:$EL$21</definedName>
    <definedName name="A126274642L_Latest">Data8!$EL$21</definedName>
    <definedName name="A126274646W">Data8!$ER$1:$ER$10,Data8!$ER$11:$ER$21</definedName>
    <definedName name="A126274646W_Data">Data8!$ER$11:$ER$21</definedName>
    <definedName name="A126274646W_Latest">Data8!$ER$21</definedName>
    <definedName name="A126274650L">Data8!$FM$1:$FM$10,Data8!$FM$11:$FM$21</definedName>
    <definedName name="A126274650L_Data">Data8!$FM$11:$FM$21</definedName>
    <definedName name="A126274650L_Latest">Data8!$FM$21</definedName>
    <definedName name="A126274654W">Data8!$GH$1:$GH$10,Data8!$GH$11:$GH$21</definedName>
    <definedName name="A126274654W_Data">Data8!$GH$11:$GH$21</definedName>
    <definedName name="A126274654W_Latest">Data8!$GH$21</definedName>
    <definedName name="A126274658F">Data8!$AN$1:$AN$10,Data8!$AN$11:$AN$21</definedName>
    <definedName name="A126274658F_Data">Data8!$AN$11:$AN$21</definedName>
    <definedName name="A126274658F_Latest">Data8!$AN$21</definedName>
    <definedName name="A126274662W">Data8!$AW$1:$AW$10,Data8!$AW$11:$AW$21</definedName>
    <definedName name="A126274662W_Data">Data8!$AW$11:$AW$21</definedName>
    <definedName name="A126274662W_Latest">Data8!$AW$21</definedName>
    <definedName name="A126274666F">Data8!$AZ$1:$AZ$10,Data8!$AZ$11:$AZ$21</definedName>
    <definedName name="A126274666F_Data">Data8!$AZ$11:$AZ$21</definedName>
    <definedName name="A126274666F_Latest">Data8!$AZ$21</definedName>
    <definedName name="A126274670W">Data8!$CA$1:$CA$10,Data8!$CA$11:$CA$21</definedName>
    <definedName name="A126274670W_Data">Data8!$CA$11:$CA$21</definedName>
    <definedName name="A126274670W_Latest">Data8!$CA$21</definedName>
    <definedName name="A126274674F">Data8!$CG$1:$CG$10,Data8!$CG$11:$CG$21</definedName>
    <definedName name="A126274674F_Data">Data8!$CG$11:$CG$21</definedName>
    <definedName name="A126274674F_Latest">Data8!$CG$21</definedName>
    <definedName name="A126274678R">Data8!$CJ$1:$CJ$10,Data8!$CJ$11:$CJ$21</definedName>
    <definedName name="A126274678R_Data">Data8!$CJ$11:$CJ$21</definedName>
    <definedName name="A126274678R_Latest">Data8!$CJ$21</definedName>
    <definedName name="A126274682F">Data8!$DE$1:$DE$10,Data8!$DE$11:$DE$21</definedName>
    <definedName name="A126274682F_Data">Data8!$DE$11:$DE$21</definedName>
    <definedName name="A126274682F_Latest">Data8!$DE$21</definedName>
    <definedName name="A126274686R">Data8!$EO$1:$EO$10,Data8!$EO$11:$EO$21</definedName>
    <definedName name="A126274686R_Data">Data8!$EO$11:$EO$21</definedName>
    <definedName name="A126274686R_Latest">Data8!$EO$21</definedName>
    <definedName name="A126274690F">Data8!$FA$1:$FA$10,Data8!$FA$11:$FA$21</definedName>
    <definedName name="A126274690F_Data">Data8!$FA$11:$FA$21</definedName>
    <definedName name="A126274690F_Latest">Data8!$FA$21</definedName>
    <definedName name="A126274694R">Data8!$FD$1:$FD$10,Data8!$FD$11:$FD$21</definedName>
    <definedName name="A126274694R_Data">Data8!$FD$11:$FD$21</definedName>
    <definedName name="A126274694R_Latest">Data8!$FD$21</definedName>
    <definedName name="A126274698X">Data8!$FS$1:$FS$10,Data8!$FS$11:$FS$21</definedName>
    <definedName name="A126274698X_Data">Data8!$FS$11:$FS$21</definedName>
    <definedName name="A126274698X_Latest">Data8!$FS$21</definedName>
    <definedName name="A126274702C">Data8!$FV$1:$FV$10,Data8!$FV$11:$FV$21</definedName>
    <definedName name="A126274702C_Data">Data8!$FV$11:$FV$21</definedName>
    <definedName name="A126274702C_Latest">Data8!$FV$21</definedName>
    <definedName name="A126274706L">Data8!$BC$1:$BC$10,Data8!$BC$11:$BC$21</definedName>
    <definedName name="A126274706L_Data">Data8!$BC$11:$BC$21</definedName>
    <definedName name="A126274706L_Latest">Data8!$BC$21</definedName>
    <definedName name="A126274710C">Data8!$BL$1:$BL$10,Data8!$BL$11:$BL$21</definedName>
    <definedName name="A126274710C_Data">Data8!$BL$11:$BL$21</definedName>
    <definedName name="A126274710C_Latest">Data8!$BL$21</definedName>
    <definedName name="A126274714L">Data8!$DN$1:$DN$10,Data8!$DN$11:$DN$21</definedName>
    <definedName name="A126274714L_Data">Data8!$DN$11:$DN$21</definedName>
    <definedName name="A126274714L_Latest">Data8!$DN$21</definedName>
    <definedName name="A126274718W">Data8!$DQ$1:$DQ$10,Data8!$DQ$11:$DQ$21</definedName>
    <definedName name="A126274718W_Data">Data8!$DQ$11:$DQ$21</definedName>
    <definedName name="A126274718W_Latest">Data8!$DQ$21</definedName>
    <definedName name="A126274722L">Data8!$EX$1:$EX$10,Data8!$EX$11:$EX$21</definedName>
    <definedName name="A126274722L_Data">Data8!$EX$11:$EX$21</definedName>
    <definedName name="A126274722L_Latest">Data8!$EX$21</definedName>
    <definedName name="A126274726W">Data8!$GK$1:$GK$10,Data8!$GK$11:$GK$21</definedName>
    <definedName name="A126274726W_Data">Data8!$GK$11:$GK$21</definedName>
    <definedName name="A126274726W_Latest">Data8!$GK$21</definedName>
    <definedName name="A126274730L">Data8!$AK$1:$AK$10,Data8!$AK$11:$AK$21</definedName>
    <definedName name="A126274730L_Data">Data8!$AK$11:$AK$21</definedName>
    <definedName name="A126274730L_Latest">Data8!$AK$21</definedName>
    <definedName name="A126274734W">Data8!$AQ$1:$AQ$10,Data8!$AQ$11:$AQ$21</definedName>
    <definedName name="A126274734W_Data">Data8!$AQ$11:$AQ$21</definedName>
    <definedName name="A126274734W_Latest">Data8!$AQ$21</definedName>
    <definedName name="A126274738F">Data8!$AT$1:$AT$10,Data8!$AT$11:$AT$21</definedName>
    <definedName name="A126274738F_Data">Data8!$AT$11:$AT$21</definedName>
    <definedName name="A126274738F_Latest">Data8!$AT$21</definedName>
    <definedName name="A126274742W">Data8!$BI$1:$BI$10,Data8!$BI$11:$BI$21</definedName>
    <definedName name="A126274742W_Data">Data8!$BI$11:$BI$21</definedName>
    <definedName name="A126274742W_Latest">Data8!$BI$21</definedName>
    <definedName name="A126274746F">Data8!$CS$1:$CS$10,Data8!$CS$11:$CS$21</definedName>
    <definedName name="A126274746F_Data">Data8!$CS$11:$CS$21</definedName>
    <definedName name="A126274746F_Latest">Data8!$CS$21</definedName>
    <definedName name="A126274750W">Data8!$CV$1:$CV$10,Data8!$CV$11:$CV$21</definedName>
    <definedName name="A126274750W_Data">Data8!$CV$11:$CV$21</definedName>
    <definedName name="A126274750W_Latest">Data8!$CV$21</definedName>
    <definedName name="A126274754F">Data8!$BO$1:$BO$10,Data8!$BO$11:$BO$21</definedName>
    <definedName name="A126274754F_Data">Data8!$BO$11:$BO$21</definedName>
    <definedName name="A126274754F_Latest">Data8!$BO$21</definedName>
    <definedName name="A126274758R">Data8!$CM$1:$CM$10,Data8!$CM$11:$CM$21</definedName>
    <definedName name="A126274758R_Data">Data8!$CM$11:$CM$21</definedName>
    <definedName name="A126274758R_Latest">Data8!$CM$21</definedName>
    <definedName name="A126274762F">Data8!$DH$1:$DH$10,Data8!$DH$11:$DH$21</definedName>
    <definedName name="A126274762F_Data">Data8!$DH$11:$DH$21</definedName>
    <definedName name="A126274762F_Latest">Data8!$DH$21</definedName>
    <definedName name="A126274766R">Data8!$FG$1:$FG$10,Data8!$FG$11:$FG$21</definedName>
    <definedName name="A126274766R_Data">Data8!$FG$11:$FG$21</definedName>
    <definedName name="A126274766R_Latest">Data8!$FG$21</definedName>
    <definedName name="A126274770F">Data8!$GE$1:$GE$10,Data8!$GE$11:$GE$21</definedName>
    <definedName name="A126274770F_Data">Data8!$GE$11:$GE$21</definedName>
    <definedName name="A126274770F_Latest">Data8!$GE$21</definedName>
    <definedName name="A126274774R">Data8!$AH$1:$AH$10,Data8!$AH$11:$AH$21</definedName>
    <definedName name="A126274774R_Data">Data8!$AH$11:$AH$21</definedName>
    <definedName name="A126274774R_Latest">Data8!$AH$21</definedName>
    <definedName name="A126274778X">Data8!$IA$1:$IA$10,Data8!$IA$11:$IA$21</definedName>
    <definedName name="A126274778X_Data">Data8!$IA$11:$IA$21</definedName>
    <definedName name="A126274778X_Latest">Data8!$IA$21</definedName>
    <definedName name="A126274782R">Data9!$F$1:$F$10,Data9!$F$11:$F$21</definedName>
    <definedName name="A126274782R_Data">Data9!$F$11:$F$21</definedName>
    <definedName name="A126274782R_Latest">Data9!$F$21</definedName>
    <definedName name="A126274786X">Data9!$O$1:$O$10,Data9!$O$11:$O$21</definedName>
    <definedName name="A126274786X_Data">Data9!$O$11:$O$21</definedName>
    <definedName name="A126274786X_Latest">Data9!$O$21</definedName>
    <definedName name="A126274790R">Data9!$AA$1:$AA$10,Data9!$AA$11:$AA$21</definedName>
    <definedName name="A126274790R_Data">Data9!$AA$11:$AA$21</definedName>
    <definedName name="A126274790R_Latest">Data9!$AA$21</definedName>
    <definedName name="A126274794X">Data9!$AM$1:$AM$10,Data9!$AM$11:$AM$21</definedName>
    <definedName name="A126274794X_Data">Data9!$AM$11:$AM$21</definedName>
    <definedName name="A126274794X_Latest">Data9!$AM$21</definedName>
    <definedName name="A126274798J">Data9!$BZ$1:$BZ$10,Data9!$BZ$11:$BZ$21</definedName>
    <definedName name="A126274798J_Data">Data9!$BZ$11:$BZ$21</definedName>
    <definedName name="A126274798J_Latest">Data9!$BZ$21</definedName>
    <definedName name="A126274802L">Data9!$CR$1:$CR$10,Data9!$CR$11:$CR$21</definedName>
    <definedName name="A126274802L_Data">Data9!$CR$11:$CR$21</definedName>
    <definedName name="A126274802L_Latest">Data9!$CR$21</definedName>
    <definedName name="A126274806W">Data8!$ID$1:$ID$10,Data8!$ID$11:$ID$21</definedName>
    <definedName name="A126274806W_Data">Data8!$ID$11:$ID$21</definedName>
    <definedName name="A126274806W_Latest">Data8!$ID$21</definedName>
    <definedName name="A126274810L">Data8!$IJ$1:$IJ$10,Data8!$IJ$11:$IJ$21</definedName>
    <definedName name="A126274810L_Data">Data8!$IJ$11:$IJ$21</definedName>
    <definedName name="A126274810L_Latest">Data8!$IJ$21</definedName>
    <definedName name="A126274814W">Data9!$AS$1:$AS$10,Data9!$AS$11:$AS$21</definedName>
    <definedName name="A126274814W_Data">Data9!$AS$11:$AS$21</definedName>
    <definedName name="A126274814W_Latest">Data9!$AS$21</definedName>
    <definedName name="A126274818F">Data9!$CF$1:$CF$10,Data9!$CF$11:$CF$21</definedName>
    <definedName name="A126274818F_Data">Data9!$CF$11:$CF$21</definedName>
    <definedName name="A126274818F_Latest">Data9!$CF$21</definedName>
    <definedName name="A126274822W">Data9!$AJ$1:$AJ$10,Data9!$AJ$11:$AJ$21</definedName>
    <definedName name="A126274822W_Data">Data9!$AJ$11:$AJ$21</definedName>
    <definedName name="A126274822W_Latest">Data9!$AJ$21</definedName>
    <definedName name="A126274826F">Data9!$AY$1:$AY$10,Data9!$AY$11:$AY$21</definedName>
    <definedName name="A126274826F_Data">Data9!$AY$11:$AY$21</definedName>
    <definedName name="A126274826F_Latest">Data9!$AY$21</definedName>
    <definedName name="A126274830W">Data9!$BK$1:$BK$10,Data9!$BK$11:$BK$21</definedName>
    <definedName name="A126274830W_Data">Data9!$BK$11:$BK$21</definedName>
    <definedName name="A126274830W_Latest">Data9!$BK$21</definedName>
    <definedName name="A126274834F">Data9!$CO$1:$CO$10,Data9!$CO$11:$CO$21</definedName>
    <definedName name="A126274834F_Data">Data9!$CO$11:$CO$21</definedName>
    <definedName name="A126274834F_Latest">Data9!$CO$21</definedName>
    <definedName name="A126274838R">Data8!$HL$1:$HL$10,Data8!$HL$11:$HL$21</definedName>
    <definedName name="A126274838R_Data">Data8!$HL$11:$HL$21</definedName>
    <definedName name="A126274838R_Latest">Data8!$HL$21</definedName>
    <definedName name="A126274842F">Data8!$HX$1:$HX$10,Data8!$HX$11:$HX$21</definedName>
    <definedName name="A126274842F_Data">Data8!$HX$11:$HX$21</definedName>
    <definedName name="A126274842F_Latest">Data8!$HX$21</definedName>
    <definedName name="A126274846R">Data9!$R$1:$R$10,Data9!$R$11:$R$21</definedName>
    <definedName name="A126274846R_Data">Data9!$R$11:$R$21</definedName>
    <definedName name="A126274846R_Latest">Data9!$R$21</definedName>
    <definedName name="A126274850F">Data9!$AP$1:$AP$10,Data9!$AP$11:$AP$21</definedName>
    <definedName name="A126274850F_Data">Data9!$AP$11:$AP$21</definedName>
    <definedName name="A126274850F_Latest">Data9!$AP$21</definedName>
    <definedName name="A126274854R">Data9!$AV$1:$AV$10,Data9!$AV$11:$AV$21</definedName>
    <definedName name="A126274854R_Data">Data9!$AV$11:$AV$21</definedName>
    <definedName name="A126274854R_Latest">Data9!$AV$21</definedName>
    <definedName name="A126274858X">Data9!$BB$1:$BB$10,Data9!$BB$11:$BB$21</definedName>
    <definedName name="A126274858X_Data">Data9!$BB$11:$BB$21</definedName>
    <definedName name="A126274858X_Latest">Data9!$BB$21</definedName>
    <definedName name="A126274862R">Data9!$BH$1:$BH$10,Data9!$BH$11:$BH$21</definedName>
    <definedName name="A126274862R_Data">Data9!$BH$11:$BH$21</definedName>
    <definedName name="A126274862R_Latest">Data9!$BH$21</definedName>
    <definedName name="A126274866X">Data9!$CC$1:$CC$10,Data9!$CC$11:$CC$21</definedName>
    <definedName name="A126274866X_Data">Data9!$CC$11:$CC$21</definedName>
    <definedName name="A126274866X_Latest">Data9!$CC$21</definedName>
    <definedName name="A126274870R">Data9!$CX$1:$CX$10,Data9!$CX$11:$CX$21</definedName>
    <definedName name="A126274870R_Data">Data9!$CX$11:$CX$21</definedName>
    <definedName name="A126274870R_Latest">Data9!$CX$21</definedName>
    <definedName name="A126274874X">Data8!$GT$1:$GT$10,Data8!$GT$11:$GT$21</definedName>
    <definedName name="A126274874X_Data">Data8!$GT$11:$GT$21</definedName>
    <definedName name="A126274874X_Latest">Data8!$GT$21</definedName>
    <definedName name="A126274878J">Data8!$HC$1:$HC$10,Data8!$HC$11:$HC$21</definedName>
    <definedName name="A126274878J_Data">Data8!$HC$11:$HC$21</definedName>
    <definedName name="A126274878J_Latest">Data8!$HC$21</definedName>
    <definedName name="A126274882X">Data8!$HF$1:$HF$10,Data8!$HF$11:$HF$21</definedName>
    <definedName name="A126274882X_Data">Data8!$HF$11:$HF$21</definedName>
    <definedName name="A126274882X_Latest">Data8!$HF$21</definedName>
    <definedName name="A126274886J">Data8!$IG$1:$IG$10,Data8!$IG$11:$IG$21</definedName>
    <definedName name="A126274886J_Data">Data8!$IG$11:$IG$21</definedName>
    <definedName name="A126274886J_Latest">Data8!$IG$21</definedName>
    <definedName name="A126274890X">Data8!$IM$1:$IM$10,Data8!$IM$11:$IM$21</definedName>
    <definedName name="A126274890X_Data">Data8!$IM$11:$IM$21</definedName>
    <definedName name="A126274890X_Latest">Data8!$IM$21</definedName>
    <definedName name="A126274894J">Data8!$IP$1:$IP$10,Data8!$IP$11:$IP$21</definedName>
    <definedName name="A126274894J_Data">Data8!$IP$11:$IP$21</definedName>
    <definedName name="A126274894J_Latest">Data8!$IP$21</definedName>
    <definedName name="A126274898T">Data9!$U$1:$U$10,Data9!$U$11:$U$21</definedName>
    <definedName name="A126274898T_Data">Data9!$U$11:$U$21</definedName>
    <definedName name="A126274898T_Latest">Data9!$U$21</definedName>
    <definedName name="A126274902W">Data9!$BE$1:$BE$10,Data9!$BE$11:$BE$21</definedName>
    <definedName name="A126274902W_Data">Data9!$BE$11:$BE$21</definedName>
    <definedName name="A126274902W_Latest">Data9!$BE$21</definedName>
    <definedName name="A126274906F">Data9!$BQ$1:$BQ$10,Data9!$BQ$11:$BQ$21</definedName>
    <definedName name="A126274906F_Data">Data9!$BQ$11:$BQ$21</definedName>
    <definedName name="A126274906F_Latest">Data9!$BQ$21</definedName>
    <definedName name="A126274910W">Data9!$BT$1:$BT$10,Data9!$BT$11:$BT$21</definedName>
    <definedName name="A126274910W_Data">Data9!$BT$11:$BT$21</definedName>
    <definedName name="A126274910W_Latest">Data9!$BT$21</definedName>
    <definedName name="A126274914F">Data9!$CI$1:$CI$10,Data9!$CI$11:$CI$21</definedName>
    <definedName name="A126274914F_Data">Data9!$CI$11:$CI$21</definedName>
    <definedName name="A126274914F_Latest">Data9!$CI$21</definedName>
    <definedName name="A126274918R">Data9!$CL$1:$CL$10,Data9!$CL$11:$CL$21</definedName>
    <definedName name="A126274918R_Data">Data9!$CL$11:$CL$21</definedName>
    <definedName name="A126274918R_Latest">Data9!$CL$21</definedName>
    <definedName name="A126274922F">Data8!$HI$1:$HI$10,Data8!$HI$11:$HI$21</definedName>
    <definedName name="A126274922F_Data">Data8!$HI$11:$HI$21</definedName>
    <definedName name="A126274922F_Latest">Data8!$HI$21</definedName>
    <definedName name="A126274926R">Data8!$HR$1:$HR$10,Data8!$HR$11:$HR$21</definedName>
    <definedName name="A126274926R_Data">Data8!$HR$11:$HR$21</definedName>
    <definedName name="A126274926R_Latest">Data8!$HR$21</definedName>
    <definedName name="A126274930F">Data9!$AD$1:$AD$10,Data9!$AD$11:$AD$21</definedName>
    <definedName name="A126274930F_Data">Data9!$AD$11:$AD$21</definedName>
    <definedName name="A126274930F_Latest">Data9!$AD$21</definedName>
    <definedName name="A126274934R">Data9!$AG$1:$AG$10,Data9!$AG$11:$AG$21</definedName>
    <definedName name="A126274934R_Data">Data9!$AG$11:$AG$21</definedName>
    <definedName name="A126274934R_Latest">Data9!$AG$21</definedName>
    <definedName name="A126274938X">Data9!$BN$1:$BN$10,Data9!$BN$11:$BN$21</definedName>
    <definedName name="A126274938X_Data">Data9!$BN$11:$BN$21</definedName>
    <definedName name="A126274938X_Latest">Data9!$BN$21</definedName>
    <definedName name="A126274942R">Data9!$DA$1:$DA$10,Data9!$DA$11:$DA$21</definedName>
    <definedName name="A126274942R_Data">Data9!$DA$11:$DA$21</definedName>
    <definedName name="A126274942R_Latest">Data9!$DA$21</definedName>
    <definedName name="A126274946X">Data8!$GQ$1:$GQ$10,Data8!$GQ$11:$GQ$21</definedName>
    <definedName name="A126274946X_Data">Data8!$GQ$11:$GQ$21</definedName>
    <definedName name="A126274946X_Latest">Data8!$GQ$21</definedName>
    <definedName name="A126274950R">Data8!$GW$1:$GW$10,Data8!$GW$11:$GW$21</definedName>
    <definedName name="A126274950R_Data">Data8!$GW$11:$GW$21</definedName>
    <definedName name="A126274950R_Latest">Data8!$GW$21</definedName>
    <definedName name="A126274954X">Data8!$GZ$1:$GZ$10,Data8!$GZ$11:$GZ$21</definedName>
    <definedName name="A126274954X_Data">Data8!$GZ$11:$GZ$21</definedName>
    <definedName name="A126274954X_Latest">Data8!$GZ$21</definedName>
    <definedName name="A126274958J">Data8!$HO$1:$HO$10,Data8!$HO$11:$HO$21</definedName>
    <definedName name="A126274958J_Data">Data8!$HO$11:$HO$21</definedName>
    <definedName name="A126274958J_Latest">Data8!$HO$21</definedName>
    <definedName name="A126274962X">Data9!$I$1:$I$10,Data9!$I$11:$I$21</definedName>
    <definedName name="A126274962X_Data">Data9!$I$11:$I$21</definedName>
    <definedName name="A126274962X_Latest">Data9!$I$21</definedName>
    <definedName name="A126274966J">Data9!$L$1:$L$10,Data9!$L$11:$L$21</definedName>
    <definedName name="A126274966J_Data">Data9!$L$11:$L$21</definedName>
    <definedName name="A126274966J_Latest">Data9!$L$21</definedName>
    <definedName name="A126274970X">Data8!$HU$1:$HU$10,Data8!$HU$11:$HU$21</definedName>
    <definedName name="A126274970X_Data">Data8!$HU$11:$HU$21</definedName>
    <definedName name="A126274970X_Latest">Data8!$HU$21</definedName>
    <definedName name="A126274974J">Data9!$C$1:$C$10,Data9!$C$11:$C$21</definedName>
    <definedName name="A126274974J_Data">Data9!$C$11:$C$21</definedName>
    <definedName name="A126274974J_Latest">Data9!$C$21</definedName>
    <definedName name="A126274978T">Data9!$X$1:$X$10,Data9!$X$11:$X$21</definedName>
    <definedName name="A126274978T_Data">Data9!$X$11:$X$21</definedName>
    <definedName name="A126274978T_Latest">Data9!$X$21</definedName>
    <definedName name="A126274982J">Data9!$BW$1:$BW$10,Data9!$BW$11:$BW$21</definedName>
    <definedName name="A126274982J_Data">Data9!$BW$11:$BW$21</definedName>
    <definedName name="A126274982J_Latest">Data9!$BW$21</definedName>
    <definedName name="A126274986T">Data9!$CU$1:$CU$10,Data9!$CU$11:$CU$21</definedName>
    <definedName name="A126274986T_Data">Data9!$CU$11:$CU$21</definedName>
    <definedName name="A126274986T_Latest">Data9!$CU$21</definedName>
    <definedName name="A126274990J">Data8!$GN$1:$GN$10,Data8!$GN$11:$GN$21</definedName>
    <definedName name="A126274990J_Data">Data8!$GN$11:$GN$21</definedName>
    <definedName name="A126274990J_Latest">Data8!$GN$21</definedName>
    <definedName name="A126274994T">Data5!$M$1:$M$10,Data5!$M$11:$M$21</definedName>
    <definedName name="A126274994T_Data">Data5!$M$11:$M$21</definedName>
    <definedName name="A126274994T_Latest">Data5!$M$21</definedName>
    <definedName name="A126274998A">Data5!$AH$1:$AH$10,Data5!$AH$11:$AH$21</definedName>
    <definedName name="A126274998A_Data">Data5!$AH$11:$AH$21</definedName>
    <definedName name="A126274998A_Latest">Data5!$AH$21</definedName>
    <definedName name="A126275002J">Data5!$AQ$1:$AQ$10,Data5!$AQ$11:$AQ$21</definedName>
    <definedName name="A126275002J_Data">Data5!$AQ$11:$AQ$21</definedName>
    <definedName name="A126275002J_Latest">Data5!$AQ$21</definedName>
    <definedName name="A126275006T">Data5!$BC$1:$BC$10,Data5!$BC$11:$BC$21</definedName>
    <definedName name="A126275006T_Data">Data5!$BC$11:$BC$21</definedName>
    <definedName name="A126275006T_Latest">Data5!$BC$21</definedName>
    <definedName name="A126275010J">Data5!$BO$1:$BO$10,Data5!$BO$11:$BO$21</definedName>
    <definedName name="A126275010J_Data">Data5!$BO$11:$BO$21</definedName>
    <definedName name="A126275010J_Latest">Data5!$BO$21</definedName>
    <definedName name="A126275014T">Data5!$DB$1:$DB$10,Data5!$DB$11:$DB$21</definedName>
    <definedName name="A126275014T_Data">Data5!$DB$11:$DB$21</definedName>
    <definedName name="A126275014T_Latest">Data5!$DB$21</definedName>
    <definedName name="A126275018A">Data5!$DT$1:$DT$10,Data5!$DT$11:$DT$21</definedName>
    <definedName name="A126275018A_Data">Data5!$DT$11:$DT$21</definedName>
    <definedName name="A126275018A_Latest">Data5!$DT$21</definedName>
    <definedName name="A126275022T">Data5!$P$1:$P$10,Data5!$P$11:$P$21</definedName>
    <definedName name="A126275022T_Data">Data5!$P$11:$P$21</definedName>
    <definedName name="A126275022T_Latest">Data5!$P$21</definedName>
    <definedName name="A126275026A">Data5!$V$1:$V$10,Data5!$V$11:$V$21</definedName>
    <definedName name="A126275026A_Data">Data5!$V$11:$V$21</definedName>
    <definedName name="A126275026A_Latest">Data5!$V$21</definedName>
    <definedName name="A126275030T">Data5!$BU$1:$BU$10,Data5!$BU$11:$BU$21</definedName>
    <definedName name="A126275030T_Data">Data5!$BU$11:$BU$21</definedName>
    <definedName name="A126275030T_Latest">Data5!$BU$21</definedName>
    <definedName name="A126275034A">Data5!$DH$1:$DH$10,Data5!$DH$11:$DH$21</definedName>
    <definedName name="A126275034A_Data">Data5!$DH$11:$DH$21</definedName>
    <definedName name="A126275034A_Latest">Data5!$DH$21</definedName>
    <definedName name="A126275038K">Data5!$BL$1:$BL$10,Data5!$BL$11:$BL$21</definedName>
    <definedName name="A126275038K_Data">Data5!$BL$11:$BL$21</definedName>
    <definedName name="A126275038K_Latest">Data5!$BL$21</definedName>
    <definedName name="A126275042A">Data5!$CA$1:$CA$10,Data5!$CA$11:$CA$21</definedName>
    <definedName name="A126275042A_Data">Data5!$CA$11:$CA$21</definedName>
    <definedName name="A126275042A_Latest">Data5!$CA$21</definedName>
    <definedName name="A126275046K">Data5!$CM$1:$CM$10,Data5!$CM$11:$CM$21</definedName>
    <definedName name="A126275046K_Data">Data5!$CM$11:$CM$21</definedName>
    <definedName name="A126275046K_Latest">Data5!$CM$21</definedName>
    <definedName name="A126275050A">Data5!$DQ$1:$DQ$10,Data5!$DQ$11:$DQ$21</definedName>
    <definedName name="A126275050A_Data">Data5!$DQ$11:$DQ$21</definedName>
    <definedName name="A126275050A_Latest">Data5!$DQ$21</definedName>
    <definedName name="A126275054K">Data4!$IN$1:$IN$10,Data4!$IN$11:$IN$21</definedName>
    <definedName name="A126275054K_Data">Data4!$IN$11:$IN$21</definedName>
    <definedName name="A126275054K_Latest">Data4!$IN$21</definedName>
    <definedName name="A126275058V">Data5!$J$1:$J$10,Data5!$J$11:$J$21</definedName>
    <definedName name="A126275058V_Data">Data5!$J$11:$J$21</definedName>
    <definedName name="A126275058V_Latest">Data5!$J$21</definedName>
    <definedName name="A126275062K">Data5!$AT$1:$AT$10,Data5!$AT$11:$AT$21</definedName>
    <definedName name="A126275062K_Data">Data5!$AT$11:$AT$21</definedName>
    <definedName name="A126275062K_Latest">Data5!$AT$21</definedName>
    <definedName name="A126275066V">Data5!$BR$1:$BR$10,Data5!$BR$11:$BR$21</definedName>
    <definedName name="A126275066V_Data">Data5!$BR$11:$BR$21</definedName>
    <definedName name="A126275066V_Latest">Data5!$BR$21</definedName>
    <definedName name="A126275070K">Data5!$BX$1:$BX$10,Data5!$BX$11:$BX$21</definedName>
    <definedName name="A126275070K_Data">Data5!$BX$11:$BX$21</definedName>
    <definedName name="A126275070K_Latest">Data5!$BX$21</definedName>
    <definedName name="A126275074V">Data5!$CD$1:$CD$10,Data5!$CD$11:$CD$21</definedName>
    <definedName name="A126275074V_Data">Data5!$CD$11:$CD$21</definedName>
    <definedName name="A126275074V_Latest">Data5!$CD$21</definedName>
    <definedName name="A126275078C">Data5!$CJ$1:$CJ$10,Data5!$CJ$11:$CJ$21</definedName>
    <definedName name="A126275078C_Data">Data5!$CJ$11:$CJ$21</definedName>
    <definedName name="A126275078C_Latest">Data5!$CJ$21</definedName>
    <definedName name="A126275082V">Data5!$DE$1:$DE$10,Data5!$DE$11:$DE$21</definedName>
    <definedName name="A126275082V_Data">Data5!$DE$11:$DE$21</definedName>
    <definedName name="A126275082V_Latest">Data5!$DE$21</definedName>
    <definedName name="A126275086C">Data5!$DZ$1:$DZ$10,Data5!$DZ$11:$DZ$21</definedName>
    <definedName name="A126275086C_Data">Data5!$DZ$11:$DZ$21</definedName>
    <definedName name="A126275086C_Latest">Data5!$DZ$21</definedName>
    <definedName name="A126275090V">Data4!$HV$1:$HV$10,Data4!$HV$11:$HV$21</definedName>
    <definedName name="A126275090V_Data">Data4!$HV$11:$HV$21</definedName>
    <definedName name="A126275090V_Latest">Data4!$HV$21</definedName>
    <definedName name="A126275094C">Data4!$IE$1:$IE$10,Data4!$IE$11:$IE$21</definedName>
    <definedName name="A126275094C_Data">Data4!$IE$11:$IE$21</definedName>
    <definedName name="A126275094C_Latest">Data4!$IE$21</definedName>
    <definedName name="A126275098L">Data4!$IH$1:$IH$10,Data4!$IH$11:$IH$21</definedName>
    <definedName name="A126275098L_Data">Data4!$IH$11:$IH$21</definedName>
    <definedName name="A126275098L_Latest">Data4!$IH$21</definedName>
    <definedName name="A126275102T">Data5!$S$1:$S$10,Data5!$S$11:$S$21</definedName>
    <definedName name="A126275102T_Data">Data5!$S$11:$S$21</definedName>
    <definedName name="A126275102T_Latest">Data5!$S$21</definedName>
    <definedName name="A126275106A">Data5!$Y$1:$Y$10,Data5!$Y$11:$Y$21</definedName>
    <definedName name="A126275106A_Data">Data5!$Y$11:$Y$21</definedName>
    <definedName name="A126275106A_Latest">Data5!$Y$21</definedName>
    <definedName name="A126275110T">Data5!$AB$1:$AB$10,Data5!$AB$11:$AB$21</definedName>
    <definedName name="A126275110T_Data">Data5!$AB$11:$AB$21</definedName>
    <definedName name="A126275110T_Latest">Data5!$AB$21</definedName>
    <definedName name="A126275114A">Data5!$AW$1:$AW$10,Data5!$AW$11:$AW$21</definedName>
    <definedName name="A126275114A_Data">Data5!$AW$11:$AW$21</definedName>
    <definedName name="A126275114A_Latest">Data5!$AW$21</definedName>
    <definedName name="A126275118K">Data5!$CG$1:$CG$10,Data5!$CG$11:$CG$21</definedName>
    <definedName name="A126275118K_Data">Data5!$CG$11:$CG$21</definedName>
    <definedName name="A126275118K_Latest">Data5!$CG$21</definedName>
    <definedName name="A126275122A">Data5!$CS$1:$CS$10,Data5!$CS$11:$CS$21</definedName>
    <definedName name="A126275122A_Data">Data5!$CS$11:$CS$21</definedName>
    <definedName name="A126275122A_Latest">Data5!$CS$21</definedName>
    <definedName name="A126275126K">Data5!$CV$1:$CV$10,Data5!$CV$11:$CV$21</definedName>
    <definedName name="A126275126K_Data">Data5!$CV$11:$CV$21</definedName>
    <definedName name="A126275126K_Latest">Data5!$CV$21</definedName>
    <definedName name="A126275130A">Data5!$DK$1:$DK$10,Data5!$DK$11:$DK$21</definedName>
    <definedName name="A126275130A_Data">Data5!$DK$11:$DK$21</definedName>
    <definedName name="A126275130A_Latest">Data5!$DK$21</definedName>
    <definedName name="A126275134K">Data5!$DN$1:$DN$10,Data5!$DN$11:$DN$21</definedName>
    <definedName name="A126275134K_Data">Data5!$DN$11:$DN$21</definedName>
    <definedName name="A126275134K_Latest">Data5!$DN$21</definedName>
    <definedName name="A126275138V">Data4!$IK$1:$IK$10,Data4!$IK$11:$IK$21</definedName>
    <definedName name="A126275138V_Data">Data4!$IK$11:$IK$21</definedName>
    <definedName name="A126275138V_Latest">Data4!$IK$21</definedName>
    <definedName name="A126275142K">Data5!$D$1:$D$10,Data5!$D$11:$D$21</definedName>
    <definedName name="A126275142K_Data">Data5!$D$11:$D$21</definedName>
    <definedName name="A126275142K_Latest">Data5!$D$21</definedName>
    <definedName name="A126275146V">Data5!$BF$1:$BF$10,Data5!$BF$11:$BF$21</definedName>
    <definedName name="A126275146V_Data">Data5!$BF$11:$BF$21</definedName>
    <definedName name="A126275146V_Latest">Data5!$BF$21</definedName>
    <definedName name="A126275150K">Data5!$BI$1:$BI$10,Data5!$BI$11:$BI$21</definedName>
    <definedName name="A126275150K_Data">Data5!$BI$11:$BI$21</definedName>
    <definedName name="A126275150K_Latest">Data5!$BI$21</definedName>
    <definedName name="A126275154V">Data5!$CP$1:$CP$10,Data5!$CP$11:$CP$21</definedName>
    <definedName name="A126275154V_Data">Data5!$CP$11:$CP$21</definedName>
    <definedName name="A126275154V_Latest">Data5!$CP$21</definedName>
    <definedName name="A126275158C">Data5!$EC$1:$EC$10,Data5!$EC$11:$EC$21</definedName>
    <definedName name="A126275158C_Data">Data5!$EC$11:$EC$21</definedName>
    <definedName name="A126275158C_Latest">Data5!$EC$21</definedName>
    <definedName name="A126275162V">Data4!$HS$1:$HS$10,Data4!$HS$11:$HS$21</definedName>
    <definedName name="A126275162V_Data">Data4!$HS$11:$HS$21</definedName>
    <definedName name="A126275162V_Latest">Data4!$HS$21</definedName>
    <definedName name="A126275166C">Data4!$HY$1:$HY$10,Data4!$HY$11:$HY$21</definedName>
    <definedName name="A126275166C_Data">Data4!$HY$11:$HY$21</definedName>
    <definedName name="A126275166C_Latest">Data4!$HY$21</definedName>
    <definedName name="A126275170V">Data4!$IB$1:$IB$10,Data4!$IB$11:$IB$21</definedName>
    <definedName name="A126275170V_Data">Data4!$IB$11:$IB$21</definedName>
    <definedName name="A126275170V_Latest">Data4!$IB$21</definedName>
    <definedName name="A126275174C">Data4!$IQ$1:$IQ$10,Data4!$IQ$11:$IQ$21</definedName>
    <definedName name="A126275174C_Data">Data4!$IQ$11:$IQ$21</definedName>
    <definedName name="A126275174C_Latest">Data4!$IQ$21</definedName>
    <definedName name="A126275178L">Data5!$AK$1:$AK$10,Data5!$AK$11:$AK$21</definedName>
    <definedName name="A126275178L_Data">Data5!$AK$11:$AK$21</definedName>
    <definedName name="A126275178L_Latest">Data5!$AK$21</definedName>
    <definedName name="A126275182C">Data5!$AN$1:$AN$10,Data5!$AN$11:$AN$21</definedName>
    <definedName name="A126275182C_Data">Data5!$AN$11:$AN$21</definedName>
    <definedName name="A126275182C_Latest">Data5!$AN$21</definedName>
    <definedName name="A126275186L">Data5!$G$1:$G$10,Data5!$G$11:$G$21</definedName>
    <definedName name="A126275186L_Data">Data5!$G$11:$G$21</definedName>
    <definedName name="A126275186L_Latest">Data5!$G$21</definedName>
    <definedName name="A126275190C">Data5!$AE$1:$AE$10,Data5!$AE$11:$AE$21</definedName>
    <definedName name="A126275190C_Data">Data5!$AE$11:$AE$21</definedName>
    <definedName name="A126275190C_Latest">Data5!$AE$21</definedName>
    <definedName name="A126275194L">Data5!$AZ$1:$AZ$10,Data5!$AZ$11:$AZ$21</definedName>
    <definedName name="A126275194L_Data">Data5!$AZ$11:$AZ$21</definedName>
    <definedName name="A126275194L_Latest">Data5!$AZ$21</definedName>
    <definedName name="A126275198W">Data5!$CY$1:$CY$10,Data5!$CY$11:$CY$21</definedName>
    <definedName name="A126275198W_Data">Data5!$CY$11:$CY$21</definedName>
    <definedName name="A126275198W_Latest">Data5!$CY$21</definedName>
    <definedName name="A126275202A">Data5!$DW$1:$DW$10,Data5!$DW$11:$DW$21</definedName>
    <definedName name="A126275202A_Data">Data5!$DW$11:$DW$21</definedName>
    <definedName name="A126275202A_Latest">Data5!$DW$21</definedName>
    <definedName name="A126275206K">Data4!$HP$1:$HP$10,Data4!$HP$11:$HP$21</definedName>
    <definedName name="A126275206K_Data">Data4!$HP$11:$HP$21</definedName>
    <definedName name="A126275206K_Latest">Data4!$HP$21</definedName>
    <definedName name="A126275210A">Data6!$CI$1:$CI$10,Data6!$CI$11:$CI$21</definedName>
    <definedName name="A126275210A_Data">Data6!$CI$11:$CI$21</definedName>
    <definedName name="A126275210A_Latest">Data6!$CI$21</definedName>
    <definedName name="A126275214K">Data6!$DD$1:$DD$10,Data6!$DD$11:$DD$21</definedName>
    <definedName name="A126275214K_Data">Data6!$DD$11:$DD$21</definedName>
    <definedName name="A126275214K_Latest">Data6!$DD$21</definedName>
    <definedName name="A126275218V">Data6!$DM$1:$DM$10,Data6!$DM$11:$DM$21</definedName>
    <definedName name="A126275218V_Data">Data6!$DM$11:$DM$21</definedName>
    <definedName name="A126275218V_Latest">Data6!$DM$21</definedName>
    <definedName name="A126275222K">Data6!$DY$1:$DY$10,Data6!$DY$11:$DY$21</definedName>
    <definedName name="A126275222K_Data">Data6!$DY$11:$DY$21</definedName>
    <definedName name="A126275222K_Latest">Data6!$DY$21</definedName>
    <definedName name="A126275226V">Data6!$EK$1:$EK$10,Data6!$EK$11:$EK$21</definedName>
    <definedName name="A126275226V_Data">Data6!$EK$11:$EK$21</definedName>
    <definedName name="A126275226V_Latest">Data6!$EK$21</definedName>
    <definedName name="A126275230K">Data6!$FX$1:$FX$10,Data6!$FX$11:$FX$21</definedName>
    <definedName name="A126275230K_Data">Data6!$FX$11:$FX$21</definedName>
    <definedName name="A126275230K_Latest">Data6!$FX$21</definedName>
    <definedName name="A126275234V">Data6!$GP$1:$GP$10,Data6!$GP$11:$GP$21</definedName>
    <definedName name="A126275234V_Data">Data6!$GP$11:$GP$21</definedName>
    <definedName name="A126275234V_Latest">Data6!$GP$21</definedName>
    <definedName name="A126275238C">Data6!$CL$1:$CL$10,Data6!$CL$11:$CL$21</definedName>
    <definedName name="A126275238C_Data">Data6!$CL$11:$CL$21</definedName>
    <definedName name="A126275238C_Latest">Data6!$CL$21</definedName>
    <definedName name="A126275242V">Data6!$CR$1:$CR$10,Data6!$CR$11:$CR$21</definedName>
    <definedName name="A126275242V_Data">Data6!$CR$11:$CR$21</definedName>
    <definedName name="A126275242V_Latest">Data6!$CR$21</definedName>
    <definedName name="A126275246C">Data6!$EQ$1:$EQ$10,Data6!$EQ$11:$EQ$21</definedName>
    <definedName name="A126275246C_Data">Data6!$EQ$11:$EQ$21</definedName>
    <definedName name="A126275246C_Latest">Data6!$EQ$21</definedName>
    <definedName name="A126275250V">Data6!$GD$1:$GD$10,Data6!$GD$11:$GD$21</definedName>
    <definedName name="A126275250V_Data">Data6!$GD$11:$GD$21</definedName>
    <definedName name="A126275250V_Latest">Data6!$GD$21</definedName>
    <definedName name="A126275254C">Data6!$EH$1:$EH$10,Data6!$EH$11:$EH$21</definedName>
    <definedName name="A126275254C_Data">Data6!$EH$11:$EH$21</definedName>
    <definedName name="A126275254C_Latest">Data6!$EH$21</definedName>
    <definedName name="A126275258L">Data6!$EW$1:$EW$10,Data6!$EW$11:$EW$21</definedName>
    <definedName name="A126275258L_Data">Data6!$EW$11:$EW$21</definedName>
    <definedName name="A126275258L_Latest">Data6!$EW$21</definedName>
    <definedName name="A126275262C">Data6!$FI$1:$FI$10,Data6!$FI$11:$FI$21</definedName>
    <definedName name="A126275262C_Data">Data6!$FI$11:$FI$21</definedName>
    <definedName name="A126275262C_Latest">Data6!$FI$21</definedName>
    <definedName name="A126275266L">Data6!$GM$1:$GM$10,Data6!$GM$11:$GM$21</definedName>
    <definedName name="A126275266L_Data">Data6!$GM$11:$GM$21</definedName>
    <definedName name="A126275266L_Latest">Data6!$GM$21</definedName>
    <definedName name="A126275270C">Data6!$BT$1:$BT$10,Data6!$BT$11:$BT$21</definedName>
    <definedName name="A126275270C_Data">Data6!$BT$11:$BT$21</definedName>
    <definedName name="A126275270C_Latest">Data6!$BT$21</definedName>
    <definedName name="A126275274L">Data6!$CF$1:$CF$10,Data6!$CF$11:$CF$21</definedName>
    <definedName name="A126275274L_Data">Data6!$CF$11:$CF$21</definedName>
    <definedName name="A126275274L_Latest">Data6!$CF$21</definedName>
    <definedName name="A126275278W">Data6!$DP$1:$DP$10,Data6!$DP$11:$DP$21</definedName>
    <definedName name="A126275278W_Data">Data6!$DP$11:$DP$21</definedName>
    <definedName name="A126275278W_Latest">Data6!$DP$21</definedName>
    <definedName name="A126275282L">Data6!$EN$1:$EN$10,Data6!$EN$11:$EN$21</definedName>
    <definedName name="A126275282L_Data">Data6!$EN$11:$EN$21</definedName>
    <definedName name="A126275282L_Latest">Data6!$EN$21</definedName>
    <definedName name="A126275286W">Data6!$ET$1:$ET$10,Data6!$ET$11:$ET$21</definedName>
    <definedName name="A126275286W_Data">Data6!$ET$11:$ET$21</definedName>
    <definedName name="A126275286W_Latest">Data6!$ET$21</definedName>
    <definedName name="A126275290L">Data6!$EZ$1:$EZ$10,Data6!$EZ$11:$EZ$21</definedName>
    <definedName name="A126275290L_Data">Data6!$EZ$11:$EZ$21</definedName>
    <definedName name="A126275290L_Latest">Data6!$EZ$21</definedName>
    <definedName name="A126275294W">Data6!$FF$1:$FF$10,Data6!$FF$11:$FF$21</definedName>
    <definedName name="A126275294W_Data">Data6!$FF$11:$FF$21</definedName>
    <definedName name="A126275294W_Latest">Data6!$FF$21</definedName>
    <definedName name="A126275298F">Data6!$GA$1:$GA$10,Data6!$GA$11:$GA$21</definedName>
    <definedName name="A126275298F_Data">Data6!$GA$11:$GA$21</definedName>
    <definedName name="A126275298F_Latest">Data6!$GA$21</definedName>
    <definedName name="A126275302K">Data6!$GV$1:$GV$10,Data6!$GV$11:$GV$21</definedName>
    <definedName name="A126275302K_Data">Data6!$GV$11:$GV$21</definedName>
    <definedName name="A126275302K_Latest">Data6!$GV$21</definedName>
    <definedName name="A126275306V">Data6!$BB$1:$BB$10,Data6!$BB$11:$BB$21</definedName>
    <definedName name="A126275306V_Data">Data6!$BB$11:$BB$21</definedName>
    <definedName name="A126275306V_Latest">Data6!$BB$21</definedName>
    <definedName name="A126275310K">Data6!$BK$1:$BK$10,Data6!$BK$11:$BK$21</definedName>
    <definedName name="A126275310K_Data">Data6!$BK$11:$BK$21</definedName>
    <definedName name="A126275310K_Latest">Data6!$BK$21</definedName>
    <definedName name="A126275314V">Data6!$BN$1:$BN$10,Data6!$BN$11:$BN$21</definedName>
    <definedName name="A126275314V_Data">Data6!$BN$11:$BN$21</definedName>
    <definedName name="A126275314V_Latest">Data6!$BN$21</definedName>
    <definedName name="A126275318C">Data6!$CO$1:$CO$10,Data6!$CO$11:$CO$21</definedName>
    <definedName name="A126275318C_Data">Data6!$CO$11:$CO$21</definedName>
    <definedName name="A126275318C_Latest">Data6!$CO$21</definedName>
    <definedName name="A126275322V">Data6!$CU$1:$CU$10,Data6!$CU$11:$CU$21</definedName>
    <definedName name="A126275322V_Data">Data6!$CU$11:$CU$21</definedName>
    <definedName name="A126275322V_Latest">Data6!$CU$21</definedName>
    <definedName name="A126275326C">Data6!$CX$1:$CX$10,Data6!$CX$11:$CX$21</definedName>
    <definedName name="A126275326C_Data">Data6!$CX$11:$CX$21</definedName>
    <definedName name="A126275326C_Latest">Data6!$CX$21</definedName>
    <definedName name="A126275330V">Data6!$DS$1:$DS$10,Data6!$DS$11:$DS$21</definedName>
    <definedName name="A126275330V_Data">Data6!$DS$11:$DS$21</definedName>
    <definedName name="A126275330V_Latest">Data6!$DS$21</definedName>
    <definedName name="A126275334C">Data6!$FC$1:$FC$10,Data6!$FC$11:$FC$21</definedName>
    <definedName name="A126275334C_Data">Data6!$FC$11:$FC$21</definedName>
    <definedName name="A126275334C_Latest">Data6!$FC$21</definedName>
    <definedName name="A126275338L">Data6!$FO$1:$FO$10,Data6!$FO$11:$FO$21</definedName>
    <definedName name="A126275338L_Data">Data6!$FO$11:$FO$21</definedName>
    <definedName name="A126275338L_Latest">Data6!$FO$21</definedName>
    <definedName name="A126275342C">Data6!$FR$1:$FR$10,Data6!$FR$11:$FR$21</definedName>
    <definedName name="A126275342C_Data">Data6!$FR$11:$FR$21</definedName>
    <definedName name="A126275342C_Latest">Data6!$FR$21</definedName>
    <definedName name="A126275346L">Data6!$GG$1:$GG$10,Data6!$GG$11:$GG$21</definedName>
    <definedName name="A126275346L_Data">Data6!$GG$11:$GG$21</definedName>
    <definedName name="A126275346L_Latest">Data6!$GG$21</definedName>
    <definedName name="A126275350C">Data6!$GJ$1:$GJ$10,Data6!$GJ$11:$GJ$21</definedName>
    <definedName name="A126275350C_Data">Data6!$GJ$11:$GJ$21</definedName>
    <definedName name="A126275350C_Latest">Data6!$GJ$21</definedName>
    <definedName name="A126275354L">Data6!$BQ$1:$BQ$10,Data6!$BQ$11:$BQ$21</definedName>
    <definedName name="A126275354L_Data">Data6!$BQ$11:$BQ$21</definedName>
    <definedName name="A126275354L_Latest">Data6!$BQ$21</definedName>
    <definedName name="A126275358W">Data6!$BZ$1:$BZ$10,Data6!$BZ$11:$BZ$21</definedName>
    <definedName name="A126275358W_Data">Data6!$BZ$11:$BZ$21</definedName>
    <definedName name="A126275358W_Latest">Data6!$BZ$21</definedName>
    <definedName name="A126275362L">Data6!$EB$1:$EB$10,Data6!$EB$11:$EB$21</definedName>
    <definedName name="A126275362L_Data">Data6!$EB$11:$EB$21</definedName>
    <definedName name="A126275362L_Latest">Data6!$EB$21</definedName>
    <definedName name="A126275366W">Data6!$EE$1:$EE$10,Data6!$EE$11:$EE$21</definedName>
    <definedName name="A126275366W_Data">Data6!$EE$11:$EE$21</definedName>
    <definedName name="A126275366W_Latest">Data6!$EE$21</definedName>
    <definedName name="A126275370L">Data6!$FL$1:$FL$10,Data6!$FL$11:$FL$21</definedName>
    <definedName name="A126275370L_Data">Data6!$FL$11:$FL$21</definedName>
    <definedName name="A126275370L_Latest">Data6!$FL$21</definedName>
    <definedName name="A126275374W">Data6!$GY$1:$GY$10,Data6!$GY$11:$GY$21</definedName>
    <definedName name="A126275374W_Data">Data6!$GY$11:$GY$21</definedName>
    <definedName name="A126275374W_Latest">Data6!$GY$21</definedName>
    <definedName name="A126275378F">Data6!$AY$1:$AY$10,Data6!$AY$11:$AY$21</definedName>
    <definedName name="A126275378F_Data">Data6!$AY$11:$AY$21</definedName>
    <definedName name="A126275378F_Latest">Data6!$AY$21</definedName>
    <definedName name="A126275382W">Data6!$BE$1:$BE$10,Data6!$BE$11:$BE$21</definedName>
    <definedName name="A126275382W_Data">Data6!$BE$11:$BE$21</definedName>
    <definedName name="A126275382W_Latest">Data6!$BE$21</definedName>
    <definedName name="A126275386F">Data6!$BH$1:$BH$10,Data6!$BH$11:$BH$21</definedName>
    <definedName name="A126275386F_Data">Data6!$BH$11:$BH$21</definedName>
    <definedName name="A126275386F_Latest">Data6!$BH$21</definedName>
    <definedName name="A126275390W">Data6!$BW$1:$BW$10,Data6!$BW$11:$BW$21</definedName>
    <definedName name="A126275390W_Data">Data6!$BW$11:$BW$21</definedName>
    <definedName name="A126275390W_Latest">Data6!$BW$21</definedName>
    <definedName name="A126275394F">Data6!$DG$1:$DG$10,Data6!$DG$11:$DG$21</definedName>
    <definedName name="A126275394F_Data">Data6!$DG$11:$DG$21</definedName>
    <definedName name="A126275394F_Latest">Data6!$DG$21</definedName>
    <definedName name="A126275398R">Data6!$DJ$1:$DJ$10,Data6!$DJ$11:$DJ$21</definedName>
    <definedName name="A126275398R_Data">Data6!$DJ$11:$DJ$21</definedName>
    <definedName name="A126275398R_Latest">Data6!$DJ$21</definedName>
    <definedName name="A126275402V">Data6!$CC$1:$CC$10,Data6!$CC$11:$CC$21</definedName>
    <definedName name="A126275402V_Data">Data6!$CC$11:$CC$21</definedName>
    <definedName name="A126275402V_Latest">Data6!$CC$21</definedName>
    <definedName name="A126275406C">Data6!$DA$1:$DA$10,Data6!$DA$11:$DA$21</definedName>
    <definedName name="A126275406C_Data">Data6!$DA$11:$DA$21</definedName>
    <definedName name="A126275406C_Latest">Data6!$DA$21</definedName>
    <definedName name="A126275410V">Data6!$DV$1:$DV$10,Data6!$DV$11:$DV$21</definedName>
    <definedName name="A126275410V_Data">Data6!$DV$11:$DV$21</definedName>
    <definedName name="A126275410V_Latest">Data6!$DV$21</definedName>
    <definedName name="A126275414C">Data6!$FU$1:$FU$10,Data6!$FU$11:$FU$21</definedName>
    <definedName name="A126275414C_Data">Data6!$FU$11:$FU$21</definedName>
    <definedName name="A126275414C_Latest">Data6!$FU$21</definedName>
    <definedName name="A126275418L">Data6!$GS$1:$GS$10,Data6!$GS$11:$GS$21</definedName>
    <definedName name="A126275418L_Data">Data6!$GS$11:$GS$21</definedName>
    <definedName name="A126275418L_Latest">Data6!$GS$21</definedName>
    <definedName name="A126275422C">Data6!$AV$1:$AV$10,Data6!$AV$11:$AV$21</definedName>
    <definedName name="A126275422C_Data">Data6!$AV$11:$AV$21</definedName>
    <definedName name="A126275422C_Latest">Data6!$AV$21</definedName>
    <definedName name="A126275426L">Data6!$IO$1:$IO$10,Data6!$IO$11:$IO$21</definedName>
    <definedName name="A126275426L_Data">Data6!$IO$11:$IO$21</definedName>
    <definedName name="A126275426L_Latest">Data6!$IO$21</definedName>
    <definedName name="A126275430C">Data7!$T$1:$T$10,Data7!$T$11:$T$21</definedName>
    <definedName name="A126275430C_Data">Data7!$T$11:$T$21</definedName>
    <definedName name="A126275430C_Latest">Data7!$T$21</definedName>
    <definedName name="A126275434L">Data7!$AC$1:$AC$10,Data7!$AC$11:$AC$21</definedName>
    <definedName name="A126275434L_Data">Data7!$AC$11:$AC$21</definedName>
    <definedName name="A126275434L_Latest">Data7!$AC$21</definedName>
    <definedName name="A126275438W">Data7!$AO$1:$AO$10,Data7!$AO$11:$AO$21</definedName>
    <definedName name="A126275438W_Data">Data7!$AO$11:$AO$21</definedName>
    <definedName name="A126275438W_Latest">Data7!$AO$21</definedName>
    <definedName name="A126275442L">Data7!$BA$1:$BA$10,Data7!$BA$11:$BA$21</definedName>
    <definedName name="A126275442L_Data">Data7!$BA$11:$BA$21</definedName>
    <definedName name="A126275442L_Latest">Data7!$BA$21</definedName>
    <definedName name="A126275446W">Data7!$CN$1:$CN$10,Data7!$CN$11:$CN$21</definedName>
    <definedName name="A126275446W_Data">Data7!$CN$11:$CN$21</definedName>
    <definedName name="A126275446W_Latest">Data7!$CN$21</definedName>
    <definedName name="A126275450L">Data7!$DF$1:$DF$10,Data7!$DF$11:$DF$21</definedName>
    <definedName name="A126275450L_Data">Data7!$DF$11:$DF$21</definedName>
    <definedName name="A126275450L_Latest">Data7!$DF$21</definedName>
    <definedName name="A126275454W">Data7!$B$1:$B$10,Data7!$B$11:$B$21</definedName>
    <definedName name="A126275454W_Data">Data7!$B$11:$B$21</definedName>
    <definedName name="A126275454W_Latest">Data7!$B$21</definedName>
    <definedName name="A126275458F">Data7!$H$1:$H$10,Data7!$H$11:$H$21</definedName>
    <definedName name="A126275458F_Data">Data7!$H$11:$H$21</definedName>
    <definedName name="A126275458F_Latest">Data7!$H$21</definedName>
    <definedName name="A126275462W">Data7!$BG$1:$BG$10,Data7!$BG$11:$BG$21</definedName>
    <definedName name="A126275462W_Data">Data7!$BG$11:$BG$21</definedName>
    <definedName name="A126275462W_Latest">Data7!$BG$21</definedName>
    <definedName name="A126275466F">Data7!$CT$1:$CT$10,Data7!$CT$11:$CT$21</definedName>
    <definedName name="A126275466F_Data">Data7!$CT$11:$CT$21</definedName>
    <definedName name="A126275466F_Latest">Data7!$CT$21</definedName>
    <definedName name="A126275470W">Data7!$AX$1:$AX$10,Data7!$AX$11:$AX$21</definedName>
    <definedName name="A126275470W_Data">Data7!$AX$11:$AX$21</definedName>
    <definedName name="A126275470W_Latest">Data7!$AX$21</definedName>
    <definedName name="A126275474F">Data7!$BM$1:$BM$10,Data7!$BM$11:$BM$21</definedName>
    <definedName name="A126275474F_Data">Data7!$BM$11:$BM$21</definedName>
    <definedName name="A126275474F_Latest">Data7!$BM$21</definedName>
    <definedName name="A126275478R">Data7!$BY$1:$BY$10,Data7!$BY$11:$BY$21</definedName>
    <definedName name="A126275478R_Data">Data7!$BY$11:$BY$21</definedName>
    <definedName name="A126275478R_Latest">Data7!$BY$21</definedName>
    <definedName name="A126275482F">Data7!$DC$1:$DC$10,Data7!$DC$11:$DC$21</definedName>
    <definedName name="A126275482F_Data">Data7!$DC$11:$DC$21</definedName>
    <definedName name="A126275482F_Latest">Data7!$DC$21</definedName>
    <definedName name="A126275486R">Data6!$HZ$1:$HZ$10,Data6!$HZ$11:$HZ$21</definedName>
    <definedName name="A126275486R_Data">Data6!$HZ$11:$HZ$21</definedName>
    <definedName name="A126275486R_Latest">Data6!$HZ$21</definedName>
    <definedName name="A126275490F">Data6!$IL$1:$IL$10,Data6!$IL$11:$IL$21</definedName>
    <definedName name="A126275490F_Data">Data6!$IL$11:$IL$21</definedName>
    <definedName name="A126275490F_Latest">Data6!$IL$21</definedName>
    <definedName name="A126275494R">Data7!$AF$1:$AF$10,Data7!$AF$11:$AF$21</definedName>
    <definedName name="A126275494R_Data">Data7!$AF$11:$AF$21</definedName>
    <definedName name="A126275494R_Latest">Data7!$AF$21</definedName>
    <definedName name="A126275498X">Data7!$BD$1:$BD$10,Data7!$BD$11:$BD$21</definedName>
    <definedName name="A126275498X_Data">Data7!$BD$11:$BD$21</definedName>
    <definedName name="A126275498X_Latest">Data7!$BD$21</definedName>
    <definedName name="A126275502C">Data7!$BJ$1:$BJ$10,Data7!$BJ$11:$BJ$21</definedName>
    <definedName name="A126275502C_Data">Data7!$BJ$11:$BJ$21</definedName>
    <definedName name="A126275502C_Latest">Data7!$BJ$21</definedName>
    <definedName name="A126275506L">Data7!$BP$1:$BP$10,Data7!$BP$11:$BP$21</definedName>
    <definedName name="A126275506L_Data">Data7!$BP$11:$BP$21</definedName>
    <definedName name="A126275506L_Latest">Data7!$BP$21</definedName>
    <definedName name="A126275510C">Data7!$BV$1:$BV$10,Data7!$BV$11:$BV$21</definedName>
    <definedName name="A126275510C_Data">Data7!$BV$11:$BV$21</definedName>
    <definedName name="A126275510C_Latest">Data7!$BV$21</definedName>
    <definedName name="A126275514L">Data7!$CQ$1:$CQ$10,Data7!$CQ$11:$CQ$21</definedName>
    <definedName name="A126275514L_Data">Data7!$CQ$11:$CQ$21</definedName>
    <definedName name="A126275514L_Latest">Data7!$CQ$21</definedName>
    <definedName name="A126275518W">Data7!$DL$1:$DL$10,Data7!$DL$11:$DL$21</definedName>
    <definedName name="A126275518W_Data">Data7!$DL$11:$DL$21</definedName>
    <definedName name="A126275518W_Latest">Data7!$DL$21</definedName>
    <definedName name="A126275522L">Data6!$HH$1:$HH$10,Data6!$HH$11:$HH$21</definedName>
    <definedName name="A126275522L_Data">Data6!$HH$11:$HH$21</definedName>
    <definedName name="A126275522L_Latest">Data6!$HH$21</definedName>
    <definedName name="A126275526W">Data6!$HQ$1:$HQ$10,Data6!$HQ$11:$HQ$21</definedName>
    <definedName name="A126275526W_Data">Data6!$HQ$11:$HQ$21</definedName>
    <definedName name="A126275526W_Latest">Data6!$HQ$21</definedName>
    <definedName name="A126275530L">Data6!$HT$1:$HT$10,Data6!$HT$11:$HT$21</definedName>
    <definedName name="A126275530L_Data">Data6!$HT$11:$HT$21</definedName>
    <definedName name="A126275530L_Latest">Data6!$HT$21</definedName>
    <definedName name="A126275534W">Data7!$E$1:$E$10,Data7!$E$11:$E$21</definedName>
    <definedName name="A126275534W_Data">Data7!$E$11:$E$21</definedName>
    <definedName name="A126275534W_Latest">Data7!$E$21</definedName>
    <definedName name="A126275538F">Data7!$K$1:$K$10,Data7!$K$11:$K$21</definedName>
    <definedName name="A126275538F_Data">Data7!$K$11:$K$21</definedName>
    <definedName name="A126275538F_Latest">Data7!$K$21</definedName>
    <definedName name="A126275542W">Data7!$N$1:$N$10,Data7!$N$11:$N$21</definedName>
    <definedName name="A126275542W_Data">Data7!$N$11:$N$21</definedName>
    <definedName name="A126275542W_Latest">Data7!$N$21</definedName>
    <definedName name="A126275546F">Data7!$AI$1:$AI$10,Data7!$AI$11:$AI$21</definedName>
    <definedName name="A126275546F_Data">Data7!$AI$11:$AI$21</definedName>
    <definedName name="A126275546F_Latest">Data7!$AI$21</definedName>
    <definedName name="A126275550W">Data7!$BS$1:$BS$10,Data7!$BS$11:$BS$21</definedName>
    <definedName name="A126275550W_Data">Data7!$BS$11:$BS$21</definedName>
    <definedName name="A126275550W_Latest">Data7!$BS$21</definedName>
    <definedName name="A126275554F">Data7!$CE$1:$CE$10,Data7!$CE$11:$CE$21</definedName>
    <definedName name="A126275554F_Data">Data7!$CE$11:$CE$21</definedName>
    <definedName name="A126275554F_Latest">Data7!$CE$21</definedName>
    <definedName name="A126275558R">Data7!$CH$1:$CH$10,Data7!$CH$11:$CH$21</definedName>
    <definedName name="A126275558R_Data">Data7!$CH$11:$CH$21</definedName>
    <definedName name="A126275558R_Latest">Data7!$CH$21</definedName>
    <definedName name="A126275562F">Data7!$CW$1:$CW$10,Data7!$CW$11:$CW$21</definedName>
    <definedName name="A126275562F_Data">Data7!$CW$11:$CW$21</definedName>
    <definedName name="A126275562F_Latest">Data7!$CW$21</definedName>
    <definedName name="A126275566R">Data7!$CZ$1:$CZ$10,Data7!$CZ$11:$CZ$21</definedName>
    <definedName name="A126275566R_Data">Data7!$CZ$11:$CZ$21</definedName>
    <definedName name="A126275566R_Latest">Data7!$CZ$21</definedName>
    <definedName name="A126275570F">Data6!$HW$1:$HW$10,Data6!$HW$11:$HW$21</definedName>
    <definedName name="A126275570F_Data">Data6!$HW$11:$HW$21</definedName>
    <definedName name="A126275570F_Latest">Data6!$HW$21</definedName>
    <definedName name="A126275574R">Data6!$IF$1:$IF$10,Data6!$IF$11:$IF$21</definedName>
    <definedName name="A126275574R_Data">Data6!$IF$11:$IF$21</definedName>
    <definedName name="A126275574R_Latest">Data6!$IF$21</definedName>
    <definedName name="A126275578X">Data7!$AR$1:$AR$10,Data7!$AR$11:$AR$21</definedName>
    <definedName name="A126275578X_Data">Data7!$AR$11:$AR$21</definedName>
    <definedName name="A126275578X_Latest">Data7!$AR$21</definedName>
    <definedName name="A126275582R">Data7!$AU$1:$AU$10,Data7!$AU$11:$AU$21</definedName>
    <definedName name="A126275582R_Data">Data7!$AU$11:$AU$21</definedName>
    <definedName name="A126275582R_Latest">Data7!$AU$21</definedName>
    <definedName name="A126275586X">Data7!$CB$1:$CB$10,Data7!$CB$11:$CB$21</definedName>
    <definedName name="A126275586X_Data">Data7!$CB$11:$CB$21</definedName>
    <definedName name="A126275586X_Latest">Data7!$CB$21</definedName>
    <definedName name="A126275590R">Data7!$DO$1:$DO$10,Data7!$DO$11:$DO$21</definedName>
    <definedName name="A126275590R_Data">Data7!$DO$11:$DO$21</definedName>
    <definedName name="A126275590R_Latest">Data7!$DO$21</definedName>
    <definedName name="A126275594X">Data6!$HE$1:$HE$10,Data6!$HE$11:$HE$21</definedName>
    <definedName name="A126275594X_Data">Data6!$HE$11:$HE$21</definedName>
    <definedName name="A126275594X_Latest">Data6!$HE$21</definedName>
    <definedName name="A126275598J">Data6!$HK$1:$HK$10,Data6!$HK$11:$HK$21</definedName>
    <definedName name="A126275598J_Data">Data6!$HK$11:$HK$21</definedName>
    <definedName name="A126275598J_Latest">Data6!$HK$21</definedName>
    <definedName name="A126275602L">Data6!$HN$1:$HN$10,Data6!$HN$11:$HN$21</definedName>
    <definedName name="A126275602L_Data">Data6!$HN$11:$HN$21</definedName>
    <definedName name="A126275602L_Latest">Data6!$HN$21</definedName>
    <definedName name="A126275606W">Data6!$IC$1:$IC$10,Data6!$IC$11:$IC$21</definedName>
    <definedName name="A126275606W_Data">Data6!$IC$11:$IC$21</definedName>
    <definedName name="A126275606W_Latest">Data6!$IC$21</definedName>
    <definedName name="A126275610L">Data7!$W$1:$W$10,Data7!$W$11:$W$21</definedName>
    <definedName name="A126275610L_Data">Data7!$W$11:$W$21</definedName>
    <definedName name="A126275610L_Latest">Data7!$W$21</definedName>
    <definedName name="A126275614W">Data7!$Z$1:$Z$10,Data7!$Z$11:$Z$21</definedName>
    <definedName name="A126275614W_Data">Data7!$Z$11:$Z$21</definedName>
    <definedName name="A126275614W_Latest">Data7!$Z$21</definedName>
    <definedName name="A126275618F">Data6!$II$1:$II$10,Data6!$II$11:$II$21</definedName>
    <definedName name="A126275618F_Data">Data6!$II$11:$II$21</definedName>
    <definedName name="A126275618F_Latest">Data6!$II$21</definedName>
    <definedName name="A126275622W">Data7!$Q$1:$Q$10,Data7!$Q$11:$Q$21</definedName>
    <definedName name="A126275622W_Data">Data7!$Q$11:$Q$21</definedName>
    <definedName name="A126275622W_Latest">Data7!$Q$21</definedName>
    <definedName name="A126275626F">Data7!$AL$1:$AL$10,Data7!$AL$11:$AL$21</definedName>
    <definedName name="A126275626F_Data">Data7!$AL$11:$AL$21</definedName>
    <definedName name="A126275626F_Latest">Data7!$AL$21</definedName>
    <definedName name="A126275630W">Data7!$CK$1:$CK$10,Data7!$CK$11:$CK$21</definedName>
    <definedName name="A126275630W_Data">Data7!$CK$11:$CK$21</definedName>
    <definedName name="A126275630W_Latest">Data7!$CK$21</definedName>
    <definedName name="A126275634F">Data7!$DI$1:$DI$10,Data7!$DI$11:$DI$21</definedName>
    <definedName name="A126275634F_Data">Data7!$DI$11:$DI$21</definedName>
    <definedName name="A126275634F_Latest">Data7!$DI$21</definedName>
    <definedName name="A126275638R">Data6!$HB$1:$HB$10,Data6!$HB$11:$HB$21</definedName>
    <definedName name="A126275638R_Data">Data6!$HB$11:$HB$21</definedName>
    <definedName name="A126275638R_Latest">Data6!$HB$21</definedName>
    <definedName name="A126275642F">Data2!$DK$1:$DK$10,Data2!$DK$11:$DK$21</definedName>
    <definedName name="A126275642F_Data">Data2!$DK$11:$DK$21</definedName>
    <definedName name="A126275642F_Latest">Data2!$DK$21</definedName>
    <definedName name="A126275646R">Data2!$EF$1:$EF$10,Data2!$EF$11:$EF$21</definedName>
    <definedName name="A126275646R_Data">Data2!$EF$11:$EF$21</definedName>
    <definedName name="A126275646R_Latest">Data2!$EF$21</definedName>
    <definedName name="A126275650F">Data2!$EO$1:$EO$10,Data2!$EO$11:$EO$21</definedName>
    <definedName name="A126275650F_Data">Data2!$EO$11:$EO$21</definedName>
    <definedName name="A126275650F_Latest">Data2!$EO$21</definedName>
    <definedName name="A126275654R">Data2!$FA$1:$FA$10,Data2!$FA$11:$FA$21</definedName>
    <definedName name="A126275654R_Data">Data2!$FA$11:$FA$21</definedName>
    <definedName name="A126275654R_Latest">Data2!$FA$21</definedName>
    <definedName name="A126275658X">Data2!$FM$1:$FM$10,Data2!$FM$11:$FM$21</definedName>
    <definedName name="A126275658X_Data">Data2!$FM$11:$FM$21</definedName>
    <definedName name="A126275658X_Latest">Data2!$FM$21</definedName>
    <definedName name="A126275662R">Data2!$GZ$1:$GZ$10,Data2!$GZ$11:$GZ$21</definedName>
    <definedName name="A126275662R_Data">Data2!$GZ$11:$GZ$21</definedName>
    <definedName name="A126275662R_Latest">Data2!$GZ$21</definedName>
    <definedName name="A126275666X">Data2!$HR$1:$HR$10,Data2!$HR$11:$HR$21</definedName>
    <definedName name="A126275666X_Data">Data2!$HR$11:$HR$21</definedName>
    <definedName name="A126275666X_Latest">Data2!$HR$21</definedName>
    <definedName name="A126275670R">Data2!$DN$1:$DN$10,Data2!$DN$11:$DN$21</definedName>
    <definedName name="A126275670R_Data">Data2!$DN$11:$DN$21</definedName>
    <definedName name="A126275670R_Latest">Data2!$DN$21</definedName>
    <definedName name="A126275674X">Data2!$DT$1:$DT$10,Data2!$DT$11:$DT$21</definedName>
    <definedName name="A126275674X_Data">Data2!$DT$11:$DT$21</definedName>
    <definedName name="A126275674X_Latest">Data2!$DT$21</definedName>
    <definedName name="A126275678J">Data2!$FS$1:$FS$10,Data2!$FS$11:$FS$21</definedName>
    <definedName name="A126275678J_Data">Data2!$FS$11:$FS$21</definedName>
    <definedName name="A126275678J_Latest">Data2!$FS$21</definedName>
    <definedName name="A126275682X">Data2!$HF$1:$HF$10,Data2!$HF$11:$HF$21</definedName>
    <definedName name="A126275682X_Data">Data2!$HF$11:$HF$21</definedName>
    <definedName name="A126275682X_Latest">Data2!$HF$21</definedName>
    <definedName name="A126275686J">Data2!$FJ$1:$FJ$10,Data2!$FJ$11:$FJ$21</definedName>
    <definedName name="A126275686J_Data">Data2!$FJ$11:$FJ$21</definedName>
    <definedName name="A126275686J_Latest">Data2!$FJ$21</definedName>
    <definedName name="A126275690X">Data2!$FY$1:$FY$10,Data2!$FY$11:$FY$21</definedName>
    <definedName name="A126275690X_Data">Data2!$FY$11:$FY$21</definedName>
    <definedName name="A126275690X_Latest">Data2!$FY$21</definedName>
    <definedName name="A126275694J">Data2!$GK$1:$GK$10,Data2!$GK$11:$GK$21</definedName>
    <definedName name="A126275694J_Data">Data2!$GK$11:$GK$21</definedName>
    <definedName name="A126275694J_Latest">Data2!$GK$21</definedName>
    <definedName name="A126275698T">Data2!$HO$1:$HO$10,Data2!$HO$11:$HO$21</definedName>
    <definedName name="A126275698T_Data">Data2!$HO$11:$HO$21</definedName>
    <definedName name="A126275698T_Latest">Data2!$HO$21</definedName>
    <definedName name="A126275702W">Data2!$CV$1:$CV$10,Data2!$CV$11:$CV$21</definedName>
    <definedName name="A126275702W_Data">Data2!$CV$11:$CV$21</definedName>
    <definedName name="A126275702W_Latest">Data2!$CV$21</definedName>
    <definedName name="A126275706F">Data2!$DH$1:$DH$10,Data2!$DH$11:$DH$21</definedName>
    <definedName name="A126275706F_Data">Data2!$DH$11:$DH$21</definedName>
    <definedName name="A126275706F_Latest">Data2!$DH$21</definedName>
    <definedName name="A126275710W">Data2!$ER$1:$ER$10,Data2!$ER$11:$ER$21</definedName>
    <definedName name="A126275710W_Data">Data2!$ER$11:$ER$21</definedName>
    <definedName name="A126275710W_Latest">Data2!$ER$21</definedName>
    <definedName name="A126275714F">Data2!$FP$1:$FP$10,Data2!$FP$11:$FP$21</definedName>
    <definedName name="A126275714F_Data">Data2!$FP$11:$FP$21</definedName>
    <definedName name="A126275714F_Latest">Data2!$FP$21</definedName>
    <definedName name="A126275718R">Data2!$FV$1:$FV$10,Data2!$FV$11:$FV$21</definedName>
    <definedName name="A126275718R_Data">Data2!$FV$11:$FV$21</definedName>
    <definedName name="A126275718R_Latest">Data2!$FV$21</definedName>
    <definedName name="A126275722F">Data2!$GB$1:$GB$10,Data2!$GB$11:$GB$21</definedName>
    <definedName name="A126275722F_Data">Data2!$GB$11:$GB$21</definedName>
    <definedName name="A126275722F_Latest">Data2!$GB$21</definedName>
    <definedName name="A126275726R">Data2!$GH$1:$GH$10,Data2!$GH$11:$GH$21</definedName>
    <definedName name="A126275726R_Data">Data2!$GH$11:$GH$21</definedName>
    <definedName name="A126275726R_Latest">Data2!$GH$21</definedName>
    <definedName name="A126275730F">Data2!$HC$1:$HC$10,Data2!$HC$11:$HC$21</definedName>
    <definedName name="A126275730F_Data">Data2!$HC$11:$HC$21</definedName>
    <definedName name="A126275730F_Latest">Data2!$HC$21</definedName>
    <definedName name="A126275734R">Data2!$HX$1:$HX$10,Data2!$HX$11:$HX$21</definedName>
    <definedName name="A126275734R_Data">Data2!$HX$11:$HX$21</definedName>
    <definedName name="A126275734R_Latest">Data2!$HX$21</definedName>
    <definedName name="A126275738X">Data2!$CD$1:$CD$10,Data2!$CD$11:$CD$21</definedName>
    <definedName name="A126275738X_Data">Data2!$CD$11:$CD$21</definedName>
    <definedName name="A126275738X_Latest">Data2!$CD$21</definedName>
    <definedName name="A126275742R">Data2!$CM$1:$CM$10,Data2!$CM$11:$CM$21</definedName>
    <definedName name="A126275742R_Data">Data2!$CM$11:$CM$21</definedName>
    <definedName name="A126275742R_Latest">Data2!$CM$21</definedName>
    <definedName name="A126275746X">Data2!$CP$1:$CP$10,Data2!$CP$11:$CP$21</definedName>
    <definedName name="A126275746X_Data">Data2!$CP$11:$CP$21</definedName>
    <definedName name="A126275746X_Latest">Data2!$CP$21</definedName>
    <definedName name="A126275750R">Data2!$DQ$1:$DQ$10,Data2!$DQ$11:$DQ$21</definedName>
    <definedName name="A126275750R_Data">Data2!$DQ$11:$DQ$21</definedName>
    <definedName name="A126275750R_Latest">Data2!$DQ$21</definedName>
    <definedName name="A126275754X">Data2!$DW$1:$DW$10,Data2!$DW$11:$DW$21</definedName>
    <definedName name="A126275754X_Data">Data2!$DW$11:$DW$21</definedName>
    <definedName name="A126275754X_Latest">Data2!$DW$21</definedName>
    <definedName name="A126275758J">Data2!$DZ$1:$DZ$10,Data2!$DZ$11:$DZ$21</definedName>
    <definedName name="A126275758J_Data">Data2!$DZ$11:$DZ$21</definedName>
    <definedName name="A126275758J_Latest">Data2!$DZ$21</definedName>
    <definedName name="A126275762X">Data2!$EU$1:$EU$10,Data2!$EU$11:$EU$21</definedName>
    <definedName name="A126275762X_Data">Data2!$EU$11:$EU$21</definedName>
    <definedName name="A126275762X_Latest">Data2!$EU$21</definedName>
    <definedName name="A126275766J">Data2!$GE$1:$GE$10,Data2!$GE$11:$GE$21</definedName>
    <definedName name="A126275766J_Data">Data2!$GE$11:$GE$21</definedName>
    <definedName name="A126275766J_Latest">Data2!$GE$21</definedName>
    <definedName name="A126275770X">Data2!$GQ$1:$GQ$10,Data2!$GQ$11:$GQ$21</definedName>
    <definedName name="A126275770X_Data">Data2!$GQ$11:$GQ$21</definedName>
    <definedName name="A126275770X_Latest">Data2!$GQ$21</definedName>
    <definedName name="A126275774J">Data2!$GT$1:$GT$10,Data2!$GT$11:$GT$21</definedName>
    <definedName name="A126275774J_Data">Data2!$GT$11:$GT$21</definedName>
    <definedName name="A126275774J_Latest">Data2!$GT$21</definedName>
    <definedName name="A126275778T">Data2!$HI$1:$HI$10,Data2!$HI$11:$HI$21</definedName>
    <definedName name="A126275778T_Data">Data2!$HI$11:$HI$21</definedName>
    <definedName name="A126275778T_Latest">Data2!$HI$21</definedName>
    <definedName name="A126275782J">Data2!$HL$1:$HL$10,Data2!$HL$11:$HL$21</definedName>
    <definedName name="A126275782J_Data">Data2!$HL$11:$HL$21</definedName>
    <definedName name="A126275782J_Latest">Data2!$HL$21</definedName>
    <definedName name="A126275786T">Data2!$CS$1:$CS$10,Data2!$CS$11:$CS$21</definedName>
    <definedName name="A126275786T_Data">Data2!$CS$11:$CS$21</definedName>
    <definedName name="A126275786T_Latest">Data2!$CS$21</definedName>
    <definedName name="A126275790J">Data2!$DB$1:$DB$10,Data2!$DB$11:$DB$21</definedName>
    <definedName name="A126275790J_Data">Data2!$DB$11:$DB$21</definedName>
    <definedName name="A126275790J_Latest">Data2!$DB$21</definedName>
    <definedName name="A126275794T">Data2!$FD$1:$FD$10,Data2!$FD$11:$FD$21</definedName>
    <definedName name="A126275794T_Data">Data2!$FD$11:$FD$21</definedName>
    <definedName name="A126275794T_Latest">Data2!$FD$21</definedName>
    <definedName name="A126275798A">Data2!$FG$1:$FG$10,Data2!$FG$11:$FG$21</definedName>
    <definedName name="A126275798A_Data">Data2!$FG$11:$FG$21</definedName>
    <definedName name="A126275798A_Latest">Data2!$FG$21</definedName>
    <definedName name="A126275802F">Data2!$GN$1:$GN$10,Data2!$GN$11:$GN$21</definedName>
    <definedName name="A126275802F_Data">Data2!$GN$11:$GN$21</definedName>
    <definedName name="A126275802F_Latest">Data2!$GN$21</definedName>
    <definedName name="A126275806R">Data2!$IA$1:$IA$10,Data2!$IA$11:$IA$21</definedName>
    <definedName name="A126275806R_Data">Data2!$IA$11:$IA$21</definedName>
    <definedName name="A126275806R_Latest">Data2!$IA$21</definedName>
    <definedName name="A126275810F">Data2!$CA$1:$CA$10,Data2!$CA$11:$CA$21</definedName>
    <definedName name="A126275810F_Data">Data2!$CA$11:$CA$21</definedName>
    <definedName name="A126275810F_Latest">Data2!$CA$21</definedName>
    <definedName name="A126275814R">Data2!$CG$1:$CG$10,Data2!$CG$11:$CG$21</definedName>
    <definedName name="A126275814R_Data">Data2!$CG$11:$CG$21</definedName>
    <definedName name="A126275814R_Latest">Data2!$CG$21</definedName>
    <definedName name="A126275818X">Data2!$CJ$1:$CJ$10,Data2!$CJ$11:$CJ$21</definedName>
    <definedName name="A126275818X_Data">Data2!$CJ$11:$CJ$21</definedName>
    <definedName name="A126275818X_Latest">Data2!$CJ$21</definedName>
    <definedName name="A126275822R">Data2!$CY$1:$CY$10,Data2!$CY$11:$CY$21</definedName>
    <definedName name="A126275822R_Data">Data2!$CY$11:$CY$21</definedName>
    <definedName name="A126275822R_Latest">Data2!$CY$21</definedName>
    <definedName name="A126275826X">Data2!$EI$1:$EI$10,Data2!$EI$11:$EI$21</definedName>
    <definedName name="A126275826X_Data">Data2!$EI$11:$EI$21</definedName>
    <definedName name="A126275826X_Latest">Data2!$EI$21</definedName>
    <definedName name="A126275830R">Data2!$EL$1:$EL$10,Data2!$EL$11:$EL$21</definedName>
    <definedName name="A126275830R_Data">Data2!$EL$11:$EL$21</definedName>
    <definedName name="A126275830R_Latest">Data2!$EL$21</definedName>
    <definedName name="A126275834X">Data2!$DE$1:$DE$10,Data2!$DE$11:$DE$21</definedName>
    <definedName name="A126275834X_Data">Data2!$DE$11:$DE$21</definedName>
    <definedName name="A126275834X_Latest">Data2!$DE$21</definedName>
    <definedName name="A126275838J">Data2!$EC$1:$EC$10,Data2!$EC$11:$EC$21</definedName>
    <definedName name="A126275838J_Data">Data2!$EC$11:$EC$21</definedName>
    <definedName name="A126275838J_Latest">Data2!$EC$21</definedName>
    <definedName name="A126275842X">Data2!$EX$1:$EX$10,Data2!$EX$11:$EX$21</definedName>
    <definedName name="A126275842X_Data">Data2!$EX$11:$EX$21</definedName>
    <definedName name="A126275842X_Latest">Data2!$EX$21</definedName>
    <definedName name="A126275846J">Data2!$GW$1:$GW$10,Data2!$GW$11:$GW$21</definedName>
    <definedName name="A126275846J_Data">Data2!$GW$11:$GW$21</definedName>
    <definedName name="A126275846J_Latest">Data2!$GW$21</definedName>
    <definedName name="A126275850X">Data2!$HU$1:$HU$10,Data2!$HU$11:$HU$21</definedName>
    <definedName name="A126275850X_Data">Data2!$HU$11:$HU$21</definedName>
    <definedName name="A126275850X_Latest">Data2!$HU$21</definedName>
    <definedName name="A126275854J">Data2!$BX$1:$BX$10,Data2!$BX$11:$BX$21</definedName>
    <definedName name="A126275854J_Data">Data2!$BX$11:$BX$21</definedName>
    <definedName name="A126275854J_Latest">Data2!$BX$21</definedName>
    <definedName name="A126277586K">Data4!$CW$1:$CW$10,Data4!$CW$11:$CW$21</definedName>
    <definedName name="A126277586K_Data">Data4!$CW$11:$CW$21</definedName>
    <definedName name="A126277586K_Latest">Data4!$CW$21</definedName>
    <definedName name="A126277590A">Data4!$DR$1:$DR$10,Data4!$DR$11:$DR$21</definedName>
    <definedName name="A126277590A_Data">Data4!$DR$11:$DR$21</definedName>
    <definedName name="A126277590A_Latest">Data4!$DR$21</definedName>
    <definedName name="A126277594K">Data4!$EA$1:$EA$10,Data4!$EA$11:$EA$21</definedName>
    <definedName name="A126277594K_Data">Data4!$EA$11:$EA$21</definedName>
    <definedName name="A126277594K_Latest">Data4!$EA$21</definedName>
    <definedName name="A126277598V">Data4!$EM$1:$EM$10,Data4!$EM$11:$EM$21</definedName>
    <definedName name="A126277598V_Data">Data4!$EM$11:$EM$21</definedName>
    <definedName name="A126277598V_Latest">Data4!$EM$21</definedName>
    <definedName name="A126277602X">Data4!$EY$1:$EY$10,Data4!$EY$11:$EY$21</definedName>
    <definedName name="A126277602X_Data">Data4!$EY$11:$EY$21</definedName>
    <definedName name="A126277602X_Latest">Data4!$EY$21</definedName>
    <definedName name="A126277606J">Data4!$GL$1:$GL$10,Data4!$GL$11:$GL$21</definedName>
    <definedName name="A126277606J_Data">Data4!$GL$11:$GL$21</definedName>
    <definedName name="A126277606J_Latest">Data4!$GL$21</definedName>
    <definedName name="A126277610X">Data4!$HD$1:$HD$10,Data4!$HD$11:$HD$21</definedName>
    <definedName name="A126277610X_Data">Data4!$HD$11:$HD$21</definedName>
    <definedName name="A126277610X_Latest">Data4!$HD$21</definedName>
    <definedName name="A126277614J">Data4!$CZ$1:$CZ$10,Data4!$CZ$11:$CZ$21</definedName>
    <definedName name="A126277614J_Data">Data4!$CZ$11:$CZ$21</definedName>
    <definedName name="A126277614J_Latest">Data4!$CZ$21</definedName>
    <definedName name="A126277618T">Data4!$DF$1:$DF$10,Data4!$DF$11:$DF$21</definedName>
    <definedName name="A126277618T_Data">Data4!$DF$11:$DF$21</definedName>
    <definedName name="A126277618T_Latest">Data4!$DF$21</definedName>
    <definedName name="A126277622J">Data4!$FE$1:$FE$10,Data4!$FE$11:$FE$21</definedName>
    <definedName name="A126277622J_Data">Data4!$FE$11:$FE$21</definedName>
    <definedName name="A126277622J_Latest">Data4!$FE$21</definedName>
    <definedName name="A126277626T">Data4!$GR$1:$GR$10,Data4!$GR$11:$GR$21</definedName>
    <definedName name="A126277626T_Data">Data4!$GR$11:$GR$21</definedName>
    <definedName name="A126277626T_Latest">Data4!$GR$21</definedName>
    <definedName name="A126277630J">Data4!$EV$1:$EV$10,Data4!$EV$11:$EV$21</definedName>
    <definedName name="A126277630J_Data">Data4!$EV$11:$EV$21</definedName>
    <definedName name="A126277630J_Latest">Data4!$EV$21</definedName>
    <definedName name="A126277634T">Data4!$FK$1:$FK$10,Data4!$FK$11:$FK$21</definedName>
    <definedName name="A126277634T_Data">Data4!$FK$11:$FK$21</definedName>
    <definedName name="A126277634T_Latest">Data4!$FK$21</definedName>
    <definedName name="A126277638A">Data4!$FW$1:$FW$10,Data4!$FW$11:$FW$21</definedName>
    <definedName name="A126277638A_Data">Data4!$FW$11:$FW$21</definedName>
    <definedName name="A126277638A_Latest">Data4!$FW$21</definedName>
    <definedName name="A126277642T">Data4!$HA$1:$HA$10,Data4!$HA$11:$HA$21</definedName>
    <definedName name="A126277642T_Data">Data4!$HA$11:$HA$21</definedName>
    <definedName name="A126277642T_Latest">Data4!$HA$21</definedName>
    <definedName name="A126277646A">Data4!$CH$1:$CH$10,Data4!$CH$11:$CH$21</definedName>
    <definedName name="A126277646A_Data">Data4!$CH$11:$CH$21</definedName>
    <definedName name="A126277646A_Latest">Data4!$CH$21</definedName>
    <definedName name="A126277650T">Data4!$CT$1:$CT$10,Data4!$CT$11:$CT$21</definedName>
    <definedName name="A126277650T_Data">Data4!$CT$11:$CT$21</definedName>
    <definedName name="A126277650T_Latest">Data4!$CT$21</definedName>
    <definedName name="A126277654A">Data4!$ED$1:$ED$10,Data4!$ED$11:$ED$21</definedName>
    <definedName name="A126277654A_Data">Data4!$ED$11:$ED$21</definedName>
    <definedName name="A126277654A_Latest">Data4!$ED$21</definedName>
    <definedName name="A126277658K">Data4!$FB$1:$FB$10,Data4!$FB$11:$FB$21</definedName>
    <definedName name="A126277658K_Data">Data4!$FB$11:$FB$21</definedName>
    <definedName name="A126277658K_Latest">Data4!$FB$21</definedName>
    <definedName name="A126277662A">Data4!$FH$1:$FH$10,Data4!$FH$11:$FH$21</definedName>
    <definedName name="A126277662A_Data">Data4!$FH$11:$FH$21</definedName>
    <definedName name="A126277662A_Latest">Data4!$FH$21</definedName>
    <definedName name="A126277666K">Data4!$FN$1:$FN$10,Data4!$FN$11:$FN$21</definedName>
    <definedName name="A126277666K_Data">Data4!$FN$11:$FN$21</definedName>
    <definedName name="A126277666K_Latest">Data4!$FN$21</definedName>
    <definedName name="A126277670A">Data4!$FT$1:$FT$10,Data4!$FT$11:$FT$21</definedName>
    <definedName name="A126277670A_Data">Data4!$FT$11:$FT$21</definedName>
    <definedName name="A126277670A_Latest">Data4!$FT$21</definedName>
    <definedName name="A126277674K">Data4!$GO$1:$GO$10,Data4!$GO$11:$GO$21</definedName>
    <definedName name="A126277674K_Data">Data4!$GO$11:$GO$21</definedName>
    <definedName name="A126277674K_Latest">Data4!$GO$21</definedName>
    <definedName name="A126277678V">Data4!$HJ$1:$HJ$10,Data4!$HJ$11:$HJ$21</definedName>
    <definedName name="A126277678V_Data">Data4!$HJ$11:$HJ$21</definedName>
    <definedName name="A126277678V_Latest">Data4!$HJ$21</definedName>
    <definedName name="A126277682K">Data4!$BP$1:$BP$10,Data4!$BP$11:$BP$21</definedName>
    <definedName name="A126277682K_Data">Data4!$BP$11:$BP$21</definedName>
    <definedName name="A126277682K_Latest">Data4!$BP$21</definedName>
    <definedName name="A126277686V">Data4!$BY$1:$BY$10,Data4!$BY$11:$BY$21</definedName>
    <definedName name="A126277686V_Data">Data4!$BY$11:$BY$21</definedName>
    <definedName name="A126277686V_Latest">Data4!$BY$21</definedName>
    <definedName name="A126277690K">Data4!$CB$1:$CB$10,Data4!$CB$11:$CB$21</definedName>
    <definedName name="A126277690K_Data">Data4!$CB$11:$CB$21</definedName>
    <definedName name="A126277690K_Latest">Data4!$CB$21</definedName>
    <definedName name="A126277694V">Data4!$DC$1:$DC$10,Data4!$DC$11:$DC$21</definedName>
    <definedName name="A126277694V_Data">Data4!$DC$11:$DC$21</definedName>
    <definedName name="A126277694V_Latest">Data4!$DC$21</definedName>
    <definedName name="A126277698C">Data4!$DI$1:$DI$10,Data4!$DI$11:$DI$21</definedName>
    <definedName name="A126277698C_Data">Data4!$DI$11:$DI$21</definedName>
    <definedName name="A126277698C_Latest">Data4!$DI$21</definedName>
    <definedName name="A126277702J">Data4!$DL$1:$DL$10,Data4!$DL$11:$DL$21</definedName>
    <definedName name="A126277702J_Data">Data4!$DL$11:$DL$21</definedName>
    <definedName name="A126277702J_Latest">Data4!$DL$21</definedName>
    <definedName name="A126277706T">Data4!$EG$1:$EG$10,Data4!$EG$11:$EG$21</definedName>
    <definedName name="A126277706T_Data">Data4!$EG$11:$EG$21</definedName>
    <definedName name="A126277706T_Latest">Data4!$EG$21</definedName>
    <definedName name="A126277710J">Data4!$FQ$1:$FQ$10,Data4!$FQ$11:$FQ$21</definedName>
    <definedName name="A126277710J_Data">Data4!$FQ$11:$FQ$21</definedName>
    <definedName name="A126277710J_Latest">Data4!$FQ$21</definedName>
    <definedName name="A126277714T">Data4!$GC$1:$GC$10,Data4!$GC$11:$GC$21</definedName>
    <definedName name="A126277714T_Data">Data4!$GC$11:$GC$21</definedName>
    <definedName name="A126277714T_Latest">Data4!$GC$21</definedName>
    <definedName name="A126277718A">Data4!$GF$1:$GF$10,Data4!$GF$11:$GF$21</definedName>
    <definedName name="A126277718A_Data">Data4!$GF$11:$GF$21</definedName>
    <definedName name="A126277718A_Latest">Data4!$GF$21</definedName>
    <definedName name="A126277722T">Data4!$GU$1:$GU$10,Data4!$GU$11:$GU$21</definedName>
    <definedName name="A126277722T_Data">Data4!$GU$11:$GU$21</definedName>
    <definedName name="A126277722T_Latest">Data4!$GU$21</definedName>
    <definedName name="A126277726A">Data4!$GX$1:$GX$10,Data4!$GX$11:$GX$21</definedName>
    <definedName name="A126277726A_Data">Data4!$GX$11:$GX$21</definedName>
    <definedName name="A126277726A_Latest">Data4!$GX$21</definedName>
    <definedName name="A126277730T">Data4!$CE$1:$CE$10,Data4!$CE$11:$CE$21</definedName>
    <definedName name="A126277730T_Data">Data4!$CE$11:$CE$21</definedName>
    <definedName name="A126277730T_Latest">Data4!$CE$21</definedName>
    <definedName name="A126277734A">Data4!$CN$1:$CN$10,Data4!$CN$11:$CN$21</definedName>
    <definedName name="A126277734A_Data">Data4!$CN$11:$CN$21</definedName>
    <definedName name="A126277734A_Latest">Data4!$CN$21</definedName>
    <definedName name="A126277738K">Data4!$EP$1:$EP$10,Data4!$EP$11:$EP$21</definedName>
    <definedName name="A126277738K_Data">Data4!$EP$11:$EP$21</definedName>
    <definedName name="A126277738K_Latest">Data4!$EP$21</definedName>
    <definedName name="A126277742A">Data4!$ES$1:$ES$10,Data4!$ES$11:$ES$21</definedName>
    <definedName name="A126277742A_Data">Data4!$ES$11:$ES$21</definedName>
    <definedName name="A126277742A_Latest">Data4!$ES$21</definedName>
    <definedName name="A126277746K">Data4!$FZ$1:$FZ$10,Data4!$FZ$11:$FZ$21</definedName>
    <definedName name="A126277746K_Data">Data4!$FZ$11:$FZ$21</definedName>
    <definedName name="A126277746K_Latest">Data4!$FZ$21</definedName>
    <definedName name="A126277750A">Data4!$HM$1:$HM$10,Data4!$HM$11:$HM$21</definedName>
    <definedName name="A126277750A_Data">Data4!$HM$11:$HM$21</definedName>
    <definedName name="A126277750A_Latest">Data4!$HM$21</definedName>
    <definedName name="A126277754K">Data4!$BM$1:$BM$10,Data4!$BM$11:$BM$21</definedName>
    <definedName name="A126277754K_Data">Data4!$BM$11:$BM$21</definedName>
    <definedName name="A126277754K_Latest">Data4!$BM$21</definedName>
    <definedName name="A126277758V">Data4!$BS$1:$BS$10,Data4!$BS$11:$BS$21</definedName>
    <definedName name="A126277758V_Data">Data4!$BS$11:$BS$21</definedName>
    <definedName name="A126277758V_Latest">Data4!$BS$21</definedName>
    <definedName name="A126277762K">Data4!$BV$1:$BV$10,Data4!$BV$11:$BV$21</definedName>
    <definedName name="A126277762K_Data">Data4!$BV$11:$BV$21</definedName>
    <definedName name="A126277762K_Latest">Data4!$BV$21</definedName>
    <definedName name="A126277766V">Data4!$CK$1:$CK$10,Data4!$CK$11:$CK$21</definedName>
    <definedName name="A126277766V_Data">Data4!$CK$11:$CK$21</definedName>
    <definedName name="A126277766V_Latest">Data4!$CK$21</definedName>
    <definedName name="A126277770K">Data4!$DU$1:$DU$10,Data4!$DU$11:$DU$21</definedName>
    <definedName name="A126277770K_Data">Data4!$DU$11:$DU$21</definedName>
    <definedName name="A126277770K_Latest">Data4!$DU$21</definedName>
    <definedName name="A126277774V">Data4!$DX$1:$DX$10,Data4!$DX$11:$DX$21</definedName>
    <definedName name="A126277774V_Data">Data4!$DX$11:$DX$21</definedName>
    <definedName name="A126277774V_Latest">Data4!$DX$21</definedName>
    <definedName name="A126277778C">Data4!$CQ$1:$CQ$10,Data4!$CQ$11:$CQ$21</definedName>
    <definedName name="A126277778C_Data">Data4!$CQ$11:$CQ$21</definedName>
    <definedName name="A126277778C_Latest">Data4!$CQ$21</definedName>
    <definedName name="A126277782V">Data4!$DO$1:$DO$10,Data4!$DO$11:$DO$21</definedName>
    <definedName name="A126277782V_Data">Data4!$DO$11:$DO$21</definedName>
    <definedName name="A126277782V_Latest">Data4!$DO$21</definedName>
    <definedName name="A126277786C">Data4!$EJ$1:$EJ$10,Data4!$EJ$11:$EJ$21</definedName>
    <definedName name="A126277786C_Data">Data4!$EJ$11:$EJ$21</definedName>
    <definedName name="A126277786C_Latest">Data4!$EJ$21</definedName>
    <definedName name="A126277790V">Data4!$GI$1:$GI$10,Data4!$GI$11:$GI$21</definedName>
    <definedName name="A126277790V_Data">Data4!$GI$11:$GI$21</definedName>
    <definedName name="A126277790V_Latest">Data4!$GI$21</definedName>
    <definedName name="A126277794C">Data4!$HG$1:$HG$10,Data4!$HG$11:$HG$21</definedName>
    <definedName name="A126277794C_Data">Data4!$HG$11:$HG$21</definedName>
    <definedName name="A126277794C_Latest">Data4!$HG$21</definedName>
    <definedName name="A126277798L">Data4!$BJ$1:$BJ$10,Data4!$BJ$11:$BJ$21</definedName>
    <definedName name="A126277798L_Data">Data4!$BJ$11:$BJ$21</definedName>
    <definedName name="A126277798L_Latest">Data4!$BJ$21</definedName>
    <definedName name="A126279530K">Data1!$GU$1:$GU$10,Data1!$GU$11:$GU$21</definedName>
    <definedName name="A126279530K_Data">Data1!$GU$11:$GU$21</definedName>
    <definedName name="A126279530K_Latest">Data1!$GU$21</definedName>
    <definedName name="A126279534V">Data1!$HP$1:$HP$10,Data1!$HP$11:$HP$21</definedName>
    <definedName name="A126279534V_Data">Data1!$HP$11:$HP$21</definedName>
    <definedName name="A126279534V_Latest">Data1!$HP$21</definedName>
    <definedName name="A126279538C">Data1!$HY$1:$HY$10,Data1!$HY$11:$HY$21</definedName>
    <definedName name="A126279538C_Data">Data1!$HY$11:$HY$21</definedName>
    <definedName name="A126279538C_Latest">Data1!$HY$21</definedName>
    <definedName name="A126279542V">Data1!$IK$1:$IK$10,Data1!$IK$11:$IK$21</definedName>
    <definedName name="A126279542V_Data">Data1!$IK$11:$IK$21</definedName>
    <definedName name="A126279542V_Latest">Data1!$IK$21</definedName>
    <definedName name="A126279546C">Data2!$G$1:$G$10,Data2!$G$11:$G$21</definedName>
    <definedName name="A126279546C_Data">Data2!$G$11:$G$21</definedName>
    <definedName name="A126279546C_Latest">Data2!$G$21</definedName>
    <definedName name="A126279550V">Data2!$AT$1:$AT$10,Data2!$AT$11:$AT$21</definedName>
    <definedName name="A126279550V_Data">Data2!$AT$11:$AT$21</definedName>
    <definedName name="A126279550V_Latest">Data2!$AT$21</definedName>
    <definedName name="A126279554C">Data2!$BL$1:$BL$10,Data2!$BL$11:$BL$21</definedName>
    <definedName name="A126279554C_Data">Data2!$BL$11:$BL$21</definedName>
    <definedName name="A126279554C_Latest">Data2!$BL$21</definedName>
    <definedName name="A126279558L">Data1!$GX$1:$GX$10,Data1!$GX$11:$GX$21</definedName>
    <definedName name="A126279558L_Data">Data1!$GX$11:$GX$21</definedName>
    <definedName name="A126279558L_Latest">Data1!$GX$21</definedName>
    <definedName name="A126279562C">Data1!$HD$1:$HD$10,Data1!$HD$11:$HD$21</definedName>
    <definedName name="A126279562C_Data">Data1!$HD$11:$HD$21</definedName>
    <definedName name="A126279562C_Latest">Data1!$HD$21</definedName>
    <definedName name="A126279566L">Data2!$M$1:$M$10,Data2!$M$11:$M$21</definedName>
    <definedName name="A126279566L_Data">Data2!$M$11:$M$21</definedName>
    <definedName name="A126279566L_Latest">Data2!$M$21</definedName>
    <definedName name="A126279570C">Data2!$AZ$1:$AZ$10,Data2!$AZ$11:$AZ$21</definedName>
    <definedName name="A126279570C_Data">Data2!$AZ$11:$AZ$21</definedName>
    <definedName name="A126279570C_Latest">Data2!$AZ$21</definedName>
    <definedName name="A126279574L">Data2!$D$1:$D$10,Data2!$D$11:$D$21</definedName>
    <definedName name="A126279574L_Data">Data2!$D$11:$D$21</definedName>
    <definedName name="A126279574L_Latest">Data2!$D$21</definedName>
    <definedName name="A126279578W">Data2!$S$1:$S$10,Data2!$S$11:$S$21</definedName>
    <definedName name="A126279578W_Data">Data2!$S$11:$S$21</definedName>
    <definedName name="A126279578W_Latest">Data2!$S$21</definedName>
    <definedName name="A126279582L">Data2!$AE$1:$AE$10,Data2!$AE$11:$AE$21</definedName>
    <definedName name="A126279582L_Data">Data2!$AE$11:$AE$21</definedName>
    <definedName name="A126279582L_Latest">Data2!$AE$21</definedName>
    <definedName name="A126279586W">Data2!$BI$1:$BI$10,Data2!$BI$11:$BI$21</definedName>
    <definedName name="A126279586W_Data">Data2!$BI$11:$BI$21</definedName>
    <definedName name="A126279586W_Latest">Data2!$BI$21</definedName>
    <definedName name="A126279590L">Data1!$GF$1:$GF$10,Data1!$GF$11:$GF$21</definedName>
    <definedName name="A126279590L_Data">Data1!$GF$11:$GF$21</definedName>
    <definedName name="A126279590L_Latest">Data1!$GF$21</definedName>
    <definedName name="A126279594W">Data1!$GR$1:$GR$10,Data1!$GR$11:$GR$21</definedName>
    <definedName name="A126279594W_Data">Data1!$GR$11:$GR$21</definedName>
    <definedName name="A126279594W_Latest">Data1!$GR$21</definedName>
    <definedName name="A126279598F">Data1!$IB$1:$IB$10,Data1!$IB$11:$IB$21</definedName>
    <definedName name="A126279598F_Data">Data1!$IB$11:$IB$21</definedName>
    <definedName name="A126279598F_Latest">Data1!$IB$21</definedName>
    <definedName name="A126279602K">Data2!$J$1:$J$10,Data2!$J$11:$J$21</definedName>
    <definedName name="A126279602K_Data">Data2!$J$11:$J$21</definedName>
    <definedName name="A126279602K_Latest">Data2!$J$21</definedName>
    <definedName name="A126279606V">Data2!$P$1:$P$10,Data2!$P$11:$P$21</definedName>
    <definedName name="A126279606V_Data">Data2!$P$11:$P$21</definedName>
    <definedName name="A126279606V_Latest">Data2!$P$21</definedName>
    <definedName name="A126279610K">Data2!$V$1:$V$10,Data2!$V$11:$V$21</definedName>
    <definedName name="A126279610K_Data">Data2!$V$11:$V$21</definedName>
    <definedName name="A126279610K_Latest">Data2!$V$21</definedName>
    <definedName name="A126279614V">Data2!$AB$1:$AB$10,Data2!$AB$11:$AB$21</definedName>
    <definedName name="A126279614V_Data">Data2!$AB$11:$AB$21</definedName>
    <definedName name="A126279614V_Latest">Data2!$AB$21</definedName>
    <definedName name="A126279618C">Data2!$AW$1:$AW$10,Data2!$AW$11:$AW$21</definedName>
    <definedName name="A126279618C_Data">Data2!$AW$11:$AW$21</definedName>
    <definedName name="A126279618C_Latest">Data2!$AW$21</definedName>
    <definedName name="A126279622V">Data2!$BR$1:$BR$10,Data2!$BR$11:$BR$21</definedName>
    <definedName name="A126279622V_Data">Data2!$BR$11:$BR$21</definedName>
    <definedName name="A126279622V_Latest">Data2!$BR$21</definedName>
    <definedName name="A126279626C">Data1!$FN$1:$FN$10,Data1!$FN$11:$FN$21</definedName>
    <definedName name="A126279626C_Data">Data1!$FN$11:$FN$21</definedName>
    <definedName name="A126279626C_Latest">Data1!$FN$21</definedName>
    <definedName name="A126279630V">Data1!$FW$1:$FW$10,Data1!$FW$11:$FW$21</definedName>
    <definedName name="A126279630V_Data">Data1!$FW$11:$FW$21</definedName>
    <definedName name="A126279630V_Latest">Data1!$FW$21</definedName>
    <definedName name="A126279634C">Data1!$FZ$1:$FZ$10,Data1!$FZ$11:$FZ$21</definedName>
    <definedName name="A126279634C_Data">Data1!$FZ$11:$FZ$21</definedName>
    <definedName name="A126279634C_Latest">Data1!$FZ$21</definedName>
    <definedName name="A126279638L">Data1!$HA$1:$HA$10,Data1!$HA$11:$HA$21</definedName>
    <definedName name="A126279638L_Data">Data1!$HA$11:$HA$21</definedName>
    <definedName name="A126279638L_Latest">Data1!$HA$21</definedName>
    <definedName name="A126279642C">Data1!$HG$1:$HG$10,Data1!$HG$11:$HG$21</definedName>
    <definedName name="A126279642C_Data">Data1!$HG$11:$HG$21</definedName>
    <definedName name="A126279642C_Latest">Data1!$HG$21</definedName>
    <definedName name="A126279646L">Data1!$HJ$1:$HJ$10,Data1!$HJ$11:$HJ$21</definedName>
    <definedName name="A126279646L_Data">Data1!$HJ$11:$HJ$21</definedName>
    <definedName name="A126279646L_Latest">Data1!$HJ$21</definedName>
    <definedName name="A126279650C">Data1!$IE$1:$IE$10,Data1!$IE$11:$IE$21</definedName>
    <definedName name="A126279650C_Data">Data1!$IE$11:$IE$21</definedName>
    <definedName name="A126279650C_Latest">Data1!$IE$21</definedName>
    <definedName name="A126279654L">Data2!$Y$1:$Y$10,Data2!$Y$11:$Y$21</definedName>
    <definedName name="A126279654L_Data">Data2!$Y$11:$Y$21</definedName>
    <definedName name="A126279654L_Latest">Data2!$Y$21</definedName>
    <definedName name="A126279658W">Data2!$AK$1:$AK$10,Data2!$AK$11:$AK$21</definedName>
    <definedName name="A126279658W_Data">Data2!$AK$11:$AK$21</definedName>
    <definedName name="A126279658W_Latest">Data2!$AK$21</definedName>
    <definedName name="A126279662L">Data2!$AN$1:$AN$10,Data2!$AN$11:$AN$21</definedName>
    <definedName name="A126279662L_Data">Data2!$AN$11:$AN$21</definedName>
    <definedName name="A126279662L_Latest">Data2!$AN$21</definedName>
    <definedName name="A126279666W">Data2!$BC$1:$BC$10,Data2!$BC$11:$BC$21</definedName>
    <definedName name="A126279666W_Data">Data2!$BC$11:$BC$21</definedName>
    <definedName name="A126279666W_Latest">Data2!$BC$21</definedName>
    <definedName name="A126279670L">Data2!$BF$1:$BF$10,Data2!$BF$11:$BF$21</definedName>
    <definedName name="A126279670L_Data">Data2!$BF$11:$BF$21</definedName>
    <definedName name="A126279670L_Latest">Data2!$BF$21</definedName>
    <definedName name="A126279674W">Data1!$GC$1:$GC$10,Data1!$GC$11:$GC$21</definedName>
    <definedName name="A126279674W_Data">Data1!$GC$11:$GC$21</definedName>
    <definedName name="A126279674W_Latest">Data1!$GC$21</definedName>
    <definedName name="A126279678F">Data1!$GL$1:$GL$10,Data1!$GL$11:$GL$21</definedName>
    <definedName name="A126279678F_Data">Data1!$GL$11:$GL$21</definedName>
    <definedName name="A126279678F_Latest">Data1!$GL$21</definedName>
    <definedName name="A126279682W">Data1!$IN$1:$IN$10,Data1!$IN$11:$IN$21</definedName>
    <definedName name="A126279682W_Data">Data1!$IN$11:$IN$21</definedName>
    <definedName name="A126279682W_Latest">Data1!$IN$21</definedName>
    <definedName name="A126279686F">Data1!$IQ$1:$IQ$10,Data1!$IQ$11:$IQ$21</definedName>
    <definedName name="A126279686F_Data">Data1!$IQ$11:$IQ$21</definedName>
    <definedName name="A126279686F_Latest">Data1!$IQ$21</definedName>
    <definedName name="A126279690W">Data2!$AH$1:$AH$10,Data2!$AH$11:$AH$21</definedName>
    <definedName name="A126279690W_Data">Data2!$AH$11:$AH$21</definedName>
    <definedName name="A126279690W_Latest">Data2!$AH$21</definedName>
    <definedName name="A126279694F">Data2!$BU$1:$BU$10,Data2!$BU$11:$BU$21</definedName>
    <definedName name="A126279694F_Data">Data2!$BU$11:$BU$21</definedName>
    <definedName name="A126279694F_Latest">Data2!$BU$21</definedName>
    <definedName name="A126279698R">Data1!$FK$1:$FK$10,Data1!$FK$11:$FK$21</definedName>
    <definedName name="A126279698R_Data">Data1!$FK$11:$FK$21</definedName>
    <definedName name="A126279698R_Latest">Data1!$FK$21</definedName>
    <definedName name="A126279702V">Data1!$FQ$1:$FQ$10,Data1!$FQ$11:$FQ$21</definedName>
    <definedName name="A126279702V_Data">Data1!$FQ$11:$FQ$21</definedName>
    <definedName name="A126279702V_Latest">Data1!$FQ$21</definedName>
    <definedName name="A126279706C">Data1!$FT$1:$FT$10,Data1!$FT$11:$FT$21</definedName>
    <definedName name="A126279706C_Data">Data1!$FT$11:$FT$21</definedName>
    <definedName name="A126279706C_Latest">Data1!$FT$21</definedName>
    <definedName name="A126279710V">Data1!$GI$1:$GI$10,Data1!$GI$11:$GI$21</definedName>
    <definedName name="A126279710V_Data">Data1!$GI$11:$GI$21</definedName>
    <definedName name="A126279710V_Latest">Data1!$GI$21</definedName>
    <definedName name="A126279714C">Data1!$HS$1:$HS$10,Data1!$HS$11:$HS$21</definedName>
    <definedName name="A126279714C_Data">Data1!$HS$11:$HS$21</definedName>
    <definedName name="A126279714C_Latest">Data1!$HS$21</definedName>
    <definedName name="A126279718L">Data1!$HV$1:$HV$10,Data1!$HV$11:$HV$21</definedName>
    <definedName name="A126279718L_Data">Data1!$HV$11:$HV$21</definedName>
    <definedName name="A126279718L_Latest">Data1!$HV$21</definedName>
    <definedName name="A126279722C">Data1!$GO$1:$GO$10,Data1!$GO$11:$GO$21</definedName>
    <definedName name="A126279722C_Data">Data1!$GO$11:$GO$21</definedName>
    <definedName name="A126279722C_Latest">Data1!$GO$21</definedName>
    <definedName name="A126279726L">Data1!$HM$1:$HM$10,Data1!$HM$11:$HM$21</definedName>
    <definedName name="A126279726L_Data">Data1!$HM$11:$HM$21</definedName>
    <definedName name="A126279726L_Latest">Data1!$HM$21</definedName>
    <definedName name="A126279730C">Data1!$IH$1:$IH$10,Data1!$IH$11:$IH$21</definedName>
    <definedName name="A126279730C_Data">Data1!$IH$11:$IH$21</definedName>
    <definedName name="A126279730C_Latest">Data1!$IH$21</definedName>
    <definedName name="A126279734L">Data2!$AQ$1:$AQ$10,Data2!$AQ$11:$AQ$21</definedName>
    <definedName name="A126279734L_Data">Data2!$AQ$11:$AQ$21</definedName>
    <definedName name="A126279734L_Latest">Data2!$AQ$21</definedName>
    <definedName name="A126279738W">Data2!$BO$1:$BO$10,Data2!$BO$11:$BO$21</definedName>
    <definedName name="A126279738W_Data">Data2!$BO$11:$BO$21</definedName>
    <definedName name="A126279738W_Latest">Data2!$BO$21</definedName>
    <definedName name="A126279742L">Data1!$FH$1:$FH$10,Data1!$FH$11:$FH$21</definedName>
    <definedName name="A126279742L_Data">Data1!$FH$11:$FH$21</definedName>
    <definedName name="A126279742L_Latest">Data1!$FH$21</definedName>
    <definedName name="A126281474V">Data3!$AA$1:$AA$10,Data3!$AA$11:$AA$21</definedName>
    <definedName name="A126281474V_Data">Data3!$AA$11:$AA$21</definedName>
    <definedName name="A126281474V_Latest">Data3!$AA$21</definedName>
    <definedName name="A126281478C">Data3!$AV$1:$AV$10,Data3!$AV$11:$AV$21</definedName>
    <definedName name="A126281478C_Data">Data3!$AV$11:$AV$21</definedName>
    <definedName name="A126281478C_Latest">Data3!$AV$21</definedName>
    <definedName name="A126281482V">Data3!$BE$1:$BE$10,Data3!$BE$11:$BE$21</definedName>
    <definedName name="A126281482V_Data">Data3!$BE$11:$BE$21</definedName>
    <definedName name="A126281482V_Latest">Data3!$BE$21</definedName>
    <definedName name="A126281486C">Data3!$BQ$1:$BQ$10,Data3!$BQ$11:$BQ$21</definedName>
    <definedName name="A126281486C_Data">Data3!$BQ$11:$BQ$21</definedName>
    <definedName name="A126281486C_Latest">Data3!$BQ$21</definedName>
    <definedName name="A126281490V">Data3!$CC$1:$CC$10,Data3!$CC$11:$CC$21</definedName>
    <definedName name="A126281490V_Data">Data3!$CC$11:$CC$21</definedName>
    <definedName name="A126281490V_Latest">Data3!$CC$21</definedName>
    <definedName name="A126281494C">Data3!$DP$1:$DP$10,Data3!$DP$11:$DP$21</definedName>
    <definedName name="A126281494C_Data">Data3!$DP$11:$DP$21</definedName>
    <definedName name="A126281494C_Latest">Data3!$DP$21</definedName>
    <definedName name="A126281498L">Data3!$EH$1:$EH$10,Data3!$EH$11:$EH$21</definedName>
    <definedName name="A126281498L_Data">Data3!$EH$11:$EH$21</definedName>
    <definedName name="A126281498L_Latest">Data3!$EH$21</definedName>
    <definedName name="A126281502T">Data3!$AD$1:$AD$10,Data3!$AD$11:$AD$21</definedName>
    <definedName name="A126281502T_Data">Data3!$AD$11:$AD$21</definedName>
    <definedName name="A126281502T_Latest">Data3!$AD$21</definedName>
    <definedName name="A126281506A">Data3!$AJ$1:$AJ$10,Data3!$AJ$11:$AJ$21</definedName>
    <definedName name="A126281506A_Data">Data3!$AJ$11:$AJ$21</definedName>
    <definedName name="A126281506A_Latest">Data3!$AJ$21</definedName>
    <definedName name="A126281510T">Data3!$CI$1:$CI$10,Data3!$CI$11:$CI$21</definedName>
    <definedName name="A126281510T_Data">Data3!$CI$11:$CI$21</definedName>
    <definedName name="A126281510T_Latest">Data3!$CI$21</definedName>
    <definedName name="A126281514A">Data3!$DV$1:$DV$10,Data3!$DV$11:$DV$21</definedName>
    <definedName name="A126281514A_Data">Data3!$DV$11:$DV$21</definedName>
    <definedName name="A126281514A_Latest">Data3!$DV$21</definedName>
    <definedName name="A126281518K">Data3!$BZ$1:$BZ$10,Data3!$BZ$11:$BZ$21</definedName>
    <definedName name="A126281518K_Data">Data3!$BZ$11:$BZ$21</definedName>
    <definedName name="A126281518K_Latest">Data3!$BZ$21</definedName>
    <definedName name="A126281522A">Data3!$CO$1:$CO$10,Data3!$CO$11:$CO$21</definedName>
    <definedName name="A126281522A_Data">Data3!$CO$11:$CO$21</definedName>
    <definedName name="A126281522A_Latest">Data3!$CO$21</definedName>
    <definedName name="A126281526K">Data3!$DA$1:$DA$10,Data3!$DA$11:$DA$21</definedName>
    <definedName name="A126281526K_Data">Data3!$DA$11:$DA$21</definedName>
    <definedName name="A126281526K_Latest">Data3!$DA$21</definedName>
    <definedName name="A126281530A">Data3!$EE$1:$EE$10,Data3!$EE$11:$EE$21</definedName>
    <definedName name="A126281530A_Data">Data3!$EE$11:$EE$21</definedName>
    <definedName name="A126281530A_Latest">Data3!$EE$21</definedName>
    <definedName name="A126281534K">Data3!$L$1:$L$10,Data3!$L$11:$L$21</definedName>
    <definedName name="A126281534K_Data">Data3!$L$11:$L$21</definedName>
    <definedName name="A126281534K_Latest">Data3!$L$21</definedName>
    <definedName name="A126281538V">Data3!$X$1:$X$10,Data3!$X$11:$X$21</definedName>
    <definedName name="A126281538V_Data">Data3!$X$11:$X$21</definedName>
    <definedName name="A126281538V_Latest">Data3!$X$21</definedName>
    <definedName name="A126281542K">Data3!$BH$1:$BH$10,Data3!$BH$11:$BH$21</definedName>
    <definedName name="A126281542K_Data">Data3!$BH$11:$BH$21</definedName>
    <definedName name="A126281542K_Latest">Data3!$BH$21</definedName>
    <definedName name="A126281546V">Data3!$CF$1:$CF$10,Data3!$CF$11:$CF$21</definedName>
    <definedName name="A126281546V_Data">Data3!$CF$11:$CF$21</definedName>
    <definedName name="A126281546V_Latest">Data3!$CF$21</definedName>
    <definedName name="A126281550K">Data3!$CL$1:$CL$10,Data3!$CL$11:$CL$21</definedName>
    <definedName name="A126281550K_Data">Data3!$CL$11:$CL$21</definedName>
    <definedName name="A126281550K_Latest">Data3!$CL$21</definedName>
    <definedName name="A126281554V">Data3!$CR$1:$CR$10,Data3!$CR$11:$CR$21</definedName>
    <definedName name="A126281554V_Data">Data3!$CR$11:$CR$21</definedName>
    <definedName name="A126281554V_Latest">Data3!$CR$21</definedName>
    <definedName name="A126281558C">Data3!$CX$1:$CX$10,Data3!$CX$11:$CX$21</definedName>
    <definedName name="A126281558C_Data">Data3!$CX$11:$CX$21</definedName>
    <definedName name="A126281558C_Latest">Data3!$CX$21</definedName>
    <definedName name="A126281562V">Data3!$DS$1:$DS$10,Data3!$DS$11:$DS$21</definedName>
    <definedName name="A126281562V_Data">Data3!$DS$11:$DS$21</definedName>
    <definedName name="A126281562V_Latest">Data3!$DS$21</definedName>
    <definedName name="A126281566C">Data3!$EN$1:$EN$10,Data3!$EN$11:$EN$21</definedName>
    <definedName name="A126281566C_Data">Data3!$EN$11:$EN$21</definedName>
    <definedName name="A126281566C_Latest">Data3!$EN$21</definedName>
    <definedName name="A126281570V">Data2!$IJ$1:$IJ$10,Data2!$IJ$11:$IJ$21</definedName>
    <definedName name="A126281570V_Data">Data2!$IJ$11:$IJ$21</definedName>
    <definedName name="A126281570V_Latest">Data2!$IJ$21</definedName>
    <definedName name="A126281574C">Data3!$C$1:$C$10,Data3!$C$11:$C$21</definedName>
    <definedName name="A126281574C_Data">Data3!$C$11:$C$21</definedName>
    <definedName name="A126281574C_Latest">Data3!$C$21</definedName>
    <definedName name="A126281578L">Data3!$F$1:$F$10,Data3!$F$11:$F$21</definedName>
    <definedName name="A126281578L_Data">Data3!$F$11:$F$21</definedName>
    <definedName name="A126281578L_Latest">Data3!$F$21</definedName>
    <definedName name="A126281582C">Data3!$AG$1:$AG$10,Data3!$AG$11:$AG$21</definedName>
    <definedName name="A126281582C_Data">Data3!$AG$11:$AG$21</definedName>
    <definedName name="A126281582C_Latest">Data3!$AG$21</definedName>
    <definedName name="A126281586L">Data3!$AM$1:$AM$10,Data3!$AM$11:$AM$21</definedName>
    <definedName name="A126281586L_Data">Data3!$AM$11:$AM$21</definedName>
    <definedName name="A126281586L_Latest">Data3!$AM$21</definedName>
    <definedName name="A126281590C">Data3!$AP$1:$AP$10,Data3!$AP$11:$AP$21</definedName>
    <definedName name="A126281590C_Data">Data3!$AP$11:$AP$21</definedName>
    <definedName name="A126281590C_Latest">Data3!$AP$21</definedName>
    <definedName name="A126281594L">Data3!$BK$1:$BK$10,Data3!$BK$11:$BK$21</definedName>
    <definedName name="A126281594L_Data">Data3!$BK$11:$BK$21</definedName>
    <definedName name="A126281594L_Latest">Data3!$BK$21</definedName>
    <definedName name="A126281598W">Data3!$CU$1:$CU$10,Data3!$CU$11:$CU$21</definedName>
    <definedName name="A126281598W_Data">Data3!$CU$11:$CU$21</definedName>
    <definedName name="A126281598W_Latest">Data3!$CU$21</definedName>
    <definedName name="A126281602A">Data3!$DG$1:$DG$10,Data3!$DG$11:$DG$21</definedName>
    <definedName name="A126281602A_Data">Data3!$DG$11:$DG$21</definedName>
    <definedName name="A126281602A_Latest">Data3!$DG$21</definedName>
    <definedName name="A126281606K">Data3!$DJ$1:$DJ$10,Data3!$DJ$11:$DJ$21</definedName>
    <definedName name="A126281606K_Data">Data3!$DJ$11:$DJ$21</definedName>
    <definedName name="A126281606K_Latest">Data3!$DJ$21</definedName>
    <definedName name="A126281610A">Data3!$DY$1:$DY$10,Data3!$DY$11:$DY$21</definedName>
    <definedName name="A126281610A_Data">Data3!$DY$11:$DY$21</definedName>
    <definedName name="A126281610A_Latest">Data3!$DY$21</definedName>
    <definedName name="A126281614K">Data3!$EB$1:$EB$10,Data3!$EB$11:$EB$21</definedName>
    <definedName name="A126281614K_Data">Data3!$EB$11:$EB$21</definedName>
    <definedName name="A126281614K_Latest">Data3!$EB$21</definedName>
    <definedName name="A126281618V">Data3!$I$1:$I$10,Data3!$I$11:$I$21</definedName>
    <definedName name="A126281618V_Data">Data3!$I$11:$I$21</definedName>
    <definedName name="A126281618V_Latest">Data3!$I$21</definedName>
    <definedName name="A126281622K">Data3!$R$1:$R$10,Data3!$R$11:$R$21</definedName>
    <definedName name="A126281622K_Data">Data3!$R$11:$R$21</definedName>
    <definedName name="A126281622K_Latest">Data3!$R$21</definedName>
    <definedName name="A126281626V">Data3!$BT$1:$BT$10,Data3!$BT$11:$BT$21</definedName>
    <definedName name="A126281626V_Data">Data3!$BT$11:$BT$21</definedName>
    <definedName name="A126281626V_Latest">Data3!$BT$21</definedName>
    <definedName name="A126281630K">Data3!$BW$1:$BW$10,Data3!$BW$11:$BW$21</definedName>
    <definedName name="A126281630K_Data">Data3!$BW$11:$BW$21</definedName>
    <definedName name="A126281630K_Latest">Data3!$BW$21</definedName>
    <definedName name="A126281634V">Data3!$DD$1:$DD$10,Data3!$DD$11:$DD$21</definedName>
    <definedName name="A126281634V_Data">Data3!$DD$11:$DD$21</definedName>
    <definedName name="A126281634V_Latest">Data3!$DD$21</definedName>
    <definedName name="A126281638C">Data3!$EQ$1:$EQ$10,Data3!$EQ$11:$EQ$21</definedName>
    <definedName name="A126281638C_Data">Data3!$EQ$11:$EQ$21</definedName>
    <definedName name="A126281638C_Latest">Data3!$EQ$21</definedName>
    <definedName name="A126281642V">Data2!$IG$1:$IG$10,Data2!$IG$11:$IG$21</definedName>
    <definedName name="A126281642V_Data">Data2!$IG$11:$IG$21</definedName>
    <definedName name="A126281642V_Latest">Data2!$IG$21</definedName>
    <definedName name="A126281646C">Data2!$IM$1:$IM$10,Data2!$IM$11:$IM$21</definedName>
    <definedName name="A126281646C_Data">Data2!$IM$11:$IM$21</definedName>
    <definedName name="A126281646C_Latest">Data2!$IM$21</definedName>
    <definedName name="A126281650V">Data2!$IP$1:$IP$10,Data2!$IP$11:$IP$21</definedName>
    <definedName name="A126281650V_Data">Data2!$IP$11:$IP$21</definedName>
    <definedName name="A126281650V_Latest">Data2!$IP$21</definedName>
    <definedName name="A126281654C">Data3!$O$1:$O$10,Data3!$O$11:$O$21</definedName>
    <definedName name="A126281654C_Data">Data3!$O$11:$O$21</definedName>
    <definedName name="A126281654C_Latest">Data3!$O$21</definedName>
    <definedName name="A126281658L">Data3!$AY$1:$AY$10,Data3!$AY$11:$AY$21</definedName>
    <definedName name="A126281658L_Data">Data3!$AY$11:$AY$21</definedName>
    <definedName name="A126281658L_Latest">Data3!$AY$21</definedName>
    <definedName name="A126281662C">Data3!$BB$1:$BB$10,Data3!$BB$11:$BB$21</definedName>
    <definedName name="A126281662C_Data">Data3!$BB$11:$BB$21</definedName>
    <definedName name="A126281662C_Latest">Data3!$BB$21</definedName>
    <definedName name="A126281666L">Data3!$U$1:$U$10,Data3!$U$11:$U$21</definedName>
    <definedName name="A126281666L_Data">Data3!$U$11:$U$21</definedName>
    <definedName name="A126281666L_Latest">Data3!$U$21</definedName>
    <definedName name="A126281670C">Data3!$AS$1:$AS$10,Data3!$AS$11:$AS$21</definedName>
    <definedName name="A126281670C_Data">Data3!$AS$11:$AS$21</definedName>
    <definedName name="A126281670C_Latest">Data3!$AS$21</definedName>
    <definedName name="A126281674L">Data3!$BN$1:$BN$10,Data3!$BN$11:$BN$21</definedName>
    <definedName name="A126281674L_Data">Data3!$BN$11:$BN$21</definedName>
    <definedName name="A126281674L_Latest">Data3!$BN$21</definedName>
    <definedName name="A126281678W">Data3!$DM$1:$DM$10,Data3!$DM$11:$DM$21</definedName>
    <definedName name="A126281678W_Data">Data3!$DM$11:$DM$21</definedName>
    <definedName name="A126281678W_Latest">Data3!$DM$21</definedName>
    <definedName name="A126281682L">Data3!$EK$1:$EK$10,Data3!$EK$11:$EK$21</definedName>
    <definedName name="A126281682L_Data">Data3!$EK$11:$EK$21</definedName>
    <definedName name="A126281682L_Latest">Data3!$EK$21</definedName>
    <definedName name="A126281686W">Data2!$ID$1:$ID$10,Data2!$ID$11:$ID$21</definedName>
    <definedName name="A126281686W_Data">Data2!$ID$11:$ID$21</definedName>
    <definedName name="A126281686W_Latest">Data2!$ID$21</definedName>
    <definedName name="A126283418L">Data3!$GG$1:$GG$10,Data3!$GG$11:$GG$21</definedName>
    <definedName name="A126283418L_Data">Data3!$GG$11:$GG$21</definedName>
    <definedName name="A126283418L_Latest">Data3!$GG$21</definedName>
    <definedName name="A126283422C">Data3!$HB$1:$HB$10,Data3!$HB$11:$HB$21</definedName>
    <definedName name="A126283422C_Data">Data3!$HB$11:$HB$21</definedName>
    <definedName name="A126283422C_Latest">Data3!$HB$21</definedName>
    <definedName name="A126283426L">Data3!$HK$1:$HK$10,Data3!$HK$11:$HK$21</definedName>
    <definedName name="A126283426L_Data">Data3!$HK$11:$HK$21</definedName>
    <definedName name="A126283426L_Latest">Data3!$HK$21</definedName>
    <definedName name="A126283430C">Data3!$HW$1:$HW$10,Data3!$HW$11:$HW$21</definedName>
    <definedName name="A126283430C_Data">Data3!$HW$11:$HW$21</definedName>
    <definedName name="A126283430C_Latest">Data3!$HW$21</definedName>
    <definedName name="A126283434L">Data3!$II$1:$II$10,Data3!$II$11:$II$21</definedName>
    <definedName name="A126283434L_Data">Data3!$II$11:$II$21</definedName>
    <definedName name="A126283434L_Latest">Data3!$II$21</definedName>
    <definedName name="A126283438W">Data4!$AF$1:$AF$10,Data4!$AF$11:$AF$21</definedName>
    <definedName name="A126283438W_Data">Data4!$AF$11:$AF$21</definedName>
    <definedName name="A126283438W_Latest">Data4!$AF$21</definedName>
    <definedName name="A126283442L">Data4!$AX$1:$AX$10,Data4!$AX$11:$AX$21</definedName>
    <definedName name="A126283442L_Data">Data4!$AX$11:$AX$21</definedName>
    <definedName name="A126283442L_Latest">Data4!$AX$21</definedName>
    <definedName name="A126283446W">Data3!$GJ$1:$GJ$10,Data3!$GJ$11:$GJ$21</definedName>
    <definedName name="A126283446W_Data">Data3!$GJ$11:$GJ$21</definedName>
    <definedName name="A126283446W_Latest">Data3!$GJ$21</definedName>
    <definedName name="A126283450L">Data3!$GP$1:$GP$10,Data3!$GP$11:$GP$21</definedName>
    <definedName name="A126283450L_Data">Data3!$GP$11:$GP$21</definedName>
    <definedName name="A126283450L_Latest">Data3!$GP$21</definedName>
    <definedName name="A126283454W">Data3!$IO$1:$IO$10,Data3!$IO$11:$IO$21</definedName>
    <definedName name="A126283454W_Data">Data3!$IO$11:$IO$21</definedName>
    <definedName name="A126283454W_Latest">Data3!$IO$21</definedName>
    <definedName name="A126283458F">Data4!$AL$1:$AL$10,Data4!$AL$11:$AL$21</definedName>
    <definedName name="A126283458F_Data">Data4!$AL$11:$AL$21</definedName>
    <definedName name="A126283458F_Latest">Data4!$AL$21</definedName>
    <definedName name="A126283462W">Data3!$IF$1:$IF$10,Data3!$IF$11:$IF$21</definedName>
    <definedName name="A126283462W_Data">Data3!$IF$11:$IF$21</definedName>
    <definedName name="A126283462W_Latest">Data3!$IF$21</definedName>
    <definedName name="A126283466F">Data4!$E$1:$E$10,Data4!$E$11:$E$21</definedName>
    <definedName name="A126283466F_Data">Data4!$E$11:$E$21</definedName>
    <definedName name="A126283466F_Latest">Data4!$E$21</definedName>
    <definedName name="A126283470W">Data4!$Q$1:$Q$10,Data4!$Q$11:$Q$21</definedName>
    <definedName name="A126283470W_Data">Data4!$Q$11:$Q$21</definedName>
    <definedName name="A126283470W_Latest">Data4!$Q$21</definedName>
    <definedName name="A126283474F">Data4!$AU$1:$AU$10,Data4!$AU$11:$AU$21</definedName>
    <definedName name="A126283474F_Data">Data4!$AU$11:$AU$21</definedName>
    <definedName name="A126283474F_Latest">Data4!$AU$21</definedName>
    <definedName name="A126283478R">Data3!$FR$1:$FR$10,Data3!$FR$11:$FR$21</definedName>
    <definedName name="A126283478R_Data">Data3!$FR$11:$FR$21</definedName>
    <definedName name="A126283478R_Latest">Data3!$FR$21</definedName>
    <definedName name="A126283482F">Data3!$GD$1:$GD$10,Data3!$GD$11:$GD$21</definedName>
    <definedName name="A126283482F_Data">Data3!$GD$11:$GD$21</definedName>
    <definedName name="A126283482F_Latest">Data3!$GD$21</definedName>
    <definedName name="A126283486R">Data3!$HN$1:$HN$10,Data3!$HN$11:$HN$21</definedName>
    <definedName name="A126283486R_Data">Data3!$HN$11:$HN$21</definedName>
    <definedName name="A126283486R_Latest">Data3!$HN$21</definedName>
    <definedName name="A126283490F">Data3!$IL$1:$IL$10,Data3!$IL$11:$IL$21</definedName>
    <definedName name="A126283490F_Data">Data3!$IL$11:$IL$21</definedName>
    <definedName name="A126283490F_Latest">Data3!$IL$21</definedName>
    <definedName name="A126283494R">Data4!$B$1:$B$10,Data4!$B$11:$B$21</definedName>
    <definedName name="A126283494R_Data">Data4!$B$11:$B$21</definedName>
    <definedName name="A126283494R_Latest">Data4!$B$21</definedName>
    <definedName name="A126283498X">Data4!$H$1:$H$10,Data4!$H$11:$H$21</definedName>
    <definedName name="A126283498X_Data">Data4!$H$11:$H$21</definedName>
    <definedName name="A126283498X_Latest">Data4!$H$21</definedName>
    <definedName name="A126283502C">Data4!$N$1:$N$10,Data4!$N$11:$N$21</definedName>
    <definedName name="A126283502C_Data">Data4!$N$11:$N$21</definedName>
    <definedName name="A126283502C_Latest">Data4!$N$21</definedName>
    <definedName name="A126283506L">Data4!$AI$1:$AI$10,Data4!$AI$11:$AI$21</definedName>
    <definedName name="A126283506L_Data">Data4!$AI$11:$AI$21</definedName>
    <definedName name="A126283506L_Latest">Data4!$AI$21</definedName>
    <definedName name="A126283510C">Data4!$BD$1:$BD$10,Data4!$BD$11:$BD$21</definedName>
    <definedName name="A126283510C_Data">Data4!$BD$11:$BD$21</definedName>
    <definedName name="A126283510C_Latest">Data4!$BD$21</definedName>
    <definedName name="A126283514L">Data3!$EZ$1:$EZ$10,Data3!$EZ$11:$EZ$21</definedName>
    <definedName name="A126283514L_Data">Data3!$EZ$11:$EZ$21</definedName>
    <definedName name="A126283514L_Latest">Data3!$EZ$21</definedName>
    <definedName name="A126283518W">Data3!$FI$1:$FI$10,Data3!$FI$11:$FI$21</definedName>
    <definedName name="A126283518W_Data">Data3!$FI$11:$FI$21</definedName>
    <definedName name="A126283518W_Latest">Data3!$FI$21</definedName>
    <definedName name="A126283522L">Data3!$FL$1:$FL$10,Data3!$FL$11:$FL$21</definedName>
    <definedName name="A126283522L_Data">Data3!$FL$11:$FL$21</definedName>
    <definedName name="A126283522L_Latest">Data3!$FL$21</definedName>
    <definedName name="A126283526W">Data3!$GM$1:$GM$10,Data3!$GM$11:$GM$21</definedName>
    <definedName name="A126283526W_Data">Data3!$GM$11:$GM$21</definedName>
    <definedName name="A126283526W_Latest">Data3!$GM$21</definedName>
    <definedName name="A126283530L">Data3!$GS$1:$GS$10,Data3!$GS$11:$GS$21</definedName>
    <definedName name="A126283530L_Data">Data3!$GS$11:$GS$21</definedName>
    <definedName name="A126283530L_Latest">Data3!$GS$21</definedName>
    <definedName name="A126283534W">Data3!$GV$1:$GV$10,Data3!$GV$11:$GV$21</definedName>
    <definedName name="A126283534W_Data">Data3!$GV$11:$GV$21</definedName>
    <definedName name="A126283534W_Latest">Data3!$GV$21</definedName>
    <definedName name="A126283538F">Data3!$HQ$1:$HQ$10,Data3!$HQ$11:$HQ$21</definedName>
    <definedName name="A126283538F_Data">Data3!$HQ$11:$HQ$21</definedName>
    <definedName name="A126283538F_Latest">Data3!$HQ$21</definedName>
    <definedName name="A126283542W">Data4!$K$1:$K$10,Data4!$K$11:$K$21</definedName>
    <definedName name="A126283542W_Data">Data4!$K$11:$K$21</definedName>
    <definedName name="A126283542W_Latest">Data4!$K$21</definedName>
    <definedName name="A126283546F">Data4!$W$1:$W$10,Data4!$W$11:$W$21</definedName>
    <definedName name="A126283546F_Data">Data4!$W$11:$W$21</definedName>
    <definedName name="A126283546F_Latest">Data4!$W$21</definedName>
    <definedName name="A126283550W">Data4!$Z$1:$Z$10,Data4!$Z$11:$Z$21</definedName>
    <definedName name="A126283550W_Data">Data4!$Z$11:$Z$21</definedName>
    <definedName name="A126283550W_Latest">Data4!$Z$21</definedName>
    <definedName name="A126283554F">Data4!$AO$1:$AO$10,Data4!$AO$11:$AO$21</definedName>
    <definedName name="A126283554F_Data">Data4!$AO$11:$AO$21</definedName>
    <definedName name="A126283554F_Latest">Data4!$AO$21</definedName>
    <definedName name="A126283558R">Data4!$AR$1:$AR$10,Data4!$AR$11:$AR$21</definedName>
    <definedName name="A126283558R_Data">Data4!$AR$11:$AR$21</definedName>
    <definedName name="A126283558R_Latest">Data4!$AR$21</definedName>
    <definedName name="A126283562F">Data3!$FO$1:$FO$10,Data3!$FO$11:$FO$21</definedName>
    <definedName name="A126283562F_Data">Data3!$FO$11:$FO$21</definedName>
    <definedName name="A126283562F_Latest">Data3!$FO$21</definedName>
    <definedName name="A126283566R">Data3!$FX$1:$FX$10,Data3!$FX$11:$FX$21</definedName>
    <definedName name="A126283566R_Data">Data3!$FX$11:$FX$21</definedName>
    <definedName name="A126283566R_Latest">Data3!$FX$21</definedName>
    <definedName name="A126283570F">Data3!$HZ$1:$HZ$10,Data3!$HZ$11:$HZ$21</definedName>
    <definedName name="A126283570F_Data">Data3!$HZ$11:$HZ$21</definedName>
    <definedName name="A126283570F_Latest">Data3!$HZ$21</definedName>
    <definedName name="A126283574R">Data3!$IC$1:$IC$10,Data3!$IC$11:$IC$21</definedName>
    <definedName name="A126283574R_Data">Data3!$IC$11:$IC$21</definedName>
    <definedName name="A126283574R_Latest">Data3!$IC$21</definedName>
    <definedName name="A126283578X">Data4!$T$1:$T$10,Data4!$T$11:$T$21</definedName>
    <definedName name="A126283578X_Data">Data4!$T$11:$T$21</definedName>
    <definedName name="A126283578X_Latest">Data4!$T$21</definedName>
    <definedName name="A126283582R">Data4!$BG$1:$BG$10,Data4!$BG$11:$BG$21</definedName>
    <definedName name="A126283582R_Data">Data4!$BG$11:$BG$21</definedName>
    <definedName name="A126283582R_Latest">Data4!$BG$21</definedName>
    <definedName name="A126283586X">Data3!$EW$1:$EW$10,Data3!$EW$11:$EW$21</definedName>
    <definedName name="A126283586X_Data">Data3!$EW$11:$EW$21</definedName>
    <definedName name="A126283586X_Latest">Data3!$EW$21</definedName>
    <definedName name="A126283590R">Data3!$FC$1:$FC$10,Data3!$FC$11:$FC$21</definedName>
    <definedName name="A126283590R_Data">Data3!$FC$11:$FC$21</definedName>
    <definedName name="A126283590R_Latest">Data3!$FC$21</definedName>
    <definedName name="A126283594X">Data3!$FF$1:$FF$10,Data3!$FF$11:$FF$21</definedName>
    <definedName name="A126283594X_Data">Data3!$FF$11:$FF$21</definedName>
    <definedName name="A126283594X_Latest">Data3!$FF$21</definedName>
    <definedName name="A126283598J">Data3!$FU$1:$FU$10,Data3!$FU$11:$FU$21</definedName>
    <definedName name="A126283598J_Data">Data3!$FU$11:$FU$21</definedName>
    <definedName name="A126283598J_Latest">Data3!$FU$21</definedName>
    <definedName name="A126283602L">Data3!$HE$1:$HE$10,Data3!$HE$11:$HE$21</definedName>
    <definedName name="A126283602L_Data">Data3!$HE$11:$HE$21</definedName>
    <definedName name="A126283602L_Latest">Data3!$HE$21</definedName>
    <definedName name="A126283606W">Data3!$HH$1:$HH$10,Data3!$HH$11:$HH$21</definedName>
    <definedName name="A126283606W_Data">Data3!$HH$11:$HH$21</definedName>
    <definedName name="A126283606W_Latest">Data3!$HH$21</definedName>
    <definedName name="A126283610L">Data3!$GA$1:$GA$10,Data3!$GA$11:$GA$21</definedName>
    <definedName name="A126283610L_Data">Data3!$GA$11:$GA$21</definedName>
    <definedName name="A126283610L_Latest">Data3!$GA$21</definedName>
    <definedName name="A126283614W">Data3!$GY$1:$GY$10,Data3!$GY$11:$GY$21</definedName>
    <definedName name="A126283614W_Data">Data3!$GY$11:$GY$21</definedName>
    <definedName name="A126283614W_Latest">Data3!$GY$21</definedName>
    <definedName name="A126283618F">Data3!$HT$1:$HT$10,Data3!$HT$11:$HT$21</definedName>
    <definedName name="A126283618F_Data">Data3!$HT$11:$HT$21</definedName>
    <definedName name="A126283618F_Latest">Data3!$HT$21</definedName>
    <definedName name="A126283622W">Data4!$AC$1:$AC$10,Data4!$AC$11:$AC$21</definedName>
    <definedName name="A126283622W_Data">Data4!$AC$11:$AC$21</definedName>
    <definedName name="A126283622W_Latest">Data4!$AC$21</definedName>
    <definedName name="A126283626F">Data4!$BA$1:$BA$10,Data4!$BA$11:$BA$21</definedName>
    <definedName name="A126283626F_Data">Data4!$BA$11:$BA$21</definedName>
    <definedName name="A126283626F_Latest">Data4!$BA$21</definedName>
    <definedName name="A126283630W">Data3!$ET$1:$ET$10,Data3!$ET$11:$ET$21</definedName>
    <definedName name="A126283630W_Data">Data3!$ET$11:$ET$21</definedName>
    <definedName name="A126283630W_Latest">Data3!$ET$21</definedName>
    <definedName name="A126285362X">Data1!$AQ$1:$AQ$10,Data1!$AQ$11:$AQ$21</definedName>
    <definedName name="A126285362X_Data">Data1!$AQ$11:$AQ$21</definedName>
    <definedName name="A126285362X_Latest">Data1!$AQ$21</definedName>
    <definedName name="A126285366J">Data1!$BL$1:$BL$10,Data1!$BL$11:$BL$21</definedName>
    <definedName name="A126285366J_Data">Data1!$BL$11:$BL$21</definedName>
    <definedName name="A126285366J_Latest">Data1!$BL$21</definedName>
    <definedName name="A126285370X">Data1!$BU$1:$BU$10,Data1!$BU$11:$BU$21</definedName>
    <definedName name="A126285370X_Data">Data1!$BU$11:$BU$21</definedName>
    <definedName name="A126285370X_Latest">Data1!$BU$21</definedName>
    <definedName name="A126285374J">Data1!$CG$1:$CG$10,Data1!$CG$11:$CG$21</definedName>
    <definedName name="A126285374J_Data">Data1!$CG$11:$CG$21</definedName>
    <definedName name="A126285374J_Latest">Data1!$CG$21</definedName>
    <definedName name="A126285378T">Data1!$CS$1:$CS$10,Data1!$CS$11:$CS$21</definedName>
    <definedName name="A126285378T_Data">Data1!$CS$11:$CS$21</definedName>
    <definedName name="A126285378T_Latest">Data1!$CS$21</definedName>
    <definedName name="A126285382J">Data1!$EF$1:$EF$10,Data1!$EF$11:$EF$21</definedName>
    <definedName name="A126285382J_Data">Data1!$EF$11:$EF$21</definedName>
    <definedName name="A126285382J_Latest">Data1!$EF$21</definedName>
    <definedName name="A126285386T">Data1!$EX$1:$EX$10,Data1!$EX$11:$EX$21</definedName>
    <definedName name="A126285386T_Data">Data1!$EX$11:$EX$21</definedName>
    <definedName name="A126285386T_Latest">Data1!$EX$21</definedName>
    <definedName name="A126285390J">Data1!$AT$1:$AT$10,Data1!$AT$11:$AT$21</definedName>
    <definedName name="A126285390J_Data">Data1!$AT$11:$AT$21</definedName>
    <definedName name="A126285390J_Latest">Data1!$AT$21</definedName>
    <definedName name="A126285394T">Data1!$AZ$1:$AZ$10,Data1!$AZ$11:$AZ$21</definedName>
    <definedName name="A126285394T_Data">Data1!$AZ$11:$AZ$21</definedName>
    <definedName name="A126285394T_Latest">Data1!$AZ$21</definedName>
    <definedName name="A126285398A">Data1!$CY$1:$CY$10,Data1!$CY$11:$CY$21</definedName>
    <definedName name="A126285398A_Data">Data1!$CY$11:$CY$21</definedName>
    <definedName name="A126285398A_Latest">Data1!$CY$21</definedName>
    <definedName name="A126285402F">Data1!$EL$1:$EL$10,Data1!$EL$11:$EL$21</definedName>
    <definedName name="A126285402F_Data">Data1!$EL$11:$EL$21</definedName>
    <definedName name="A126285402F_Latest">Data1!$EL$21</definedName>
    <definedName name="A126285406R">Data1!$CP$1:$CP$10,Data1!$CP$11:$CP$21</definedName>
    <definedName name="A126285406R_Data">Data1!$CP$11:$CP$21</definedName>
    <definedName name="A126285406R_Latest">Data1!$CP$21</definedName>
    <definedName name="A126285410F">Data1!$DE$1:$DE$10,Data1!$DE$11:$DE$21</definedName>
    <definedName name="A126285410F_Data">Data1!$DE$11:$DE$21</definedName>
    <definedName name="A126285410F_Latest">Data1!$DE$21</definedName>
    <definedName name="A126285414R">Data1!$DQ$1:$DQ$10,Data1!$DQ$11:$DQ$21</definedName>
    <definedName name="A126285414R_Data">Data1!$DQ$11:$DQ$21</definedName>
    <definedName name="A126285414R_Latest">Data1!$DQ$21</definedName>
    <definedName name="A126285418X">Data1!$EU$1:$EU$10,Data1!$EU$11:$EU$21</definedName>
    <definedName name="A126285418X_Data">Data1!$EU$11:$EU$21</definedName>
    <definedName name="A126285418X_Latest">Data1!$EU$21</definedName>
    <definedName name="A126285422R">Data1!$AB$1:$AB$10,Data1!$AB$11:$AB$21</definedName>
    <definedName name="A126285422R_Data">Data1!$AB$11:$AB$21</definedName>
    <definedName name="A126285422R_Latest">Data1!$AB$21</definedName>
    <definedName name="A126285426X">Data1!$AN$1:$AN$10,Data1!$AN$11:$AN$21</definedName>
    <definedName name="A126285426X_Data">Data1!$AN$11:$AN$21</definedName>
    <definedName name="A126285426X_Latest">Data1!$AN$21</definedName>
    <definedName name="A126285430R">Data1!$BX$1:$BX$10,Data1!$BX$11:$BX$21</definedName>
    <definedName name="A126285430R_Data">Data1!$BX$11:$BX$21</definedName>
    <definedName name="A126285430R_Latest">Data1!$BX$21</definedName>
    <definedName name="A126285434X">Data1!$CV$1:$CV$10,Data1!$CV$11:$CV$21</definedName>
    <definedName name="A126285434X_Data">Data1!$CV$11:$CV$21</definedName>
    <definedName name="A126285434X_Latest">Data1!$CV$21</definedName>
    <definedName name="A126285438J">Data1!$DB$1:$DB$10,Data1!$DB$11:$DB$21</definedName>
    <definedName name="A126285438J_Data">Data1!$DB$11:$DB$21</definedName>
    <definedName name="A126285438J_Latest">Data1!$DB$21</definedName>
    <definedName name="A126285442X">Data1!$DH$1:$DH$10,Data1!$DH$11:$DH$21</definedName>
    <definedName name="A126285442X_Data">Data1!$DH$11:$DH$21</definedName>
    <definedName name="A126285442X_Latest">Data1!$DH$21</definedName>
    <definedName name="A126285446J">Data1!$DN$1:$DN$10,Data1!$DN$11:$DN$21</definedName>
    <definedName name="A126285446J_Data">Data1!$DN$11:$DN$21</definedName>
    <definedName name="A126285446J_Latest">Data1!$DN$21</definedName>
    <definedName name="A126285450X">Data1!$EI$1:$EI$10,Data1!$EI$11:$EI$21</definedName>
    <definedName name="A126285450X_Data">Data1!$EI$11:$EI$21</definedName>
    <definedName name="A126285450X_Latest">Data1!$EI$21</definedName>
    <definedName name="A126285454J">Data1!$FD$1:$FD$10,Data1!$FD$11:$FD$21</definedName>
    <definedName name="A126285454J_Data">Data1!$FD$11:$FD$21</definedName>
    <definedName name="A126285454J_Latest">Data1!$FD$21</definedName>
    <definedName name="A126285458T">Data1!$J$1:$J$10,Data1!$J$11:$J$21</definedName>
    <definedName name="A126285458T_Data">Data1!$J$11:$J$21</definedName>
    <definedName name="A126285458T_Latest">Data1!$J$21</definedName>
    <definedName name="A126285462J">Data1!$S$1:$S$10,Data1!$S$11:$S$21</definedName>
    <definedName name="A126285462J_Data">Data1!$S$11:$S$21</definedName>
    <definedName name="A126285462J_Latest">Data1!$S$21</definedName>
    <definedName name="A126285466T">Data1!$V$1:$V$10,Data1!$V$11:$V$21</definedName>
    <definedName name="A126285466T_Data">Data1!$V$11:$V$21</definedName>
    <definedName name="A126285466T_Latest">Data1!$V$21</definedName>
    <definedName name="A126285470J">Data1!$AW$1:$AW$10,Data1!$AW$11:$AW$21</definedName>
    <definedName name="A126285470J_Data">Data1!$AW$11:$AW$21</definedName>
    <definedName name="A126285470J_Latest">Data1!$AW$21</definedName>
    <definedName name="A126285474T">Data1!$BC$1:$BC$10,Data1!$BC$11:$BC$21</definedName>
    <definedName name="A126285474T_Data">Data1!$BC$11:$BC$21</definedName>
    <definedName name="A126285474T_Latest">Data1!$BC$21</definedName>
    <definedName name="A126285478A">Data1!$BF$1:$BF$10,Data1!$BF$11:$BF$21</definedName>
    <definedName name="A126285478A_Data">Data1!$BF$11:$BF$21</definedName>
    <definedName name="A126285478A_Latest">Data1!$BF$21</definedName>
    <definedName name="A126285482T">Data1!$CA$1:$CA$10,Data1!$CA$11:$CA$21</definedName>
    <definedName name="A126285482T_Data">Data1!$CA$11:$CA$21</definedName>
    <definedName name="A126285482T_Latest">Data1!$CA$21</definedName>
    <definedName name="A126285486A">Data1!$DK$1:$DK$10,Data1!$DK$11:$DK$21</definedName>
    <definedName name="A126285486A_Data">Data1!$DK$11:$DK$21</definedName>
    <definedName name="A126285486A_Latest">Data1!$DK$21</definedName>
    <definedName name="A126285490T">Data1!$DW$1:$DW$10,Data1!$DW$11:$DW$21</definedName>
    <definedName name="A126285490T_Data">Data1!$DW$11:$DW$21</definedName>
    <definedName name="A126285490T_Latest">Data1!$DW$21</definedName>
    <definedName name="A126285494A">Data1!$DZ$1:$DZ$10,Data1!$DZ$11:$DZ$21</definedName>
    <definedName name="A126285494A_Data">Data1!$DZ$11:$DZ$21</definedName>
    <definedName name="A126285494A_Latest">Data1!$DZ$21</definedName>
    <definedName name="A126285498K">Data1!$EO$1:$EO$10,Data1!$EO$11:$EO$21</definedName>
    <definedName name="A126285498K_Data">Data1!$EO$11:$EO$21</definedName>
    <definedName name="A126285498K_Latest">Data1!$EO$21</definedName>
    <definedName name="A126285502R">Data1!$ER$1:$ER$10,Data1!$ER$11:$ER$21</definedName>
    <definedName name="A126285502R_Data">Data1!$ER$11:$ER$21</definedName>
    <definedName name="A126285502R_Latest">Data1!$ER$21</definedName>
    <definedName name="A126285506X">Data1!$Y$1:$Y$10,Data1!$Y$11:$Y$21</definedName>
    <definedName name="A126285506X_Data">Data1!$Y$11:$Y$21</definedName>
    <definedName name="A126285506X_Latest">Data1!$Y$21</definedName>
    <definedName name="A126285510R">Data1!$AH$1:$AH$10,Data1!$AH$11:$AH$21</definedName>
    <definedName name="A126285510R_Data">Data1!$AH$11:$AH$21</definedName>
    <definedName name="A126285510R_Latest">Data1!$AH$21</definedName>
    <definedName name="A126285514X">Data1!$CJ$1:$CJ$10,Data1!$CJ$11:$CJ$21</definedName>
    <definedName name="A126285514X_Data">Data1!$CJ$11:$CJ$21</definedName>
    <definedName name="A126285514X_Latest">Data1!$CJ$21</definedName>
    <definedName name="A126285518J">Data1!$CM$1:$CM$10,Data1!$CM$11:$CM$21</definedName>
    <definedName name="A126285518J_Data">Data1!$CM$11:$CM$21</definedName>
    <definedName name="A126285518J_Latest">Data1!$CM$21</definedName>
    <definedName name="A126285522X">Data1!$DT$1:$DT$10,Data1!$DT$11:$DT$21</definedName>
    <definedName name="A126285522X_Data">Data1!$DT$11:$DT$21</definedName>
    <definedName name="A126285522X_Latest">Data1!$DT$21</definedName>
    <definedName name="A126285526J">Data1!$FG$1:$FG$10,Data1!$FG$11:$FG$21</definedName>
    <definedName name="A126285526J_Data">Data1!$FG$11:$FG$21</definedName>
    <definedName name="A126285526J_Latest">Data1!$FG$21</definedName>
    <definedName name="A126285530X">Data1!$G$1:$G$10,Data1!$G$11:$G$21</definedName>
    <definedName name="A126285530X_Data">Data1!$G$11:$G$21</definedName>
    <definedName name="A126285530X_Latest">Data1!$G$21</definedName>
    <definedName name="A126285534J">Data1!$M$1:$M$10,Data1!$M$11:$M$21</definedName>
    <definedName name="A126285534J_Data">Data1!$M$11:$M$21</definedName>
    <definedName name="A126285534J_Latest">Data1!$M$21</definedName>
    <definedName name="A126285538T">Data1!$P$1:$P$10,Data1!$P$11:$P$21</definedName>
    <definedName name="A126285538T_Data">Data1!$P$11:$P$21</definedName>
    <definedName name="A126285538T_Latest">Data1!$P$21</definedName>
    <definedName name="A126285542J">Data1!$AE$1:$AE$10,Data1!$AE$11:$AE$21</definedName>
    <definedName name="A126285542J_Data">Data1!$AE$11:$AE$21</definedName>
    <definedName name="A126285542J_Latest">Data1!$AE$21</definedName>
    <definedName name="A126285546T">Data1!$BO$1:$BO$10,Data1!$BO$11:$BO$21</definedName>
    <definedName name="A126285546T_Data">Data1!$BO$11:$BO$21</definedName>
    <definedName name="A126285546T_Latest">Data1!$BO$21</definedName>
    <definedName name="A126285550J">Data1!$BR$1:$BR$10,Data1!$BR$11:$BR$21</definedName>
    <definedName name="A126285550J_Data">Data1!$BR$11:$BR$21</definedName>
    <definedName name="A126285550J_Latest">Data1!$BR$21</definedName>
    <definedName name="A126285554T">Data1!$AK$1:$AK$10,Data1!$AK$11:$AK$21</definedName>
    <definedName name="A126285554T_Data">Data1!$AK$11:$AK$21</definedName>
    <definedName name="A126285554T_Latest">Data1!$AK$21</definedName>
    <definedName name="A126285558A">Data1!$BI$1:$BI$10,Data1!$BI$11:$BI$21</definedName>
    <definedName name="A126285558A_Data">Data1!$BI$11:$BI$21</definedName>
    <definedName name="A126285558A_Latest">Data1!$BI$21</definedName>
    <definedName name="A126285562T">Data1!$CD$1:$CD$10,Data1!$CD$11:$CD$21</definedName>
    <definedName name="A126285562T_Data">Data1!$CD$11:$CD$21</definedName>
    <definedName name="A126285562T_Latest">Data1!$CD$21</definedName>
    <definedName name="A126285566A">Data1!$EC$1:$EC$10,Data1!$EC$11:$EC$21</definedName>
    <definedName name="A126285566A_Data">Data1!$EC$11:$EC$21</definedName>
    <definedName name="A126285566A_Latest">Data1!$EC$21</definedName>
    <definedName name="A126285570T">Data1!$FA$1:$FA$10,Data1!$FA$11:$FA$21</definedName>
    <definedName name="A126285570T_Data">Data1!$FA$11:$FA$21</definedName>
    <definedName name="A126285570T_Latest">Data1!$FA$21</definedName>
    <definedName name="A126285574A">Data1!$D$1:$D$10,Data1!$D$11:$D$21</definedName>
    <definedName name="A126285574A_Data">Data1!$D$11:$D$21</definedName>
    <definedName name="A126285574A_Latest">Data1!$D$21</definedName>
    <definedName name="A126285578K">Data9!$ES$1:$ES$10,Data9!$ES$11:$ES$21</definedName>
    <definedName name="A126285578K_Data">Data9!$ES$11:$ES$21</definedName>
    <definedName name="A126285578K_Latest">Data9!$ES$21</definedName>
    <definedName name="A126285582A">Data9!$FN$1:$FN$10,Data9!$FN$11:$FN$21</definedName>
    <definedName name="A126285582A_Data">Data9!$FN$11:$FN$21</definedName>
    <definedName name="A126285582A_Latest">Data9!$FN$21</definedName>
    <definedName name="A126285586K">Data9!$FW$1:$FW$10,Data9!$FW$11:$FW$21</definedName>
    <definedName name="A126285586K_Data">Data9!$FW$11:$FW$21</definedName>
    <definedName name="A126285586K_Latest">Data9!$FW$21</definedName>
    <definedName name="A126285590A">Data9!$GI$1:$GI$10,Data9!$GI$11:$GI$21</definedName>
    <definedName name="A126285590A_Data">Data9!$GI$11:$GI$21</definedName>
    <definedName name="A126285590A_Latest">Data9!$GI$21</definedName>
    <definedName name="A126285594K">Data9!$GU$1:$GU$10,Data9!$GU$11:$GU$21</definedName>
    <definedName name="A126285594K_Data">Data9!$GU$11:$GU$21</definedName>
    <definedName name="A126285594K_Latest">Data9!$GU$21</definedName>
    <definedName name="A126285598V">Data9!$IH$1:$IH$10,Data9!$IH$11:$IH$21</definedName>
    <definedName name="A126285598V_Data">Data9!$IH$11:$IH$21</definedName>
    <definedName name="A126285598V_Latest">Data9!$IH$21</definedName>
    <definedName name="A126285602X">Data10!$J$1:$J$10,Data10!$J$11:$J$21</definedName>
    <definedName name="A126285602X_Data">Data10!$J$11:$J$21</definedName>
    <definedName name="A126285602X_Latest">Data10!$J$21</definedName>
    <definedName name="A126285606J">Data9!$EV$1:$EV$10,Data9!$EV$11:$EV$21</definedName>
    <definedName name="A126285606J_Data">Data9!$EV$11:$EV$21</definedName>
    <definedName name="A126285606J_Latest">Data9!$EV$21</definedName>
    <definedName name="A126285610X">Data9!$FB$1:$FB$10,Data9!$FB$11:$FB$21</definedName>
    <definedName name="A126285610X_Data">Data9!$FB$11:$FB$21</definedName>
    <definedName name="A126285610X_Latest">Data9!$FB$21</definedName>
    <definedName name="A126285614J">Data9!$HA$1:$HA$10,Data9!$HA$11:$HA$21</definedName>
    <definedName name="A126285614J_Data">Data9!$HA$11:$HA$21</definedName>
    <definedName name="A126285614J_Latest">Data9!$HA$21</definedName>
    <definedName name="A126285618T">Data9!$IN$1:$IN$10,Data9!$IN$11:$IN$21</definedName>
    <definedName name="A126285618T_Data">Data9!$IN$11:$IN$21</definedName>
    <definedName name="A126285618T_Latest">Data9!$IN$21</definedName>
    <definedName name="A126285622J">Data9!$GR$1:$GR$10,Data9!$GR$11:$GR$21</definedName>
    <definedName name="A126285622J_Data">Data9!$GR$11:$GR$21</definedName>
    <definedName name="A126285622J_Latest">Data9!$GR$21</definedName>
    <definedName name="A126285626T">Data9!$HG$1:$HG$10,Data9!$HG$11:$HG$21</definedName>
    <definedName name="A126285626T_Data">Data9!$HG$11:$HG$21</definedName>
    <definedName name="A126285626T_Latest">Data9!$HG$21</definedName>
    <definedName name="A126285630J">Data9!$HS$1:$HS$10,Data9!$HS$11:$HS$21</definedName>
    <definedName name="A126285630J_Data">Data9!$HS$11:$HS$21</definedName>
    <definedName name="A126285630J_Latest">Data9!$HS$21</definedName>
    <definedName name="A126285634T">Data10!$G$1:$G$10,Data10!$G$11:$G$21</definedName>
    <definedName name="A126285634T_Data">Data10!$G$11:$G$21</definedName>
    <definedName name="A126285634T_Latest">Data10!$G$21</definedName>
    <definedName name="A126285638A">Data9!$ED$1:$ED$10,Data9!$ED$11:$ED$21</definedName>
    <definedName name="A126285638A_Data">Data9!$ED$11:$ED$21</definedName>
    <definedName name="A126285638A_Latest">Data9!$ED$21</definedName>
    <definedName name="A126285642T">Data9!$EP$1:$EP$10,Data9!$EP$11:$EP$21</definedName>
    <definedName name="A126285642T_Data">Data9!$EP$11:$EP$21</definedName>
    <definedName name="A126285642T_Latest">Data9!$EP$21</definedName>
    <definedName name="A126285646A">Data9!$FZ$1:$FZ$10,Data9!$FZ$11:$FZ$21</definedName>
    <definedName name="A126285646A_Data">Data9!$FZ$11:$FZ$21</definedName>
    <definedName name="A126285646A_Latest">Data9!$FZ$21</definedName>
    <definedName name="A126285650T">Data9!$GX$1:$GX$10,Data9!$GX$11:$GX$21</definedName>
    <definedName name="A126285650T_Data">Data9!$GX$11:$GX$21</definedName>
    <definedName name="A126285650T_Latest">Data9!$GX$21</definedName>
    <definedName name="A126285654A">Data9!$HD$1:$HD$10,Data9!$HD$11:$HD$21</definedName>
    <definedName name="A126285654A_Data">Data9!$HD$11:$HD$21</definedName>
    <definedName name="A126285654A_Latest">Data9!$HD$21</definedName>
    <definedName name="A126285658K">Data9!$HJ$1:$HJ$10,Data9!$HJ$11:$HJ$21</definedName>
    <definedName name="A126285658K_Data">Data9!$HJ$11:$HJ$21</definedName>
    <definedName name="A126285658K_Latest">Data9!$HJ$21</definedName>
    <definedName name="A126285662A">Data9!$HP$1:$HP$10,Data9!$HP$11:$HP$21</definedName>
    <definedName name="A126285662A_Data">Data9!$HP$11:$HP$21</definedName>
    <definedName name="A126285662A_Latest">Data9!$HP$21</definedName>
    <definedName name="A126285666K">Data9!$IK$1:$IK$10,Data9!$IK$11:$IK$21</definedName>
    <definedName name="A126285666K_Data">Data9!$IK$11:$IK$21</definedName>
    <definedName name="A126285666K_Latest">Data9!$IK$21</definedName>
    <definedName name="A126285670A">Data10!$P$1:$P$10,Data10!$P$11:$P$21</definedName>
    <definedName name="A126285670A_Data">Data10!$P$11:$P$21</definedName>
    <definedName name="A126285670A_Latest">Data10!$P$21</definedName>
    <definedName name="A126285674K">Data9!$DL$1:$DL$10,Data9!$DL$11:$DL$21</definedName>
    <definedName name="A126285674K_Data">Data9!$DL$11:$DL$21</definedName>
    <definedName name="A126285674K_Latest">Data9!$DL$21</definedName>
    <definedName name="A126285678V">Data9!$DU$1:$DU$10,Data9!$DU$11:$DU$21</definedName>
    <definedName name="A126285678V_Data">Data9!$DU$11:$DU$21</definedName>
    <definedName name="A126285678V_Latest">Data9!$DU$21</definedName>
    <definedName name="A126285682K">Data9!$DX$1:$DX$10,Data9!$DX$11:$DX$21</definedName>
    <definedName name="A126285682K_Data">Data9!$DX$11:$DX$21</definedName>
    <definedName name="A126285682K_Latest">Data9!$DX$21</definedName>
    <definedName name="A126285686V">Data9!$EY$1:$EY$10,Data9!$EY$11:$EY$21</definedName>
    <definedName name="A126285686V_Data">Data9!$EY$11:$EY$21</definedName>
    <definedName name="A126285686V_Latest">Data9!$EY$21</definedName>
    <definedName name="A126285690K">Data9!$FE$1:$FE$10,Data9!$FE$11:$FE$21</definedName>
    <definedName name="A126285690K_Data">Data9!$FE$11:$FE$21</definedName>
    <definedName name="A126285690K_Latest">Data9!$FE$21</definedName>
    <definedName name="A126285694V">Data9!$FH$1:$FH$10,Data9!$FH$11:$FH$21</definedName>
    <definedName name="A126285694V_Data">Data9!$FH$11:$FH$21</definedName>
    <definedName name="A126285694V_Latest">Data9!$FH$21</definedName>
    <definedName name="A126285698C">Data9!$GC$1:$GC$10,Data9!$GC$11:$GC$21</definedName>
    <definedName name="A126285698C_Data">Data9!$GC$11:$GC$21</definedName>
    <definedName name="A126285698C_Latest">Data9!$GC$21</definedName>
    <definedName name="A126285702J">Data9!$HM$1:$HM$10,Data9!$HM$11:$HM$21</definedName>
    <definedName name="A126285702J_Data">Data9!$HM$11:$HM$21</definedName>
    <definedName name="A126285702J_Latest">Data9!$HM$21</definedName>
    <definedName name="A126285706T">Data9!$HY$1:$HY$10,Data9!$HY$11:$HY$21</definedName>
    <definedName name="A126285706T_Data">Data9!$HY$11:$HY$21</definedName>
    <definedName name="A126285706T_Latest">Data9!$HY$21</definedName>
    <definedName name="A126285710J">Data9!$IB$1:$IB$10,Data9!$IB$11:$IB$21</definedName>
    <definedName name="A126285710J_Data">Data9!$IB$11:$IB$21</definedName>
    <definedName name="A126285710J_Latest">Data9!$IB$21</definedName>
    <definedName name="A126285714T">Data9!$IQ$1:$IQ$10,Data9!$IQ$11:$IQ$21</definedName>
    <definedName name="A126285714T_Data">Data9!$IQ$11:$IQ$21</definedName>
    <definedName name="A126285714T_Latest">Data9!$IQ$21</definedName>
    <definedName name="A126285718A">Data10!$D$1:$D$10,Data10!$D$11:$D$21</definedName>
    <definedName name="A126285718A_Data">Data10!$D$11:$D$21</definedName>
    <definedName name="A126285718A_Latest">Data10!$D$21</definedName>
    <definedName name="A126285722T">Data9!$EA$1:$EA$10,Data9!$EA$11:$EA$21</definedName>
    <definedName name="A126285722T_Data">Data9!$EA$11:$EA$21</definedName>
    <definedName name="A126285722T_Latest">Data9!$EA$21</definedName>
    <definedName name="A126285726A">Data9!$EJ$1:$EJ$10,Data9!$EJ$11:$EJ$21</definedName>
    <definedName name="A126285726A_Data">Data9!$EJ$11:$EJ$21</definedName>
    <definedName name="A126285726A_Latest">Data9!$EJ$21</definedName>
    <definedName name="A126285730T">Data9!$GL$1:$GL$10,Data9!$GL$11:$GL$21</definedName>
    <definedName name="A126285730T_Data">Data9!$GL$11:$GL$21</definedName>
    <definedName name="A126285730T_Latest">Data9!$GL$21</definedName>
    <definedName name="A126285734A">Data9!$GO$1:$GO$10,Data9!$GO$11:$GO$21</definedName>
    <definedName name="A126285734A_Data">Data9!$GO$11:$GO$21</definedName>
    <definedName name="A126285734A_Latest">Data9!$GO$21</definedName>
    <definedName name="A126285738K">Data9!$HV$1:$HV$10,Data9!$HV$11:$HV$21</definedName>
    <definedName name="A126285738K_Data">Data9!$HV$11:$HV$21</definedName>
    <definedName name="A126285738K_Latest">Data9!$HV$21</definedName>
    <definedName name="A126285742A">Data10!$S$1:$S$10,Data10!$S$11:$S$21</definedName>
    <definedName name="A126285742A_Data">Data10!$S$11:$S$21</definedName>
    <definedName name="A126285742A_Latest">Data10!$S$21</definedName>
    <definedName name="A126285746K">Data9!$DI$1:$DI$10,Data9!$DI$11:$DI$21</definedName>
    <definedName name="A126285746K_Data">Data9!$DI$11:$DI$21</definedName>
    <definedName name="A126285746K_Latest">Data9!$DI$21</definedName>
    <definedName name="A126285750A">Data9!$DO$1:$DO$10,Data9!$DO$11:$DO$21</definedName>
    <definedName name="A126285750A_Data">Data9!$DO$11:$DO$21</definedName>
    <definedName name="A126285750A_Latest">Data9!$DO$21</definedName>
    <definedName name="A126285754K">Data9!$DR$1:$DR$10,Data9!$DR$11:$DR$21</definedName>
    <definedName name="A126285754K_Data">Data9!$DR$11:$DR$21</definedName>
    <definedName name="A126285754K_Latest">Data9!$DR$21</definedName>
    <definedName name="A126285758V">Data9!$EG$1:$EG$10,Data9!$EG$11:$EG$21</definedName>
    <definedName name="A126285758V_Data">Data9!$EG$11:$EG$21</definedName>
    <definedName name="A126285758V_Latest">Data9!$EG$21</definedName>
    <definedName name="A126285762K">Data9!$FQ$1:$FQ$10,Data9!$FQ$11:$FQ$21</definedName>
    <definedName name="A126285762K_Data">Data9!$FQ$11:$FQ$21</definedName>
    <definedName name="A126285762K_Latest">Data9!$FQ$21</definedName>
    <definedName name="A126285766V">Data9!$FT$1:$FT$10,Data9!$FT$11:$FT$21</definedName>
    <definedName name="A126285766V_Data">Data9!$FT$11:$FT$21</definedName>
    <definedName name="A126285766V_Latest">Data9!$FT$21</definedName>
    <definedName name="A126285770K">Data9!$EM$1:$EM$10,Data9!$EM$11:$EM$21</definedName>
    <definedName name="A126285770K_Data">Data9!$EM$11:$EM$21</definedName>
    <definedName name="A126285770K_Latest">Data9!$EM$21</definedName>
    <definedName name="A126285774V">Data9!$FK$1:$FK$10,Data9!$FK$11:$FK$21</definedName>
    <definedName name="A126285774V_Data">Data9!$FK$11:$FK$21</definedName>
    <definedName name="A126285774V_Latest">Data9!$FK$21</definedName>
    <definedName name="A126285778C">Data9!$GF$1:$GF$10,Data9!$GF$11:$GF$21</definedName>
    <definedName name="A126285778C_Data">Data9!$GF$11:$GF$21</definedName>
    <definedName name="A126285778C_Latest">Data9!$GF$21</definedName>
    <definedName name="A126285782V">Data9!$IE$1:$IE$10,Data9!$IE$11:$IE$21</definedName>
    <definedName name="A126285782V_Data">Data9!$IE$11:$IE$21</definedName>
    <definedName name="A126285782V_Latest">Data9!$IE$21</definedName>
    <definedName name="A126285786C">Data10!$M$1:$M$10,Data10!$M$11:$M$21</definedName>
    <definedName name="A126285786C_Data">Data10!$M$11:$M$21</definedName>
    <definedName name="A126285786C_Latest">Data10!$M$21</definedName>
    <definedName name="A126285790V">Data9!$DF$1:$DF$10,Data9!$DF$11:$DF$21</definedName>
    <definedName name="A126285790V_Data">Data9!$DF$11:$DF$21</definedName>
    <definedName name="A126285790V_Latest">Data9!$DF$21</definedName>
    <definedName name="A126285794C">Data5!$FU$1:$FU$10,Data5!$FU$11:$FU$21</definedName>
    <definedName name="A126285794C_Data">Data5!$FU$11:$FU$21</definedName>
    <definedName name="A126285794C_Latest">Data5!$FU$21</definedName>
    <definedName name="A126285798L">Data5!$GP$1:$GP$10,Data5!$GP$11:$GP$21</definedName>
    <definedName name="A126285798L_Data">Data5!$GP$11:$GP$21</definedName>
    <definedName name="A126285798L_Latest">Data5!$GP$21</definedName>
    <definedName name="A126285802T">Data5!$GY$1:$GY$10,Data5!$GY$11:$GY$21</definedName>
    <definedName name="A126285802T_Data">Data5!$GY$11:$GY$21</definedName>
    <definedName name="A126285802T_Latest">Data5!$GY$21</definedName>
    <definedName name="A126285806A">Data5!$HK$1:$HK$10,Data5!$HK$11:$HK$21</definedName>
    <definedName name="A126285806A_Data">Data5!$HK$11:$HK$21</definedName>
    <definedName name="A126285806A_Latest">Data5!$HK$21</definedName>
    <definedName name="A126285810T">Data5!$HW$1:$HW$10,Data5!$HW$11:$HW$21</definedName>
    <definedName name="A126285810T_Data">Data5!$HW$11:$HW$21</definedName>
    <definedName name="A126285810T_Latest">Data5!$HW$21</definedName>
    <definedName name="A126285814A">Data6!$T$1:$T$10,Data6!$T$11:$T$21</definedName>
    <definedName name="A126285814A_Data">Data6!$T$11:$T$21</definedName>
    <definedName name="A126285814A_Latest">Data6!$T$21</definedName>
    <definedName name="A126285818K">Data6!$AL$1:$AL$10,Data6!$AL$11:$AL$21</definedName>
    <definedName name="A126285818K_Data">Data6!$AL$11:$AL$21</definedName>
    <definedName name="A126285818K_Latest">Data6!$AL$21</definedName>
    <definedName name="A126285822A">Data5!$FX$1:$FX$10,Data5!$FX$11:$FX$21</definedName>
    <definedName name="A126285822A_Data">Data5!$FX$11:$FX$21</definedName>
    <definedName name="A126285822A_Latest">Data5!$FX$21</definedName>
    <definedName name="A126285826K">Data5!$GD$1:$GD$10,Data5!$GD$11:$GD$21</definedName>
    <definedName name="A126285826K_Data">Data5!$GD$11:$GD$21</definedName>
    <definedName name="A126285826K_Latest">Data5!$GD$21</definedName>
    <definedName name="A126285830A">Data5!$IC$1:$IC$10,Data5!$IC$11:$IC$21</definedName>
    <definedName name="A126285830A_Data">Data5!$IC$11:$IC$21</definedName>
    <definedName name="A126285830A_Latest">Data5!$IC$21</definedName>
    <definedName name="A126285834K">Data6!$Z$1:$Z$10,Data6!$Z$11:$Z$21</definedName>
    <definedName name="A126285834K_Data">Data6!$Z$11:$Z$21</definedName>
    <definedName name="A126285834K_Latest">Data6!$Z$21</definedName>
    <definedName name="A126285838V">Data5!$HT$1:$HT$10,Data5!$HT$11:$HT$21</definedName>
    <definedName name="A126285838V_Data">Data5!$HT$11:$HT$21</definedName>
    <definedName name="A126285838V_Latest">Data5!$HT$21</definedName>
    <definedName name="A126285842K">Data5!$II$1:$II$10,Data5!$II$11:$II$21</definedName>
    <definedName name="A126285842K_Data">Data5!$II$11:$II$21</definedName>
    <definedName name="A126285842K_Latest">Data5!$II$21</definedName>
    <definedName name="A126285846V">Data6!$E$1:$E$10,Data6!$E$11:$E$21</definedName>
    <definedName name="A126285846V_Data">Data6!$E$11:$E$21</definedName>
    <definedName name="A126285846V_Latest">Data6!$E$21</definedName>
    <definedName name="A126285850K">Data6!$AI$1:$AI$10,Data6!$AI$11:$AI$21</definedName>
    <definedName name="A126285850K_Data">Data6!$AI$11:$AI$21</definedName>
    <definedName name="A126285850K_Latest">Data6!$AI$21</definedName>
    <definedName name="A126285854V">Data5!$FF$1:$FF$10,Data5!$FF$11:$FF$21</definedName>
    <definedName name="A126285854V_Data">Data5!$FF$11:$FF$21</definedName>
    <definedName name="A126285854V_Latest">Data5!$FF$21</definedName>
    <definedName name="A126285858C">Data5!$FR$1:$FR$10,Data5!$FR$11:$FR$21</definedName>
    <definedName name="A126285858C_Data">Data5!$FR$11:$FR$21</definedName>
    <definedName name="A126285858C_Latest">Data5!$FR$21</definedName>
    <definedName name="A126285862V">Data5!$HB$1:$HB$10,Data5!$HB$11:$HB$21</definedName>
    <definedName name="A126285862V_Data">Data5!$HB$11:$HB$21</definedName>
    <definedName name="A126285862V_Latest">Data5!$HB$21</definedName>
    <definedName name="A126285866C">Data5!$HZ$1:$HZ$10,Data5!$HZ$11:$HZ$21</definedName>
    <definedName name="A126285866C_Data">Data5!$HZ$11:$HZ$21</definedName>
    <definedName name="A126285866C_Latest">Data5!$HZ$21</definedName>
    <definedName name="A126285870V">Data5!$IF$1:$IF$10,Data5!$IF$11:$IF$21</definedName>
    <definedName name="A126285870V_Data">Data5!$IF$11:$IF$21</definedName>
    <definedName name="A126285870V_Latest">Data5!$IF$21</definedName>
    <definedName name="A126285874C">Data5!$IL$1:$IL$10,Data5!$IL$11:$IL$21</definedName>
    <definedName name="A126285874C_Data">Data5!$IL$11:$IL$21</definedName>
    <definedName name="A126285874C_Latest">Data5!$IL$21</definedName>
    <definedName name="A126285878L">Data6!$B$1:$B$10,Data6!$B$11:$B$21</definedName>
    <definedName name="A126285878L_Data">Data6!$B$11:$B$21</definedName>
    <definedName name="A126285878L_Latest">Data6!$B$21</definedName>
    <definedName name="A126285882C">Data6!$W$1:$W$10,Data6!$W$11:$W$21</definedName>
    <definedName name="A126285882C_Data">Data6!$W$11:$W$21</definedName>
    <definedName name="A126285882C_Latest">Data6!$W$21</definedName>
    <definedName name="A126285886L">Data6!$AR$1:$AR$10,Data6!$AR$11:$AR$21</definedName>
    <definedName name="A126285886L_Data">Data6!$AR$11:$AR$21</definedName>
    <definedName name="A126285886L_Latest">Data6!$AR$21</definedName>
    <definedName name="A126285890C">Data5!$EN$1:$EN$10,Data5!$EN$11:$EN$21</definedName>
    <definedName name="A126285890C_Data">Data5!$EN$11:$EN$21</definedName>
    <definedName name="A126285890C_Latest">Data5!$EN$21</definedName>
    <definedName name="A126285894L">Data5!$EW$1:$EW$10,Data5!$EW$11:$EW$21</definedName>
    <definedName name="A126285894L_Data">Data5!$EW$11:$EW$21</definedName>
    <definedName name="A126285894L_Latest">Data5!$EW$21</definedName>
    <definedName name="A126285898W">Data5!$EZ$1:$EZ$10,Data5!$EZ$11:$EZ$21</definedName>
    <definedName name="A126285898W_Data">Data5!$EZ$11:$EZ$21</definedName>
    <definedName name="A126285898W_Latest">Data5!$EZ$21</definedName>
    <definedName name="A126285902A">Data5!$GA$1:$GA$10,Data5!$GA$11:$GA$21</definedName>
    <definedName name="A126285902A_Data">Data5!$GA$11:$GA$21</definedName>
    <definedName name="A126285902A_Latest">Data5!$GA$21</definedName>
    <definedName name="A126285906K">Data5!$GG$1:$GG$10,Data5!$GG$11:$GG$21</definedName>
    <definedName name="A126285906K_Data">Data5!$GG$11:$GG$21</definedName>
    <definedName name="A126285906K_Latest">Data5!$GG$21</definedName>
    <definedName name="A126285910A">Data5!$GJ$1:$GJ$10,Data5!$GJ$11:$GJ$21</definedName>
    <definedName name="A126285910A_Data">Data5!$GJ$11:$GJ$21</definedName>
    <definedName name="A126285910A_Latest">Data5!$GJ$21</definedName>
    <definedName name="A126285914K">Data5!$HE$1:$HE$10,Data5!$HE$11:$HE$21</definedName>
    <definedName name="A126285914K_Data">Data5!$HE$11:$HE$21</definedName>
    <definedName name="A126285914K_Latest">Data5!$HE$21</definedName>
    <definedName name="A126285918V">Data5!$IO$1:$IO$10,Data5!$IO$11:$IO$21</definedName>
    <definedName name="A126285918V_Data">Data5!$IO$11:$IO$21</definedName>
    <definedName name="A126285918V_Latest">Data5!$IO$21</definedName>
    <definedName name="A126285922K">Data6!$K$1:$K$10,Data6!$K$11:$K$21</definedName>
    <definedName name="A126285922K_Data">Data6!$K$11:$K$21</definedName>
    <definedName name="A126285922K_Latest">Data6!$K$21</definedName>
    <definedName name="A126285926V">Data6!$N$1:$N$10,Data6!$N$11:$N$21</definedName>
    <definedName name="A126285926V_Data">Data6!$N$11:$N$21</definedName>
    <definedName name="A126285926V_Latest">Data6!$N$21</definedName>
    <definedName name="A126285930K">Data6!$AC$1:$AC$10,Data6!$AC$11:$AC$21</definedName>
    <definedName name="A126285930K_Data">Data6!$AC$11:$AC$21</definedName>
    <definedName name="A126285930K_Latest">Data6!$AC$21</definedName>
    <definedName name="A126285934V">Data6!$AF$1:$AF$10,Data6!$AF$11:$AF$21</definedName>
    <definedName name="A126285934V_Data">Data6!$AF$11:$AF$21</definedName>
    <definedName name="A126285934V_Latest">Data6!$AF$21</definedName>
    <definedName name="A126285938C">Data5!$FC$1:$FC$10,Data5!$FC$11:$FC$21</definedName>
    <definedName name="A126285938C_Data">Data5!$FC$11:$FC$21</definedName>
    <definedName name="A126285938C_Latest">Data5!$FC$21</definedName>
    <definedName name="A126285942V">Data5!$FL$1:$FL$10,Data5!$FL$11:$FL$21</definedName>
    <definedName name="A126285942V_Data">Data5!$FL$11:$FL$21</definedName>
    <definedName name="A126285942V_Latest">Data5!$FL$21</definedName>
    <definedName name="A126285946C">Data5!$HN$1:$HN$10,Data5!$HN$11:$HN$21</definedName>
    <definedName name="A126285946C_Data">Data5!$HN$11:$HN$21</definedName>
    <definedName name="A126285946C_Latest">Data5!$HN$21</definedName>
    <definedName name="A126285950V">Data5!$HQ$1:$HQ$10,Data5!$HQ$11:$HQ$21</definedName>
    <definedName name="A126285950V_Data">Data5!$HQ$11:$HQ$21</definedName>
    <definedName name="A126285950V_Latest">Data5!$HQ$21</definedName>
    <definedName name="A126285954C">Data6!$H$1:$H$10,Data6!$H$11:$H$21</definedName>
    <definedName name="A126285954C_Data">Data6!$H$11:$H$21</definedName>
    <definedName name="A126285954C_Latest">Data6!$H$21</definedName>
    <definedName name="A126285958L">Data6!$AU$1:$AU$10,Data6!$AU$11:$AU$21</definedName>
    <definedName name="A126285958L_Data">Data6!$AU$11:$AU$21</definedName>
    <definedName name="A126285958L_Latest">Data6!$AU$21</definedName>
    <definedName name="A126285962C">Data5!$EK$1:$EK$10,Data5!$EK$11:$EK$21</definedName>
    <definedName name="A126285962C_Data">Data5!$EK$11:$EK$21</definedName>
    <definedName name="A126285962C_Latest">Data5!$EK$21</definedName>
    <definedName name="A126285966L">Data5!$EQ$1:$EQ$10,Data5!$EQ$11:$EQ$21</definedName>
    <definedName name="A126285966L_Data">Data5!$EQ$11:$EQ$21</definedName>
    <definedName name="A126285966L_Latest">Data5!$EQ$21</definedName>
    <definedName name="A126285970C">Data5!$ET$1:$ET$10,Data5!$ET$11:$ET$21</definedName>
    <definedName name="A126285970C_Data">Data5!$ET$11:$ET$21</definedName>
    <definedName name="A126285970C_Latest">Data5!$ET$21</definedName>
    <definedName name="A126285974L">Data5!$FI$1:$FI$10,Data5!$FI$11:$FI$21</definedName>
    <definedName name="A126285974L_Data">Data5!$FI$11:$FI$21</definedName>
    <definedName name="A126285974L_Latest">Data5!$FI$21</definedName>
    <definedName name="A126285978W">Data5!$GS$1:$GS$10,Data5!$GS$11:$GS$21</definedName>
    <definedName name="A126285978W_Data">Data5!$GS$11:$GS$21</definedName>
    <definedName name="A126285978W_Latest">Data5!$GS$21</definedName>
    <definedName name="A126285982L">Data5!$GV$1:$GV$10,Data5!$GV$11:$GV$21</definedName>
    <definedName name="A126285982L_Data">Data5!$GV$11:$GV$21</definedName>
    <definedName name="A126285982L_Latest">Data5!$GV$21</definedName>
    <definedName name="A126285986W">Data5!$FO$1:$FO$10,Data5!$FO$11:$FO$21</definedName>
    <definedName name="A126285986W_Data">Data5!$FO$11:$FO$21</definedName>
    <definedName name="A126285986W_Latest">Data5!$FO$21</definedName>
    <definedName name="A126285990L">Data5!$GM$1:$GM$10,Data5!$GM$11:$GM$21</definedName>
    <definedName name="A126285990L_Data">Data5!$GM$11:$GM$21</definedName>
    <definedName name="A126285990L_Latest">Data5!$GM$21</definedName>
    <definedName name="A126285994W">Data5!$HH$1:$HH$10,Data5!$HH$11:$HH$21</definedName>
    <definedName name="A126285994W_Data">Data5!$HH$11:$HH$21</definedName>
    <definedName name="A126285994W_Latest">Data5!$HH$21</definedName>
    <definedName name="A126285998F">Data6!$Q$1:$Q$10,Data6!$Q$11:$Q$21</definedName>
    <definedName name="A126285998F_Data">Data6!$Q$11:$Q$21</definedName>
    <definedName name="A126285998F_Latest">Data6!$Q$21</definedName>
    <definedName name="A126286002L">Data6!$AO$1:$AO$10,Data6!$AO$11:$AO$21</definedName>
    <definedName name="A126286002L_Data">Data6!$AO$11:$AO$21</definedName>
    <definedName name="A126286002L_Latest">Data6!$AO$21</definedName>
    <definedName name="A126286006W">Data5!$EH$1:$EH$10,Data5!$EH$11:$EH$21</definedName>
    <definedName name="A126286006W_Data">Data5!$EH$11:$EH$21</definedName>
    <definedName name="A126286006W_Latest">Data5!$EH$21</definedName>
    <definedName name="A126286010L">Data7!$FG$1:$FG$10,Data7!$FG$11:$FG$21</definedName>
    <definedName name="A126286010L_Data">Data7!$FG$11:$FG$21</definedName>
    <definedName name="A126286010L_Latest">Data7!$FG$21</definedName>
    <definedName name="A126286014W">Data7!$GB$1:$GB$10,Data7!$GB$11:$GB$21</definedName>
    <definedName name="A126286014W_Data">Data7!$GB$11:$GB$21</definedName>
    <definedName name="A126286014W_Latest">Data7!$GB$21</definedName>
    <definedName name="A126286018F">Data7!$GK$1:$GK$10,Data7!$GK$11:$GK$21</definedName>
    <definedName name="A126286018F_Data">Data7!$GK$11:$GK$21</definedName>
    <definedName name="A126286018F_Latest">Data7!$GK$21</definedName>
    <definedName name="A126286022W">Data7!$GW$1:$GW$10,Data7!$GW$11:$GW$21</definedName>
    <definedName name="A126286022W_Data">Data7!$GW$11:$GW$21</definedName>
    <definedName name="A126286022W_Latest">Data7!$GW$21</definedName>
    <definedName name="A126286026F">Data7!$HI$1:$HI$10,Data7!$HI$11:$HI$21</definedName>
    <definedName name="A126286026F_Data">Data7!$HI$11:$HI$21</definedName>
    <definedName name="A126286026F_Latest">Data7!$HI$21</definedName>
    <definedName name="A126286030W">Data8!$F$1:$F$10,Data8!$F$11:$F$21</definedName>
    <definedName name="A126286030W_Data">Data8!$F$11:$F$21</definedName>
    <definedName name="A126286030W_Latest">Data8!$F$21</definedName>
    <definedName name="A126286034F">Data8!$X$1:$X$10,Data8!$X$11:$X$21</definedName>
    <definedName name="A126286034F_Data">Data8!$X$11:$X$21</definedName>
    <definedName name="A126286034F_Latest">Data8!$X$21</definedName>
    <definedName name="A126286038R">Data7!$FJ$1:$FJ$10,Data7!$FJ$11:$FJ$21</definedName>
    <definedName name="A126286038R_Data">Data7!$FJ$11:$FJ$21</definedName>
    <definedName name="A126286038R_Latest">Data7!$FJ$21</definedName>
    <definedName name="A126286042F">Data7!$FP$1:$FP$10,Data7!$FP$11:$FP$21</definedName>
    <definedName name="A126286042F_Data">Data7!$FP$11:$FP$21</definedName>
    <definedName name="A126286042F_Latest">Data7!$FP$21</definedName>
    <definedName name="A126286046R">Data7!$HO$1:$HO$10,Data7!$HO$11:$HO$21</definedName>
    <definedName name="A126286046R_Data">Data7!$HO$11:$HO$21</definedName>
    <definedName name="A126286046R_Latest">Data7!$HO$21</definedName>
    <definedName name="A126286050F">Data8!$L$1:$L$10,Data8!$L$11:$L$21</definedName>
    <definedName name="A126286050F_Data">Data8!$L$11:$L$21</definedName>
    <definedName name="A126286050F_Latest">Data8!$L$21</definedName>
    <definedName name="A126286054R">Data7!$HF$1:$HF$10,Data7!$HF$11:$HF$21</definedName>
    <definedName name="A126286054R_Data">Data7!$HF$11:$HF$21</definedName>
    <definedName name="A126286054R_Latest">Data7!$HF$21</definedName>
    <definedName name="A126286058X">Data7!$HU$1:$HU$10,Data7!$HU$11:$HU$21</definedName>
    <definedName name="A126286058X_Data">Data7!$HU$11:$HU$21</definedName>
    <definedName name="A126286058X_Latest">Data7!$HU$21</definedName>
    <definedName name="A126286062R">Data7!$IG$1:$IG$10,Data7!$IG$11:$IG$21</definedName>
    <definedName name="A126286062R_Data">Data7!$IG$11:$IG$21</definedName>
    <definedName name="A126286062R_Latest">Data7!$IG$21</definedName>
    <definedName name="A126286066X">Data8!$U$1:$U$10,Data8!$U$11:$U$21</definedName>
    <definedName name="A126286066X_Data">Data8!$U$11:$U$21</definedName>
    <definedName name="A126286066X_Latest">Data8!$U$21</definedName>
    <definedName name="A126286070R">Data7!$ER$1:$ER$10,Data7!$ER$11:$ER$21</definedName>
    <definedName name="A126286070R_Data">Data7!$ER$11:$ER$21</definedName>
    <definedName name="A126286070R_Latest">Data7!$ER$21</definedName>
    <definedName name="A126286074X">Data7!$FD$1:$FD$10,Data7!$FD$11:$FD$21</definedName>
    <definedName name="A126286074X_Data">Data7!$FD$11:$FD$21</definedName>
    <definedName name="A126286074X_Latest">Data7!$FD$21</definedName>
    <definedName name="A126286078J">Data7!$GN$1:$GN$10,Data7!$GN$11:$GN$21</definedName>
    <definedName name="A126286078J_Data">Data7!$GN$11:$GN$21</definedName>
    <definedName name="A126286078J_Latest">Data7!$GN$21</definedName>
    <definedName name="A126286082X">Data7!$HL$1:$HL$10,Data7!$HL$11:$HL$21</definedName>
    <definedName name="A126286082X_Data">Data7!$HL$11:$HL$21</definedName>
    <definedName name="A126286082X_Latest">Data7!$HL$21</definedName>
    <definedName name="A126286086J">Data7!$HR$1:$HR$10,Data7!$HR$11:$HR$21</definedName>
    <definedName name="A126286086J_Data">Data7!$HR$11:$HR$21</definedName>
    <definedName name="A126286086J_Latest">Data7!$HR$21</definedName>
    <definedName name="A126286090X">Data7!$HX$1:$HX$10,Data7!$HX$11:$HX$21</definedName>
    <definedName name="A126286090X_Data">Data7!$HX$11:$HX$21</definedName>
    <definedName name="A126286090X_Latest">Data7!$HX$21</definedName>
    <definedName name="A126286094J">Data7!$ID$1:$ID$10,Data7!$ID$11:$ID$21</definedName>
    <definedName name="A126286094J_Data">Data7!$ID$11:$ID$21</definedName>
    <definedName name="A126286094J_Latest">Data7!$ID$21</definedName>
    <definedName name="A126286098T">Data8!$I$1:$I$10,Data8!$I$11:$I$21</definedName>
    <definedName name="A126286098T_Data">Data8!$I$11:$I$21</definedName>
    <definedName name="A126286098T_Latest">Data8!$I$21</definedName>
    <definedName name="A126286102W">Data8!$AD$1:$AD$10,Data8!$AD$11:$AD$21</definedName>
    <definedName name="A126286102W_Data">Data8!$AD$11:$AD$21</definedName>
    <definedName name="A126286102W_Latest">Data8!$AD$21</definedName>
    <definedName name="A126286106F">Data7!$DZ$1:$DZ$10,Data7!$DZ$11:$DZ$21</definedName>
    <definedName name="A126286106F_Data">Data7!$DZ$11:$DZ$21</definedName>
    <definedName name="A126286106F_Latest">Data7!$DZ$21</definedName>
    <definedName name="A126286110W">Data7!$EI$1:$EI$10,Data7!$EI$11:$EI$21</definedName>
    <definedName name="A126286110W_Data">Data7!$EI$11:$EI$21</definedName>
    <definedName name="A126286110W_Latest">Data7!$EI$21</definedName>
    <definedName name="A126286114F">Data7!$EL$1:$EL$10,Data7!$EL$11:$EL$21</definedName>
    <definedName name="A126286114F_Data">Data7!$EL$11:$EL$21</definedName>
    <definedName name="A126286114F_Latest">Data7!$EL$21</definedName>
    <definedName name="A126286118R">Data7!$FM$1:$FM$10,Data7!$FM$11:$FM$21</definedName>
    <definedName name="A126286118R_Data">Data7!$FM$11:$FM$21</definedName>
    <definedName name="A126286118R_Latest">Data7!$FM$21</definedName>
    <definedName name="A126286122F">Data7!$FS$1:$FS$10,Data7!$FS$11:$FS$21</definedName>
    <definedName name="A126286122F_Data">Data7!$FS$11:$FS$21</definedName>
    <definedName name="A126286122F_Latest">Data7!$FS$21</definedName>
    <definedName name="A126286126R">Data7!$FV$1:$FV$10,Data7!$FV$11:$FV$21</definedName>
    <definedName name="A126286126R_Data">Data7!$FV$11:$FV$21</definedName>
    <definedName name="A126286126R_Latest">Data7!$FV$21</definedName>
    <definedName name="A126286130F">Data7!$GQ$1:$GQ$10,Data7!$GQ$11:$GQ$21</definedName>
    <definedName name="A126286130F_Data">Data7!$GQ$11:$GQ$21</definedName>
    <definedName name="A126286130F_Latest">Data7!$GQ$21</definedName>
    <definedName name="A126286134R">Data7!$IA$1:$IA$10,Data7!$IA$11:$IA$21</definedName>
    <definedName name="A126286134R_Data">Data7!$IA$11:$IA$21</definedName>
    <definedName name="A126286134R_Latest">Data7!$IA$21</definedName>
    <definedName name="A126286138X">Data7!$IM$1:$IM$10,Data7!$IM$11:$IM$21</definedName>
    <definedName name="A126286138X_Data">Data7!$IM$11:$IM$21</definedName>
    <definedName name="A126286138X_Latest">Data7!$IM$21</definedName>
    <definedName name="A126286142R">Data7!$IP$1:$IP$10,Data7!$IP$11:$IP$21</definedName>
    <definedName name="A126286142R_Data">Data7!$IP$11:$IP$21</definedName>
    <definedName name="A126286142R_Latest">Data7!$IP$21</definedName>
    <definedName name="A126286146X">Data8!$O$1:$O$10,Data8!$O$11:$O$21</definedName>
    <definedName name="A126286146X_Data">Data8!$O$11:$O$21</definedName>
    <definedName name="A126286146X_Latest">Data8!$O$21</definedName>
    <definedName name="A126286150R">Data8!$R$1:$R$10,Data8!$R$11:$R$21</definedName>
    <definedName name="A126286150R_Data">Data8!$R$11:$R$21</definedName>
    <definedName name="A126286150R_Latest">Data8!$R$21</definedName>
    <definedName name="A126286154X">Data7!$EO$1:$EO$10,Data7!$EO$11:$EO$21</definedName>
    <definedName name="A126286154X_Data">Data7!$EO$11:$EO$21</definedName>
    <definedName name="A126286154X_Latest">Data7!$EO$21</definedName>
    <definedName name="A126286158J">Data7!$EX$1:$EX$10,Data7!$EX$11:$EX$21</definedName>
    <definedName name="A126286158J_Data">Data7!$EX$11:$EX$21</definedName>
    <definedName name="A126286158J_Latest">Data7!$EX$21</definedName>
    <definedName name="A126286162X">Data7!$GZ$1:$GZ$10,Data7!$GZ$11:$GZ$21</definedName>
    <definedName name="A126286162X_Data">Data7!$GZ$11:$GZ$21</definedName>
    <definedName name="A126286162X_Latest">Data7!$GZ$21</definedName>
    <definedName name="A126286166J">Data7!$HC$1:$HC$10,Data7!$HC$11:$HC$21</definedName>
    <definedName name="A126286166J_Data">Data7!$HC$11:$HC$21</definedName>
    <definedName name="A126286166J_Latest">Data7!$HC$21</definedName>
    <definedName name="A126286170X">Data7!$IJ$1:$IJ$10,Data7!$IJ$11:$IJ$21</definedName>
    <definedName name="A126286170X_Data">Data7!$IJ$11:$IJ$21</definedName>
    <definedName name="A126286170X_Latest">Data7!$IJ$21</definedName>
    <definedName name="A126286174J">Data8!$AG$1:$AG$10,Data8!$AG$11:$AG$21</definedName>
    <definedName name="A126286174J_Data">Data8!$AG$11:$AG$21</definedName>
    <definedName name="A126286174J_Latest">Data8!$AG$21</definedName>
    <definedName name="A126286178T">Data7!$DW$1:$DW$10,Data7!$DW$11:$DW$21</definedName>
    <definedName name="A126286178T_Data">Data7!$DW$11:$DW$21</definedName>
    <definedName name="A126286178T_Latest">Data7!$DW$21</definedName>
    <definedName name="A126286182J">Data7!$EC$1:$EC$10,Data7!$EC$11:$EC$21</definedName>
    <definedName name="A126286182J_Data">Data7!$EC$11:$EC$21</definedName>
    <definedName name="A126286182J_Latest">Data7!$EC$21</definedName>
    <definedName name="A126286186T">Data7!$EF$1:$EF$10,Data7!$EF$11:$EF$21</definedName>
    <definedName name="A126286186T_Data">Data7!$EF$11:$EF$21</definedName>
    <definedName name="A126286186T_Latest">Data7!$EF$21</definedName>
    <definedName name="A126286190J">Data7!$EU$1:$EU$10,Data7!$EU$11:$EU$21</definedName>
    <definedName name="A126286190J_Data">Data7!$EU$11:$EU$21</definedName>
    <definedName name="A126286190J_Latest">Data7!$EU$21</definedName>
    <definedName name="A126286194T">Data7!$GE$1:$GE$10,Data7!$GE$11:$GE$21</definedName>
    <definedName name="A126286194T_Data">Data7!$GE$11:$GE$21</definedName>
    <definedName name="A126286194T_Latest">Data7!$GE$21</definedName>
    <definedName name="A126286198A">Data7!$GH$1:$GH$10,Data7!$GH$11:$GH$21</definedName>
    <definedName name="A126286198A_Data">Data7!$GH$11:$GH$21</definedName>
    <definedName name="A126286198A_Latest">Data7!$GH$21</definedName>
    <definedName name="A126286202F">Data7!$FA$1:$FA$10,Data7!$FA$11:$FA$21</definedName>
    <definedName name="A126286202F_Data">Data7!$FA$11:$FA$21</definedName>
    <definedName name="A126286202F_Latest">Data7!$FA$21</definedName>
    <definedName name="A126286206R">Data7!$FY$1:$FY$10,Data7!$FY$11:$FY$21</definedName>
    <definedName name="A126286206R_Data">Data7!$FY$11:$FY$21</definedName>
    <definedName name="A126286206R_Latest">Data7!$FY$21</definedName>
    <definedName name="A126286210F">Data7!$GT$1:$GT$10,Data7!$GT$11:$GT$21</definedName>
    <definedName name="A126286210F_Data">Data7!$GT$11:$GT$21</definedName>
    <definedName name="A126286210F_Latest">Data7!$GT$21</definedName>
    <definedName name="A126286214R">Data8!$C$1:$C$10,Data8!$C$11:$C$21</definedName>
    <definedName name="A126286214R_Data">Data8!$C$11:$C$21</definedName>
    <definedName name="A126286214R_Latest">Data8!$C$21</definedName>
    <definedName name="A126286218X">Data8!$AA$1:$AA$10,Data8!$AA$11:$AA$21</definedName>
    <definedName name="A126286218X_Data">Data8!$AA$11:$AA$21</definedName>
    <definedName name="A126286218X_Latest">Data8!$AA$21</definedName>
    <definedName name="A126286222R">Data7!$DT$1:$DT$10,Data7!$DT$11:$DT$21</definedName>
    <definedName name="A126286222R_Data">Data7!$DT$11:$DT$21</definedName>
    <definedName name="A126286222R_Latest">Data7!$DT$21</definedName>
    <definedName name="A126286226X">Data8!$BW$1:$BW$10,Data8!$BW$11:$BW$21</definedName>
    <definedName name="A126286226X_Data">Data8!$BW$11:$BW$21</definedName>
    <definedName name="A126286226X_Latest">Data8!$BW$21</definedName>
    <definedName name="A126286230R">Data8!$CR$1:$CR$10,Data8!$CR$11:$CR$21</definedName>
    <definedName name="A126286230R_Data">Data8!$CR$11:$CR$21</definedName>
    <definedName name="A126286230R_Latest">Data8!$CR$21</definedName>
    <definedName name="A126286234X">Data8!$DA$1:$DA$10,Data8!$DA$11:$DA$21</definedName>
    <definedName name="A126286234X_Data">Data8!$DA$11:$DA$21</definedName>
    <definedName name="A126286234X_Latest">Data8!$DA$21</definedName>
    <definedName name="A126286238J">Data8!$DM$1:$DM$10,Data8!$DM$11:$DM$21</definedName>
    <definedName name="A126286238J_Data">Data8!$DM$11:$DM$21</definedName>
    <definedName name="A126286238J_Latest">Data8!$DM$21</definedName>
    <definedName name="A126286242X">Data8!$DY$1:$DY$10,Data8!$DY$11:$DY$21</definedName>
    <definedName name="A126286242X_Data">Data8!$DY$11:$DY$21</definedName>
    <definedName name="A126286242X_Latest">Data8!$DY$21</definedName>
    <definedName name="A126286246J">Data8!$FL$1:$FL$10,Data8!$FL$11:$FL$21</definedName>
    <definedName name="A126286246J_Data">Data8!$FL$11:$FL$21</definedName>
    <definedName name="A126286246J_Latest">Data8!$FL$21</definedName>
    <definedName name="A126286250X">Data8!$GD$1:$GD$10,Data8!$GD$11:$GD$21</definedName>
    <definedName name="A126286250X_Data">Data8!$GD$11:$GD$21</definedName>
    <definedName name="A126286250X_Latest">Data8!$GD$21</definedName>
    <definedName name="A126286254J">Data8!$BZ$1:$BZ$10,Data8!$BZ$11:$BZ$21</definedName>
    <definedName name="A126286254J_Data">Data8!$BZ$11:$BZ$21</definedName>
    <definedName name="A126286254J_Latest">Data8!$BZ$21</definedName>
    <definedName name="A126286258T">Data8!$CF$1:$CF$10,Data8!$CF$11:$CF$21</definedName>
    <definedName name="A126286258T_Data">Data8!$CF$11:$CF$21</definedName>
    <definedName name="A126286258T_Latest">Data8!$CF$21</definedName>
    <definedName name="A126286262J">Data8!$EE$1:$EE$10,Data8!$EE$11:$EE$21</definedName>
    <definedName name="A126286262J_Data">Data8!$EE$11:$EE$21</definedName>
    <definedName name="A126286262J_Latest">Data8!$EE$21</definedName>
    <definedName name="A126286266T">Data8!$FR$1:$FR$10,Data8!$FR$11:$FR$21</definedName>
    <definedName name="A126286266T_Data">Data8!$FR$11:$FR$21</definedName>
    <definedName name="A126286266T_Latest">Data8!$FR$21</definedName>
    <definedName name="A126286270J">Data8!$DV$1:$DV$10,Data8!$DV$11:$DV$21</definedName>
    <definedName name="A126286270J_Data">Data8!$DV$11:$DV$21</definedName>
    <definedName name="A126286270J_Latest">Data8!$DV$21</definedName>
    <definedName name="A126286274T">Data8!$EK$1:$EK$10,Data8!$EK$11:$EK$21</definedName>
    <definedName name="A126286274T_Data">Data8!$EK$11:$EK$21</definedName>
    <definedName name="A126286274T_Latest">Data8!$EK$21</definedName>
    <definedName name="A126286278A">Data8!$EW$1:$EW$10,Data8!$EW$11:$EW$21</definedName>
    <definedName name="A126286278A_Data">Data8!$EW$11:$EW$21</definedName>
    <definedName name="A126286278A_Latest">Data8!$EW$21</definedName>
    <definedName name="A126286282T">Data8!$GA$1:$GA$10,Data8!$GA$11:$GA$21</definedName>
    <definedName name="A126286282T_Data">Data8!$GA$11:$GA$21</definedName>
    <definedName name="A126286282T_Latest">Data8!$GA$21</definedName>
    <definedName name="A126286286A">Data8!$BH$1:$BH$10,Data8!$BH$11:$BH$21</definedName>
    <definedName name="A126286286A_Data">Data8!$BH$11:$BH$21</definedName>
    <definedName name="A126286286A_Latest">Data8!$BH$21</definedName>
    <definedName name="A126286290T">Data8!$BT$1:$BT$10,Data8!$BT$11:$BT$21</definedName>
    <definedName name="A126286290T_Data">Data8!$BT$11:$BT$21</definedName>
    <definedName name="A126286290T_Latest">Data8!$BT$21</definedName>
    <definedName name="A126286294A">Data8!$DD$1:$DD$10,Data8!$DD$11:$DD$21</definedName>
    <definedName name="A126286294A_Data">Data8!$DD$11:$DD$21</definedName>
    <definedName name="A126286294A_Latest">Data8!$DD$21</definedName>
    <definedName name="A126286298K">Data8!$EB$1:$EB$10,Data8!$EB$11:$EB$21</definedName>
    <definedName name="A126286298K_Data">Data8!$EB$11:$EB$21</definedName>
    <definedName name="A126286298K_Latest">Data8!$EB$21</definedName>
    <definedName name="A126286302R">Data8!$EH$1:$EH$10,Data8!$EH$11:$EH$21</definedName>
    <definedName name="A126286302R_Data">Data8!$EH$11:$EH$21</definedName>
    <definedName name="A126286302R_Latest">Data8!$EH$21</definedName>
    <definedName name="A126286306X">Data8!$EN$1:$EN$10,Data8!$EN$11:$EN$21</definedName>
    <definedName name="A126286306X_Data">Data8!$EN$11:$EN$21</definedName>
    <definedName name="A126286306X_Latest">Data8!$EN$21</definedName>
    <definedName name="A126286310R">Data8!$ET$1:$ET$10,Data8!$ET$11:$ET$21</definedName>
    <definedName name="A126286310R_Data">Data8!$ET$11:$ET$21</definedName>
    <definedName name="A126286310R_Latest">Data8!$ET$21</definedName>
    <definedName name="A126286314X">Data8!$FO$1:$FO$10,Data8!$FO$11:$FO$21</definedName>
    <definedName name="A126286314X_Data">Data8!$FO$11:$FO$21</definedName>
    <definedName name="A126286314X_Latest">Data8!$FO$21</definedName>
    <definedName name="A126286318J">Data8!$GJ$1:$GJ$10,Data8!$GJ$11:$GJ$21</definedName>
    <definedName name="A126286318J_Data">Data8!$GJ$11:$GJ$21</definedName>
    <definedName name="A126286318J_Latest">Data8!$GJ$21</definedName>
    <definedName name="A126286322X">Data8!$AP$1:$AP$10,Data8!$AP$11:$AP$21</definedName>
    <definedName name="A126286322X_Data">Data8!$AP$11:$AP$21</definedName>
    <definedName name="A126286322X_Latest">Data8!$AP$21</definedName>
    <definedName name="A126286326J">Data8!$AY$1:$AY$10,Data8!$AY$11:$AY$21</definedName>
    <definedName name="A126286326J_Data">Data8!$AY$11:$AY$21</definedName>
    <definedName name="A126286326J_Latest">Data8!$AY$21</definedName>
    <definedName name="A126286330X">Data8!$BB$1:$BB$10,Data8!$BB$11:$BB$21</definedName>
    <definedName name="A126286330X_Data">Data8!$BB$11:$BB$21</definedName>
    <definedName name="A126286330X_Latest">Data8!$BB$21</definedName>
    <definedName name="A126286334J">Data8!$CC$1:$CC$10,Data8!$CC$11:$CC$21</definedName>
    <definedName name="A126286334J_Data">Data8!$CC$11:$CC$21</definedName>
    <definedName name="A126286334J_Latest">Data8!$CC$21</definedName>
    <definedName name="A126286338T">Data8!$CI$1:$CI$10,Data8!$CI$11:$CI$21</definedName>
    <definedName name="A126286338T_Data">Data8!$CI$11:$CI$21</definedName>
    <definedName name="A126286338T_Latest">Data8!$CI$21</definedName>
    <definedName name="A126286342J">Data8!$CL$1:$CL$10,Data8!$CL$11:$CL$21</definedName>
    <definedName name="A126286342J_Data">Data8!$CL$11:$CL$21</definedName>
    <definedName name="A126286342J_Latest">Data8!$CL$21</definedName>
    <definedName name="A126286346T">Data8!$DG$1:$DG$10,Data8!$DG$11:$DG$21</definedName>
    <definedName name="A126286346T_Data">Data8!$DG$11:$DG$21</definedName>
    <definedName name="A126286346T_Latest">Data8!$DG$21</definedName>
    <definedName name="A126286350J">Data8!$EQ$1:$EQ$10,Data8!$EQ$11:$EQ$21</definedName>
    <definedName name="A126286350J_Data">Data8!$EQ$11:$EQ$21</definedName>
    <definedName name="A126286350J_Latest">Data8!$EQ$21</definedName>
    <definedName name="A126286354T">Data8!$FC$1:$FC$10,Data8!$FC$11:$FC$21</definedName>
    <definedName name="A126286354T_Data">Data8!$FC$11:$FC$21</definedName>
    <definedName name="A126286354T_Latest">Data8!$FC$21</definedName>
    <definedName name="A126286358A">Data8!$FF$1:$FF$10,Data8!$FF$11:$FF$21</definedName>
    <definedName name="A126286358A_Data">Data8!$FF$11:$FF$21</definedName>
    <definedName name="A126286358A_Latest">Data8!$FF$21</definedName>
    <definedName name="A126286362T">Data8!$FU$1:$FU$10,Data8!$FU$11:$FU$21</definedName>
    <definedName name="A126286362T_Data">Data8!$FU$11:$FU$21</definedName>
    <definedName name="A126286362T_Latest">Data8!$FU$21</definedName>
    <definedName name="A126286366A">Data8!$FX$1:$FX$10,Data8!$FX$11:$FX$21</definedName>
    <definedName name="A126286366A_Data">Data8!$FX$11:$FX$21</definedName>
    <definedName name="A126286366A_Latest">Data8!$FX$21</definedName>
    <definedName name="A126286370T">Data8!$BE$1:$BE$10,Data8!$BE$11:$BE$21</definedName>
    <definedName name="A126286370T_Data">Data8!$BE$11:$BE$21</definedName>
    <definedName name="A126286370T_Latest">Data8!$BE$21</definedName>
    <definedName name="A126286374A">Data8!$BN$1:$BN$10,Data8!$BN$11:$BN$21</definedName>
    <definedName name="A126286374A_Data">Data8!$BN$11:$BN$21</definedName>
    <definedName name="A126286374A_Latest">Data8!$BN$21</definedName>
    <definedName name="A126286378K">Data8!$DP$1:$DP$10,Data8!$DP$11:$DP$21</definedName>
    <definedName name="A126286378K_Data">Data8!$DP$11:$DP$21</definedName>
    <definedName name="A126286378K_Latest">Data8!$DP$21</definedName>
    <definedName name="A126286382A">Data8!$DS$1:$DS$10,Data8!$DS$11:$DS$21</definedName>
    <definedName name="A126286382A_Data">Data8!$DS$11:$DS$21</definedName>
    <definedName name="A126286382A_Latest">Data8!$DS$21</definedName>
    <definedName name="A126286386K">Data8!$EZ$1:$EZ$10,Data8!$EZ$11:$EZ$21</definedName>
    <definedName name="A126286386K_Data">Data8!$EZ$11:$EZ$21</definedName>
    <definedName name="A126286386K_Latest">Data8!$EZ$21</definedName>
    <definedName name="A126286390A">Data8!$GM$1:$GM$10,Data8!$GM$11:$GM$21</definedName>
    <definedName name="A126286390A_Data">Data8!$GM$11:$GM$21</definedName>
    <definedName name="A126286390A_Latest">Data8!$GM$21</definedName>
    <definedName name="A126286394K">Data8!$AM$1:$AM$10,Data8!$AM$11:$AM$21</definedName>
    <definedName name="A126286394K_Data">Data8!$AM$11:$AM$21</definedName>
    <definedName name="A126286394K_Latest">Data8!$AM$21</definedName>
    <definedName name="A126286398V">Data8!$AS$1:$AS$10,Data8!$AS$11:$AS$21</definedName>
    <definedName name="A126286398V_Data">Data8!$AS$11:$AS$21</definedName>
    <definedName name="A126286398V_Latest">Data8!$AS$21</definedName>
    <definedName name="A126286402X">Data8!$AV$1:$AV$10,Data8!$AV$11:$AV$21</definedName>
    <definedName name="A126286402X_Data">Data8!$AV$11:$AV$21</definedName>
    <definedName name="A126286402X_Latest">Data8!$AV$21</definedName>
    <definedName name="A126286406J">Data8!$BK$1:$BK$10,Data8!$BK$11:$BK$21</definedName>
    <definedName name="A126286406J_Data">Data8!$BK$11:$BK$21</definedName>
    <definedName name="A126286406J_Latest">Data8!$BK$21</definedName>
    <definedName name="A126286410X">Data8!$CU$1:$CU$10,Data8!$CU$11:$CU$21</definedName>
    <definedName name="A126286410X_Data">Data8!$CU$11:$CU$21</definedName>
    <definedName name="A126286410X_Latest">Data8!$CU$21</definedName>
    <definedName name="A126286414J">Data8!$CX$1:$CX$10,Data8!$CX$11:$CX$21</definedName>
    <definedName name="A126286414J_Data">Data8!$CX$11:$CX$21</definedName>
    <definedName name="A126286414J_Latest">Data8!$CX$21</definedName>
    <definedName name="A126286418T">Data8!$BQ$1:$BQ$10,Data8!$BQ$11:$BQ$21</definedName>
    <definedName name="A126286418T_Data">Data8!$BQ$11:$BQ$21</definedName>
    <definedName name="A126286418T_Latest">Data8!$BQ$21</definedName>
    <definedName name="A126286422J">Data8!$CO$1:$CO$10,Data8!$CO$11:$CO$21</definedName>
    <definedName name="A126286422J_Data">Data8!$CO$11:$CO$21</definedName>
    <definedName name="A126286422J_Latest">Data8!$CO$21</definedName>
    <definedName name="A126286426T">Data8!$DJ$1:$DJ$10,Data8!$DJ$11:$DJ$21</definedName>
    <definedName name="A126286426T_Data">Data8!$DJ$11:$DJ$21</definedName>
    <definedName name="A126286426T_Latest">Data8!$DJ$21</definedName>
    <definedName name="A126286430J">Data8!$FI$1:$FI$10,Data8!$FI$11:$FI$21</definedName>
    <definedName name="A126286430J_Data">Data8!$FI$11:$FI$21</definedName>
    <definedName name="A126286430J_Latest">Data8!$FI$21</definedName>
    <definedName name="A126286434T">Data8!$GG$1:$GG$10,Data8!$GG$11:$GG$21</definedName>
    <definedName name="A126286434T_Data">Data8!$GG$11:$GG$21</definedName>
    <definedName name="A126286434T_Latest">Data8!$GG$21</definedName>
    <definedName name="A126286438A">Data8!$AJ$1:$AJ$10,Data8!$AJ$11:$AJ$21</definedName>
    <definedName name="A126286438A_Data">Data8!$AJ$11:$AJ$21</definedName>
    <definedName name="A126286438A_Latest">Data8!$AJ$21</definedName>
    <definedName name="A126286442T">Data8!$IC$1:$IC$10,Data8!$IC$11:$IC$21</definedName>
    <definedName name="A126286442T_Data">Data8!$IC$11:$IC$21</definedName>
    <definedName name="A126286442T_Latest">Data8!$IC$21</definedName>
    <definedName name="A126286446A">Data9!$H$1:$H$10,Data9!$H$11:$H$21</definedName>
    <definedName name="A126286446A_Data">Data9!$H$11:$H$21</definedName>
    <definedName name="A126286446A_Latest">Data9!$H$21</definedName>
    <definedName name="A126286450T">Data9!$Q$1:$Q$10,Data9!$Q$11:$Q$21</definedName>
    <definedName name="A126286450T_Data">Data9!$Q$11:$Q$21</definedName>
    <definedName name="A126286450T_Latest">Data9!$Q$21</definedName>
    <definedName name="A126286454A">Data9!$AC$1:$AC$10,Data9!$AC$11:$AC$21</definedName>
    <definedName name="A126286454A_Data">Data9!$AC$11:$AC$21</definedName>
    <definedName name="A126286454A_Latest">Data9!$AC$21</definedName>
    <definedName name="A126286458K">Data9!$AO$1:$AO$10,Data9!$AO$11:$AO$21</definedName>
    <definedName name="A126286458K_Data">Data9!$AO$11:$AO$21</definedName>
    <definedName name="A126286458K_Latest">Data9!$AO$21</definedName>
    <definedName name="A126286462A">Data9!$CB$1:$CB$10,Data9!$CB$11:$CB$21</definedName>
    <definedName name="A126286462A_Data">Data9!$CB$11:$CB$21</definedName>
    <definedName name="A126286462A_Latest">Data9!$CB$21</definedName>
    <definedName name="A126286466K">Data9!$CT$1:$CT$10,Data9!$CT$11:$CT$21</definedName>
    <definedName name="A126286466K_Data">Data9!$CT$11:$CT$21</definedName>
    <definedName name="A126286466K_Latest">Data9!$CT$21</definedName>
    <definedName name="A126286470A">Data8!$IF$1:$IF$10,Data8!$IF$11:$IF$21</definedName>
    <definedName name="A126286470A_Data">Data8!$IF$11:$IF$21</definedName>
    <definedName name="A126286470A_Latest">Data8!$IF$21</definedName>
    <definedName name="A126286474K">Data8!$IL$1:$IL$10,Data8!$IL$11:$IL$21</definedName>
    <definedName name="A126286474K_Data">Data8!$IL$11:$IL$21</definedName>
    <definedName name="A126286474K_Latest">Data8!$IL$21</definedName>
    <definedName name="A126286478V">Data9!$AU$1:$AU$10,Data9!$AU$11:$AU$21</definedName>
    <definedName name="A126286478V_Data">Data9!$AU$11:$AU$21</definedName>
    <definedName name="A126286478V_Latest">Data9!$AU$21</definedName>
    <definedName name="A126286482K">Data9!$CH$1:$CH$10,Data9!$CH$11:$CH$21</definedName>
    <definedName name="A126286482K_Data">Data9!$CH$11:$CH$21</definedName>
    <definedName name="A126286482K_Latest">Data9!$CH$21</definedName>
    <definedName name="A126286486V">Data9!$AL$1:$AL$10,Data9!$AL$11:$AL$21</definedName>
    <definedName name="A126286486V_Data">Data9!$AL$11:$AL$21</definedName>
    <definedName name="A126286486V_Latest">Data9!$AL$21</definedName>
    <definedName name="A126286490K">Data9!$BA$1:$BA$10,Data9!$BA$11:$BA$21</definedName>
    <definedName name="A126286490K_Data">Data9!$BA$11:$BA$21</definedName>
    <definedName name="A126286490K_Latest">Data9!$BA$21</definedName>
    <definedName name="A126286494V">Data9!$BM$1:$BM$10,Data9!$BM$11:$BM$21</definedName>
    <definedName name="A126286494V_Data">Data9!$BM$11:$BM$21</definedName>
    <definedName name="A126286494V_Latest">Data9!$BM$21</definedName>
    <definedName name="A126286498C">Data9!$CQ$1:$CQ$10,Data9!$CQ$11:$CQ$21</definedName>
    <definedName name="A126286498C_Data">Data9!$CQ$11:$CQ$21</definedName>
    <definedName name="A126286498C_Latest">Data9!$CQ$21</definedName>
    <definedName name="A126286502J">Data8!$HN$1:$HN$10,Data8!$HN$11:$HN$21</definedName>
    <definedName name="A126286502J_Data">Data8!$HN$11:$HN$21</definedName>
    <definedName name="A126286502J_Latest">Data8!$HN$21</definedName>
    <definedName name="A126286506T">Data8!$HZ$1:$HZ$10,Data8!$HZ$11:$HZ$21</definedName>
    <definedName name="A126286506T_Data">Data8!$HZ$11:$HZ$21</definedName>
    <definedName name="A126286506T_Latest">Data8!$HZ$21</definedName>
    <definedName name="A126286510J">Data9!$T$1:$T$10,Data9!$T$11:$T$21</definedName>
    <definedName name="A126286510J_Data">Data9!$T$11:$T$21</definedName>
    <definedName name="A126286510J_Latest">Data9!$T$21</definedName>
    <definedName name="A126286514T">Data9!$AR$1:$AR$10,Data9!$AR$11:$AR$21</definedName>
    <definedName name="A126286514T_Data">Data9!$AR$11:$AR$21</definedName>
    <definedName name="A126286514T_Latest">Data9!$AR$21</definedName>
    <definedName name="A126286518A">Data9!$AX$1:$AX$10,Data9!$AX$11:$AX$21</definedName>
    <definedName name="A126286518A_Data">Data9!$AX$11:$AX$21</definedName>
    <definedName name="A126286518A_Latest">Data9!$AX$21</definedName>
    <definedName name="A126286522T">Data9!$BD$1:$BD$10,Data9!$BD$11:$BD$21</definedName>
    <definedName name="A126286522T_Data">Data9!$BD$11:$BD$21</definedName>
    <definedName name="A126286522T_Latest">Data9!$BD$21</definedName>
    <definedName name="A126286526A">Data9!$BJ$1:$BJ$10,Data9!$BJ$11:$BJ$21</definedName>
    <definedName name="A126286526A_Data">Data9!$BJ$11:$BJ$21</definedName>
    <definedName name="A126286526A_Latest">Data9!$BJ$21</definedName>
    <definedName name="A126286530T">Data9!$CE$1:$CE$10,Data9!$CE$11:$CE$21</definedName>
    <definedName name="A126286530T_Data">Data9!$CE$11:$CE$21</definedName>
    <definedName name="A126286530T_Latest">Data9!$CE$21</definedName>
    <definedName name="A126286534A">Data9!$CZ$1:$CZ$10,Data9!$CZ$11:$CZ$21</definedName>
    <definedName name="A126286534A_Data">Data9!$CZ$11:$CZ$21</definedName>
    <definedName name="A126286534A_Latest">Data9!$CZ$21</definedName>
    <definedName name="A126286538K">Data8!$GV$1:$GV$10,Data8!$GV$11:$GV$21</definedName>
    <definedName name="A126286538K_Data">Data8!$GV$11:$GV$21</definedName>
    <definedName name="A126286538K_Latest">Data8!$GV$21</definedName>
    <definedName name="A126286542A">Data8!$HE$1:$HE$10,Data8!$HE$11:$HE$21</definedName>
    <definedName name="A126286542A_Data">Data8!$HE$11:$HE$21</definedName>
    <definedName name="A126286542A_Latest">Data8!$HE$21</definedName>
    <definedName name="A126286546K">Data8!$HH$1:$HH$10,Data8!$HH$11:$HH$21</definedName>
    <definedName name="A126286546K_Data">Data8!$HH$11:$HH$21</definedName>
    <definedName name="A126286546K_Latest">Data8!$HH$21</definedName>
    <definedName name="A126286550A">Data8!$II$1:$II$10,Data8!$II$11:$II$21</definedName>
    <definedName name="A126286550A_Data">Data8!$II$11:$II$21</definedName>
    <definedName name="A126286550A_Latest">Data8!$II$21</definedName>
    <definedName name="A126286554K">Data8!$IO$1:$IO$10,Data8!$IO$11:$IO$21</definedName>
    <definedName name="A126286554K_Data">Data8!$IO$11:$IO$21</definedName>
    <definedName name="A126286554K_Latest">Data8!$IO$21</definedName>
    <definedName name="A126286558V">Data9!$B$1:$B$10,Data9!$B$11:$B$21</definedName>
    <definedName name="A126286558V_Data">Data9!$B$11:$B$21</definedName>
    <definedName name="A126286558V_Latest">Data9!$B$21</definedName>
    <definedName name="A126286562K">Data9!$W$1:$W$10,Data9!$W$11:$W$21</definedName>
    <definedName name="A126286562K_Data">Data9!$W$11:$W$21</definedName>
    <definedName name="A126286562K_Latest">Data9!$W$21</definedName>
    <definedName name="A126286566V">Data9!$BG$1:$BG$10,Data9!$BG$11:$BG$21</definedName>
    <definedName name="A126286566V_Data">Data9!$BG$11:$BG$21</definedName>
    <definedName name="A126286566V_Latest">Data9!$BG$21</definedName>
    <definedName name="A126286570K">Data9!$BS$1:$BS$10,Data9!$BS$11:$BS$21</definedName>
    <definedName name="A126286570K_Data">Data9!$BS$11:$BS$21</definedName>
    <definedName name="A126286570K_Latest">Data9!$BS$21</definedName>
    <definedName name="A126286574V">Data9!$BV$1:$BV$10,Data9!$BV$11:$BV$21</definedName>
    <definedName name="A126286574V_Data">Data9!$BV$11:$BV$21</definedName>
    <definedName name="A126286574V_Latest">Data9!$BV$21</definedName>
    <definedName name="A126286578C">Data9!$CK$1:$CK$10,Data9!$CK$11:$CK$21</definedName>
    <definedName name="A126286578C_Data">Data9!$CK$11:$CK$21</definedName>
    <definedName name="A126286578C_Latest">Data9!$CK$21</definedName>
    <definedName name="A126286582V">Data9!$CN$1:$CN$10,Data9!$CN$11:$CN$21</definedName>
    <definedName name="A126286582V_Data">Data9!$CN$11:$CN$21</definedName>
    <definedName name="A126286582V_Latest">Data9!$CN$21</definedName>
    <definedName name="A126286586C">Data8!$HK$1:$HK$10,Data8!$HK$11:$HK$21</definedName>
    <definedName name="A126286586C_Data">Data8!$HK$11:$HK$21</definedName>
    <definedName name="A126286586C_Latest">Data8!$HK$21</definedName>
    <definedName name="A126286590V">Data8!$HT$1:$HT$10,Data8!$HT$11:$HT$21</definedName>
    <definedName name="A126286590V_Data">Data8!$HT$11:$HT$21</definedName>
    <definedName name="A126286590V_Latest">Data8!$HT$21</definedName>
    <definedName name="A126286594C">Data9!$AF$1:$AF$10,Data9!$AF$11:$AF$21</definedName>
    <definedName name="A126286594C_Data">Data9!$AF$11:$AF$21</definedName>
    <definedName name="A126286594C_Latest">Data9!$AF$21</definedName>
    <definedName name="A126286598L">Data9!$AI$1:$AI$10,Data9!$AI$11:$AI$21</definedName>
    <definedName name="A126286598L_Data">Data9!$AI$11:$AI$21</definedName>
    <definedName name="A126286598L_Latest">Data9!$AI$21</definedName>
    <definedName name="A126286602T">Data9!$BP$1:$BP$10,Data9!$BP$11:$BP$21</definedName>
    <definedName name="A126286602T_Data">Data9!$BP$11:$BP$21</definedName>
    <definedName name="A126286602T_Latest">Data9!$BP$21</definedName>
    <definedName name="A126286606A">Data9!$DC$1:$DC$10,Data9!$DC$11:$DC$21</definedName>
    <definedName name="A126286606A_Data">Data9!$DC$11:$DC$21</definedName>
    <definedName name="A126286606A_Latest">Data9!$DC$21</definedName>
    <definedName name="A126286610T">Data8!$GS$1:$GS$10,Data8!$GS$11:$GS$21</definedName>
    <definedName name="A126286610T_Data">Data8!$GS$11:$GS$21</definedName>
    <definedName name="A126286610T_Latest">Data8!$GS$21</definedName>
    <definedName name="A126286614A">Data8!$GY$1:$GY$10,Data8!$GY$11:$GY$21</definedName>
    <definedName name="A126286614A_Data">Data8!$GY$11:$GY$21</definedName>
    <definedName name="A126286614A_Latest">Data8!$GY$21</definedName>
    <definedName name="A126286618K">Data8!$HB$1:$HB$10,Data8!$HB$11:$HB$21</definedName>
    <definedName name="A126286618K_Data">Data8!$HB$11:$HB$21</definedName>
    <definedName name="A126286618K_Latest">Data8!$HB$21</definedName>
    <definedName name="A126286622A">Data8!$HQ$1:$HQ$10,Data8!$HQ$11:$HQ$21</definedName>
    <definedName name="A126286622A_Data">Data8!$HQ$11:$HQ$21</definedName>
    <definedName name="A126286622A_Latest">Data8!$HQ$21</definedName>
    <definedName name="A126286626K">Data9!$K$1:$K$10,Data9!$K$11:$K$21</definedName>
    <definedName name="A126286626K_Data">Data9!$K$11:$K$21</definedName>
    <definedName name="A126286626K_Latest">Data9!$K$21</definedName>
    <definedName name="A126286630A">Data9!$N$1:$N$10,Data9!$N$11:$N$21</definedName>
    <definedName name="A126286630A_Data">Data9!$N$11:$N$21</definedName>
    <definedName name="A126286630A_Latest">Data9!$N$21</definedName>
    <definedName name="A126286634K">Data8!$HW$1:$HW$10,Data8!$HW$11:$HW$21</definedName>
    <definedName name="A126286634K_Data">Data8!$HW$11:$HW$21</definedName>
    <definedName name="A126286634K_Latest">Data8!$HW$21</definedName>
    <definedName name="A126286638V">Data9!$E$1:$E$10,Data9!$E$11:$E$21</definedName>
    <definedName name="A126286638V_Data">Data9!$E$11:$E$21</definedName>
    <definedName name="A126286638V_Latest">Data9!$E$21</definedName>
    <definedName name="A126286642K">Data9!$Z$1:$Z$10,Data9!$Z$11:$Z$21</definedName>
    <definedName name="A126286642K_Data">Data9!$Z$11:$Z$21</definedName>
    <definedName name="A126286642K_Latest">Data9!$Z$21</definedName>
    <definedName name="A126286646V">Data9!$BY$1:$BY$10,Data9!$BY$11:$BY$21</definedName>
    <definedName name="A126286646V_Data">Data9!$BY$11:$BY$21</definedName>
    <definedName name="A126286646V_Latest">Data9!$BY$21</definedName>
    <definedName name="A126286650K">Data9!$CW$1:$CW$10,Data9!$CW$11:$CW$21</definedName>
    <definedName name="A126286650K_Data">Data9!$CW$11:$CW$21</definedName>
    <definedName name="A126286650K_Latest">Data9!$CW$21</definedName>
    <definedName name="A126286654V">Data8!$GP$1:$GP$10,Data8!$GP$11:$GP$21</definedName>
    <definedName name="A126286654V_Data">Data8!$GP$11:$GP$21</definedName>
    <definedName name="A126286654V_Latest">Data8!$GP$21</definedName>
    <definedName name="A126286658C">Data5!$O$1:$O$10,Data5!$O$11:$O$21</definedName>
    <definedName name="A126286658C_Data">Data5!$O$11:$O$21</definedName>
    <definedName name="A126286658C_Latest">Data5!$O$21</definedName>
    <definedName name="A126286662V">Data5!$AJ$1:$AJ$10,Data5!$AJ$11:$AJ$21</definedName>
    <definedName name="A126286662V_Data">Data5!$AJ$11:$AJ$21</definedName>
    <definedName name="A126286662V_Latest">Data5!$AJ$21</definedName>
    <definedName name="A126286666C">Data5!$AS$1:$AS$10,Data5!$AS$11:$AS$21</definedName>
    <definedName name="A126286666C_Data">Data5!$AS$11:$AS$21</definedName>
    <definedName name="A126286666C_Latest">Data5!$AS$21</definedName>
    <definedName name="A126286670V">Data5!$BE$1:$BE$10,Data5!$BE$11:$BE$21</definedName>
    <definedName name="A126286670V_Data">Data5!$BE$11:$BE$21</definedName>
    <definedName name="A126286670V_Latest">Data5!$BE$21</definedName>
    <definedName name="A126286674C">Data5!$BQ$1:$BQ$10,Data5!$BQ$11:$BQ$21</definedName>
    <definedName name="A126286674C_Data">Data5!$BQ$11:$BQ$21</definedName>
    <definedName name="A126286674C_Latest">Data5!$BQ$21</definedName>
    <definedName name="A126286678L">Data5!$DD$1:$DD$10,Data5!$DD$11:$DD$21</definedName>
    <definedName name="A126286678L_Data">Data5!$DD$11:$DD$21</definedName>
    <definedName name="A126286678L_Latest">Data5!$DD$21</definedName>
    <definedName name="A126286682C">Data5!$DV$1:$DV$10,Data5!$DV$11:$DV$21</definedName>
    <definedName name="A126286682C_Data">Data5!$DV$11:$DV$21</definedName>
    <definedName name="A126286682C_Latest">Data5!$DV$21</definedName>
    <definedName name="A126286686L">Data5!$R$1:$R$10,Data5!$R$11:$R$21</definedName>
    <definedName name="A126286686L_Data">Data5!$R$11:$R$21</definedName>
    <definedName name="A126286686L_Latest">Data5!$R$21</definedName>
    <definedName name="A126286690C">Data5!$X$1:$X$10,Data5!$X$11:$X$21</definedName>
    <definedName name="A126286690C_Data">Data5!$X$11:$X$21</definedName>
    <definedName name="A126286690C_Latest">Data5!$X$21</definedName>
    <definedName name="A126286694L">Data5!$BW$1:$BW$10,Data5!$BW$11:$BW$21</definedName>
    <definedName name="A126286694L_Data">Data5!$BW$11:$BW$21</definedName>
    <definedName name="A126286694L_Latest">Data5!$BW$21</definedName>
    <definedName name="A126286698W">Data5!$DJ$1:$DJ$10,Data5!$DJ$11:$DJ$21</definedName>
    <definedName name="A126286698W_Data">Data5!$DJ$11:$DJ$21</definedName>
    <definedName name="A126286698W_Latest">Data5!$DJ$21</definedName>
    <definedName name="A126286702A">Data5!$BN$1:$BN$10,Data5!$BN$11:$BN$21</definedName>
    <definedName name="A126286702A_Data">Data5!$BN$11:$BN$21</definedName>
    <definedName name="A126286702A_Latest">Data5!$BN$21</definedName>
    <definedName name="A126286706K">Data5!$CC$1:$CC$10,Data5!$CC$11:$CC$21</definedName>
    <definedName name="A126286706K_Data">Data5!$CC$11:$CC$21</definedName>
    <definedName name="A126286706K_Latest">Data5!$CC$21</definedName>
    <definedName name="A126286710A">Data5!$CO$1:$CO$10,Data5!$CO$11:$CO$21</definedName>
    <definedName name="A126286710A_Data">Data5!$CO$11:$CO$21</definedName>
    <definedName name="A126286710A_Latest">Data5!$CO$21</definedName>
    <definedName name="A126286714K">Data5!$DS$1:$DS$10,Data5!$DS$11:$DS$21</definedName>
    <definedName name="A126286714K_Data">Data5!$DS$11:$DS$21</definedName>
    <definedName name="A126286714K_Latest">Data5!$DS$21</definedName>
    <definedName name="A126286718V">Data4!$IP$1:$IP$10,Data4!$IP$11:$IP$21</definedName>
    <definedName name="A126286718V_Data">Data4!$IP$11:$IP$21</definedName>
    <definedName name="A126286718V_Latest">Data4!$IP$21</definedName>
    <definedName name="A126286722K">Data5!$L$1:$L$10,Data5!$L$11:$L$21</definedName>
    <definedName name="A126286722K_Data">Data5!$L$11:$L$21</definedName>
    <definedName name="A126286722K_Latest">Data5!$L$21</definedName>
    <definedName name="A126286726V">Data5!$AV$1:$AV$10,Data5!$AV$11:$AV$21</definedName>
    <definedName name="A126286726V_Data">Data5!$AV$11:$AV$21</definedName>
    <definedName name="A126286726V_Latest">Data5!$AV$21</definedName>
    <definedName name="A126286730K">Data5!$BT$1:$BT$10,Data5!$BT$11:$BT$21</definedName>
    <definedName name="A126286730K_Data">Data5!$BT$11:$BT$21</definedName>
    <definedName name="A126286730K_Latest">Data5!$BT$21</definedName>
    <definedName name="A126286734V">Data5!$BZ$1:$BZ$10,Data5!$BZ$11:$BZ$21</definedName>
    <definedName name="A126286734V_Data">Data5!$BZ$11:$BZ$21</definedName>
    <definedName name="A126286734V_Latest">Data5!$BZ$21</definedName>
    <definedName name="A126286738C">Data5!$CF$1:$CF$10,Data5!$CF$11:$CF$21</definedName>
    <definedName name="A126286738C_Data">Data5!$CF$11:$CF$21</definedName>
    <definedName name="A126286738C_Latest">Data5!$CF$21</definedName>
    <definedName name="A126286742V">Data5!$CL$1:$CL$10,Data5!$CL$11:$CL$21</definedName>
    <definedName name="A126286742V_Data">Data5!$CL$11:$CL$21</definedName>
    <definedName name="A126286742V_Latest">Data5!$CL$21</definedName>
    <definedName name="A126286746C">Data5!$DG$1:$DG$10,Data5!$DG$11:$DG$21</definedName>
    <definedName name="A126286746C_Data">Data5!$DG$11:$DG$21</definedName>
    <definedName name="A126286746C_Latest">Data5!$DG$21</definedName>
    <definedName name="A126286750V">Data5!$EB$1:$EB$10,Data5!$EB$11:$EB$21</definedName>
    <definedName name="A126286750V_Data">Data5!$EB$11:$EB$21</definedName>
    <definedName name="A126286750V_Latest">Data5!$EB$21</definedName>
    <definedName name="A126286754C">Data4!$HX$1:$HX$10,Data4!$HX$11:$HX$21</definedName>
    <definedName name="A126286754C_Data">Data4!$HX$11:$HX$21</definedName>
    <definedName name="A126286754C_Latest">Data4!$HX$21</definedName>
    <definedName name="A126286758L">Data4!$IG$1:$IG$10,Data4!$IG$11:$IG$21</definedName>
    <definedName name="A126286758L_Data">Data4!$IG$11:$IG$21</definedName>
    <definedName name="A126286758L_Latest">Data4!$IG$21</definedName>
    <definedName name="A126286762C">Data4!$IJ$1:$IJ$10,Data4!$IJ$11:$IJ$21</definedName>
    <definedName name="A126286762C_Data">Data4!$IJ$11:$IJ$21</definedName>
    <definedName name="A126286762C_Latest">Data4!$IJ$21</definedName>
    <definedName name="A126286766L">Data5!$U$1:$U$10,Data5!$U$11:$U$21</definedName>
    <definedName name="A126286766L_Data">Data5!$U$11:$U$21</definedName>
    <definedName name="A126286766L_Latest">Data5!$U$21</definedName>
    <definedName name="A126286770C">Data5!$AA$1:$AA$10,Data5!$AA$11:$AA$21</definedName>
    <definedName name="A126286770C_Data">Data5!$AA$11:$AA$21</definedName>
    <definedName name="A126286770C_Latest">Data5!$AA$21</definedName>
    <definedName name="A126286774L">Data5!$AD$1:$AD$10,Data5!$AD$11:$AD$21</definedName>
    <definedName name="A126286774L_Data">Data5!$AD$11:$AD$21</definedName>
    <definedName name="A126286774L_Latest">Data5!$AD$21</definedName>
    <definedName name="A126286778W">Data5!$AY$1:$AY$10,Data5!$AY$11:$AY$21</definedName>
    <definedName name="A126286778W_Data">Data5!$AY$11:$AY$21</definedName>
    <definedName name="A126286778W_Latest">Data5!$AY$21</definedName>
    <definedName name="A126286782L">Data5!$CI$1:$CI$10,Data5!$CI$11:$CI$21</definedName>
    <definedName name="A126286782L_Data">Data5!$CI$11:$CI$21</definedName>
    <definedName name="A126286782L_Latest">Data5!$CI$21</definedName>
    <definedName name="A126286786W">Data5!$CU$1:$CU$10,Data5!$CU$11:$CU$21</definedName>
    <definedName name="A126286786W_Data">Data5!$CU$11:$CU$21</definedName>
    <definedName name="A126286786W_Latest">Data5!$CU$21</definedName>
    <definedName name="A126286790L">Data5!$CX$1:$CX$10,Data5!$CX$11:$CX$21</definedName>
    <definedName name="A126286790L_Data">Data5!$CX$11:$CX$21</definedName>
    <definedName name="A126286790L_Latest">Data5!$CX$21</definedName>
    <definedName name="A126286794W">Data5!$DM$1:$DM$10,Data5!$DM$11:$DM$21</definedName>
    <definedName name="A126286794W_Data">Data5!$DM$11:$DM$21</definedName>
    <definedName name="A126286794W_Latest">Data5!$DM$21</definedName>
    <definedName name="A126286798F">Data5!$DP$1:$DP$10,Data5!$DP$11:$DP$21</definedName>
    <definedName name="A126286798F_Data">Data5!$DP$11:$DP$21</definedName>
    <definedName name="A126286798F_Latest">Data5!$DP$21</definedName>
    <definedName name="A126286802K">Data4!$IM$1:$IM$10,Data4!$IM$11:$IM$21</definedName>
    <definedName name="A126286802K_Data">Data4!$IM$11:$IM$21</definedName>
    <definedName name="A126286802K_Latest">Data4!$IM$21</definedName>
    <definedName name="A126286806V">Data5!$F$1:$F$10,Data5!$F$11:$F$21</definedName>
    <definedName name="A126286806V_Data">Data5!$F$11:$F$21</definedName>
    <definedName name="A126286806V_Latest">Data5!$F$21</definedName>
    <definedName name="A126286810K">Data5!$BH$1:$BH$10,Data5!$BH$11:$BH$21</definedName>
    <definedName name="A126286810K_Data">Data5!$BH$11:$BH$21</definedName>
    <definedName name="A126286810K_Latest">Data5!$BH$21</definedName>
    <definedName name="A126286814V">Data5!$BK$1:$BK$10,Data5!$BK$11:$BK$21</definedName>
    <definedName name="A126286814V_Data">Data5!$BK$11:$BK$21</definedName>
    <definedName name="A126286814V_Latest">Data5!$BK$21</definedName>
    <definedName name="A126286818C">Data5!$CR$1:$CR$10,Data5!$CR$11:$CR$21</definedName>
    <definedName name="A126286818C_Data">Data5!$CR$11:$CR$21</definedName>
    <definedName name="A126286818C_Latest">Data5!$CR$21</definedName>
    <definedName name="A126286822V">Data5!$EE$1:$EE$10,Data5!$EE$11:$EE$21</definedName>
    <definedName name="A126286822V_Data">Data5!$EE$11:$EE$21</definedName>
    <definedName name="A126286822V_Latest">Data5!$EE$21</definedName>
    <definedName name="A126286826C">Data4!$HU$1:$HU$10,Data4!$HU$11:$HU$21</definedName>
    <definedName name="A126286826C_Data">Data4!$HU$11:$HU$21</definedName>
    <definedName name="A126286826C_Latest">Data4!$HU$21</definedName>
    <definedName name="A126286830V">Data4!$IA$1:$IA$10,Data4!$IA$11:$IA$21</definedName>
    <definedName name="A126286830V_Data">Data4!$IA$11:$IA$21</definedName>
    <definedName name="A126286830V_Latest">Data4!$IA$21</definedName>
    <definedName name="A126286834C">Data4!$ID$1:$ID$10,Data4!$ID$11:$ID$21</definedName>
    <definedName name="A126286834C_Data">Data4!$ID$11:$ID$21</definedName>
    <definedName name="A126286834C_Latest">Data4!$ID$21</definedName>
    <definedName name="A126286838L">Data5!$C$1:$C$10,Data5!$C$11:$C$21</definedName>
    <definedName name="A126286838L_Data">Data5!$C$11:$C$21</definedName>
    <definedName name="A126286838L_Latest">Data5!$C$21</definedName>
    <definedName name="A126286842C">Data5!$AM$1:$AM$10,Data5!$AM$11:$AM$21</definedName>
    <definedName name="A126286842C_Data">Data5!$AM$11:$AM$21</definedName>
    <definedName name="A126286842C_Latest">Data5!$AM$21</definedName>
    <definedName name="A126286846L">Data5!$AP$1:$AP$10,Data5!$AP$11:$AP$21</definedName>
    <definedName name="A126286846L_Data">Data5!$AP$11:$AP$21</definedName>
    <definedName name="A126286846L_Latest">Data5!$AP$21</definedName>
    <definedName name="A126286850C">Data5!$I$1:$I$10,Data5!$I$11:$I$21</definedName>
    <definedName name="A126286850C_Data">Data5!$I$11:$I$21</definedName>
    <definedName name="A126286850C_Latest">Data5!$I$21</definedName>
    <definedName name="A126286854L">Data5!$AG$1:$AG$10,Data5!$AG$11:$AG$21</definedName>
    <definedName name="A126286854L_Data">Data5!$AG$11:$AG$21</definedName>
    <definedName name="A126286854L_Latest">Data5!$AG$21</definedName>
    <definedName name="A126286858W">Data5!$BB$1:$BB$10,Data5!$BB$11:$BB$21</definedName>
    <definedName name="A126286858W_Data">Data5!$BB$11:$BB$21</definedName>
    <definedName name="A126286858W_Latest">Data5!$BB$21</definedName>
    <definedName name="A126286862L">Data5!$DA$1:$DA$10,Data5!$DA$11:$DA$21</definedName>
    <definedName name="A126286862L_Data">Data5!$DA$11:$DA$21</definedName>
    <definedName name="A126286862L_Latest">Data5!$DA$21</definedName>
    <definedName name="A126286866W">Data5!$DY$1:$DY$10,Data5!$DY$11:$DY$21</definedName>
    <definedName name="A126286866W_Data">Data5!$DY$11:$DY$21</definedName>
    <definedName name="A126286866W_Latest">Data5!$DY$21</definedName>
    <definedName name="A126286870L">Data4!$HR$1:$HR$10,Data4!$HR$11:$HR$21</definedName>
    <definedName name="A126286870L_Data">Data4!$HR$11:$HR$21</definedName>
    <definedName name="A126286870L_Latest">Data4!$HR$21</definedName>
    <definedName name="A126286874W">Data6!$CK$1:$CK$10,Data6!$CK$11:$CK$21</definedName>
    <definedName name="A126286874W_Data">Data6!$CK$11:$CK$21</definedName>
    <definedName name="A126286874W_Latest">Data6!$CK$21</definedName>
    <definedName name="A126286878F">Data6!$DF$1:$DF$10,Data6!$DF$11:$DF$21</definedName>
    <definedName name="A126286878F_Data">Data6!$DF$11:$DF$21</definedName>
    <definedName name="A126286878F_Latest">Data6!$DF$21</definedName>
    <definedName name="A126286882W">Data6!$DO$1:$DO$10,Data6!$DO$11:$DO$21</definedName>
    <definedName name="A126286882W_Data">Data6!$DO$11:$DO$21</definedName>
    <definedName name="A126286882W_Latest">Data6!$DO$21</definedName>
    <definedName name="A126286886F">Data6!$EA$1:$EA$10,Data6!$EA$11:$EA$21</definedName>
    <definedName name="A126286886F_Data">Data6!$EA$11:$EA$21</definedName>
    <definedName name="A126286886F_Latest">Data6!$EA$21</definedName>
    <definedName name="A126286890W">Data6!$EM$1:$EM$10,Data6!$EM$11:$EM$21</definedName>
    <definedName name="A126286890W_Data">Data6!$EM$11:$EM$21</definedName>
    <definedName name="A126286890W_Latest">Data6!$EM$21</definedName>
    <definedName name="A126286894F">Data6!$FZ$1:$FZ$10,Data6!$FZ$11:$FZ$21</definedName>
    <definedName name="A126286894F_Data">Data6!$FZ$11:$FZ$21</definedName>
    <definedName name="A126286894F_Latest">Data6!$FZ$21</definedName>
    <definedName name="A126286898R">Data6!$GR$1:$GR$10,Data6!$GR$11:$GR$21</definedName>
    <definedName name="A126286898R_Data">Data6!$GR$11:$GR$21</definedName>
    <definedName name="A126286898R_Latest">Data6!$GR$21</definedName>
    <definedName name="A126286902V">Data6!$CN$1:$CN$10,Data6!$CN$11:$CN$21</definedName>
    <definedName name="A126286902V_Data">Data6!$CN$11:$CN$21</definedName>
    <definedName name="A126286902V_Latest">Data6!$CN$21</definedName>
    <definedName name="A126286906C">Data6!$CT$1:$CT$10,Data6!$CT$11:$CT$21</definedName>
    <definedName name="A126286906C_Data">Data6!$CT$11:$CT$21</definedName>
    <definedName name="A126286906C_Latest">Data6!$CT$21</definedName>
    <definedName name="A126286910V">Data6!$ES$1:$ES$10,Data6!$ES$11:$ES$21</definedName>
    <definedName name="A126286910V_Data">Data6!$ES$11:$ES$21</definedName>
    <definedName name="A126286910V_Latest">Data6!$ES$21</definedName>
    <definedName name="A126286914C">Data6!$GF$1:$GF$10,Data6!$GF$11:$GF$21</definedName>
    <definedName name="A126286914C_Data">Data6!$GF$11:$GF$21</definedName>
    <definedName name="A126286914C_Latest">Data6!$GF$21</definedName>
    <definedName name="A126286918L">Data6!$EJ$1:$EJ$10,Data6!$EJ$11:$EJ$21</definedName>
    <definedName name="A126286918L_Data">Data6!$EJ$11:$EJ$21</definedName>
    <definedName name="A126286918L_Latest">Data6!$EJ$21</definedName>
    <definedName name="A126286922C">Data6!$EY$1:$EY$10,Data6!$EY$11:$EY$21</definedName>
    <definedName name="A126286922C_Data">Data6!$EY$11:$EY$21</definedName>
    <definedName name="A126286922C_Latest">Data6!$EY$21</definedName>
    <definedName name="A126286926L">Data6!$FK$1:$FK$10,Data6!$FK$11:$FK$21</definedName>
    <definedName name="A126286926L_Data">Data6!$FK$11:$FK$21</definedName>
    <definedName name="A126286926L_Latest">Data6!$FK$21</definedName>
    <definedName name="A126286930C">Data6!$GO$1:$GO$10,Data6!$GO$11:$GO$21</definedName>
    <definedName name="A126286930C_Data">Data6!$GO$11:$GO$21</definedName>
    <definedName name="A126286930C_Latest">Data6!$GO$21</definedName>
    <definedName name="A126286934L">Data6!$BV$1:$BV$10,Data6!$BV$11:$BV$21</definedName>
    <definedName name="A126286934L_Data">Data6!$BV$11:$BV$21</definedName>
    <definedName name="A126286934L_Latest">Data6!$BV$21</definedName>
    <definedName name="A126286938W">Data6!$CH$1:$CH$10,Data6!$CH$11:$CH$21</definedName>
    <definedName name="A126286938W_Data">Data6!$CH$11:$CH$21</definedName>
    <definedName name="A126286938W_Latest">Data6!$CH$21</definedName>
    <definedName name="A126286942L">Data6!$DR$1:$DR$10,Data6!$DR$11:$DR$21</definedName>
    <definedName name="A126286942L_Data">Data6!$DR$11:$DR$21</definedName>
    <definedName name="A126286942L_Latest">Data6!$DR$21</definedName>
    <definedName name="A126286946W">Data6!$EP$1:$EP$10,Data6!$EP$11:$EP$21</definedName>
    <definedName name="A126286946W_Data">Data6!$EP$11:$EP$21</definedName>
    <definedName name="A126286946W_Latest">Data6!$EP$21</definedName>
    <definedName name="A126286950L">Data6!$EV$1:$EV$10,Data6!$EV$11:$EV$21</definedName>
    <definedName name="A126286950L_Data">Data6!$EV$11:$EV$21</definedName>
    <definedName name="A126286950L_Latest">Data6!$EV$21</definedName>
    <definedName name="A126286954W">Data6!$FB$1:$FB$10,Data6!$FB$11:$FB$21</definedName>
    <definedName name="A126286954W_Data">Data6!$FB$11:$FB$21</definedName>
    <definedName name="A126286954W_Latest">Data6!$FB$21</definedName>
    <definedName name="A126286958F">Data6!$FH$1:$FH$10,Data6!$FH$11:$FH$21</definedName>
    <definedName name="A126286958F_Data">Data6!$FH$11:$FH$21</definedName>
    <definedName name="A126286958F_Latest">Data6!$FH$21</definedName>
    <definedName name="A126286962W">Data6!$GC$1:$GC$10,Data6!$GC$11:$GC$21</definedName>
    <definedName name="A126286962W_Data">Data6!$GC$11:$GC$21</definedName>
    <definedName name="A126286962W_Latest">Data6!$GC$21</definedName>
    <definedName name="A126286966F">Data6!$GX$1:$GX$10,Data6!$GX$11:$GX$21</definedName>
    <definedName name="A126286966F_Data">Data6!$GX$11:$GX$21</definedName>
    <definedName name="A126286966F_Latest">Data6!$GX$21</definedName>
    <definedName name="A126286970W">Data6!$BD$1:$BD$10,Data6!$BD$11:$BD$21</definedName>
    <definedName name="A126286970W_Data">Data6!$BD$11:$BD$21</definedName>
    <definedName name="A126286970W_Latest">Data6!$BD$21</definedName>
    <definedName name="A126286974F">Data6!$BM$1:$BM$10,Data6!$BM$11:$BM$21</definedName>
    <definedName name="A126286974F_Data">Data6!$BM$11:$BM$21</definedName>
    <definedName name="A126286974F_Latest">Data6!$BM$21</definedName>
    <definedName name="A126286978R">Data6!$BP$1:$BP$10,Data6!$BP$11:$BP$21</definedName>
    <definedName name="A126286978R_Data">Data6!$BP$11:$BP$21</definedName>
    <definedName name="A126286978R_Latest">Data6!$BP$21</definedName>
    <definedName name="A126286982F">Data6!$CQ$1:$CQ$10,Data6!$CQ$11:$CQ$21</definedName>
    <definedName name="A126286982F_Data">Data6!$CQ$11:$CQ$21</definedName>
    <definedName name="A126286982F_Latest">Data6!$CQ$21</definedName>
    <definedName name="A126286986R">Data6!$CW$1:$CW$10,Data6!$CW$11:$CW$21</definedName>
    <definedName name="A126286986R_Data">Data6!$CW$11:$CW$21</definedName>
    <definedName name="A126286986R_Latest">Data6!$CW$21</definedName>
    <definedName name="A126286990F">Data6!$CZ$1:$CZ$10,Data6!$CZ$11:$CZ$21</definedName>
    <definedName name="A126286990F_Data">Data6!$CZ$11:$CZ$21</definedName>
    <definedName name="A126286990F_Latest">Data6!$CZ$21</definedName>
    <definedName name="A126286994R">Data6!$DU$1:$DU$10,Data6!$DU$11:$DU$21</definedName>
    <definedName name="A126286994R_Data">Data6!$DU$11:$DU$21</definedName>
    <definedName name="A126286994R_Latest">Data6!$DU$21</definedName>
    <definedName name="A126286998X">Data6!$FE$1:$FE$10,Data6!$FE$11:$FE$21</definedName>
    <definedName name="A126286998X_Data">Data6!$FE$11:$FE$21</definedName>
    <definedName name="A126286998X_Latest">Data6!$FE$21</definedName>
    <definedName name="A126287002F">Data6!$FQ$1:$FQ$10,Data6!$FQ$11:$FQ$21</definedName>
    <definedName name="A126287002F_Data">Data6!$FQ$11:$FQ$21</definedName>
    <definedName name="A126287002F_Latest">Data6!$FQ$21</definedName>
    <definedName name="A126287006R">Data6!$FT$1:$FT$10,Data6!$FT$11:$FT$21</definedName>
    <definedName name="A126287006R_Data">Data6!$FT$11:$FT$21</definedName>
    <definedName name="A126287006R_Latest">Data6!$FT$21</definedName>
    <definedName name="A126287010F">Data6!$GI$1:$GI$10,Data6!$GI$11:$GI$21</definedName>
    <definedName name="A126287010F_Data">Data6!$GI$11:$GI$21</definedName>
    <definedName name="A126287010F_Latest">Data6!$GI$21</definedName>
    <definedName name="A126287014R">Data6!$GL$1:$GL$10,Data6!$GL$11:$GL$21</definedName>
    <definedName name="A126287014R_Data">Data6!$GL$11:$GL$21</definedName>
    <definedName name="A126287014R_Latest">Data6!$GL$21</definedName>
    <definedName name="A126287018X">Data6!$BS$1:$BS$10,Data6!$BS$11:$BS$21</definedName>
    <definedName name="A126287018X_Data">Data6!$BS$11:$BS$21</definedName>
    <definedName name="A126287018X_Latest">Data6!$BS$21</definedName>
    <definedName name="A126287022R">Data6!$CB$1:$CB$10,Data6!$CB$11:$CB$21</definedName>
    <definedName name="A126287022R_Data">Data6!$CB$11:$CB$21</definedName>
    <definedName name="A126287022R_Latest">Data6!$CB$21</definedName>
    <definedName name="A126287026X">Data6!$ED$1:$ED$10,Data6!$ED$11:$ED$21</definedName>
    <definedName name="A126287026X_Data">Data6!$ED$11:$ED$21</definedName>
    <definedName name="A126287026X_Latest">Data6!$ED$21</definedName>
    <definedName name="A126287030R">Data6!$EG$1:$EG$10,Data6!$EG$11:$EG$21</definedName>
    <definedName name="A126287030R_Data">Data6!$EG$11:$EG$21</definedName>
    <definedName name="A126287030R_Latest">Data6!$EG$21</definedName>
    <definedName name="A126287034X">Data6!$FN$1:$FN$10,Data6!$FN$11:$FN$21</definedName>
    <definedName name="A126287034X_Data">Data6!$FN$11:$FN$21</definedName>
    <definedName name="A126287034X_Latest">Data6!$FN$21</definedName>
    <definedName name="A126287038J">Data6!$HA$1:$HA$10,Data6!$HA$11:$HA$21</definedName>
    <definedName name="A126287038J_Data">Data6!$HA$11:$HA$21</definedName>
    <definedName name="A126287038J_Latest">Data6!$HA$21</definedName>
    <definedName name="A126287042X">Data6!$BA$1:$BA$10,Data6!$BA$11:$BA$21</definedName>
    <definedName name="A126287042X_Data">Data6!$BA$11:$BA$21</definedName>
    <definedName name="A126287042X_Latest">Data6!$BA$21</definedName>
    <definedName name="A126287046J">Data6!$BG$1:$BG$10,Data6!$BG$11:$BG$21</definedName>
    <definedName name="A126287046J_Data">Data6!$BG$11:$BG$21</definedName>
    <definedName name="A126287046J_Latest">Data6!$BG$21</definedName>
    <definedName name="A126287050X">Data6!$BJ$1:$BJ$10,Data6!$BJ$11:$BJ$21</definedName>
    <definedName name="A126287050X_Data">Data6!$BJ$11:$BJ$21</definedName>
    <definedName name="A126287050X_Latest">Data6!$BJ$21</definedName>
    <definedName name="A126287054J">Data6!$BY$1:$BY$10,Data6!$BY$11:$BY$21</definedName>
    <definedName name="A126287054J_Data">Data6!$BY$11:$BY$21</definedName>
    <definedName name="A126287054J_Latest">Data6!$BY$21</definedName>
    <definedName name="A126287058T">Data6!$DI$1:$DI$10,Data6!$DI$11:$DI$21</definedName>
    <definedName name="A126287058T_Data">Data6!$DI$11:$DI$21</definedName>
    <definedName name="A126287058T_Latest">Data6!$DI$21</definedName>
    <definedName name="A126287062J">Data6!$DL$1:$DL$10,Data6!$DL$11:$DL$21</definedName>
    <definedName name="A126287062J_Data">Data6!$DL$11:$DL$21</definedName>
    <definedName name="A126287062J_Latest">Data6!$DL$21</definedName>
    <definedName name="A126287066T">Data6!$CE$1:$CE$10,Data6!$CE$11:$CE$21</definedName>
    <definedName name="A126287066T_Data">Data6!$CE$11:$CE$21</definedName>
    <definedName name="A126287066T_Latest">Data6!$CE$21</definedName>
    <definedName name="A126287070J">Data6!$DC$1:$DC$10,Data6!$DC$11:$DC$21</definedName>
    <definedName name="A126287070J_Data">Data6!$DC$11:$DC$21</definedName>
    <definedName name="A126287070J_Latest">Data6!$DC$21</definedName>
    <definedName name="A126287074T">Data6!$DX$1:$DX$10,Data6!$DX$11:$DX$21</definedName>
    <definedName name="A126287074T_Data">Data6!$DX$11:$DX$21</definedName>
    <definedName name="A126287074T_Latest">Data6!$DX$21</definedName>
    <definedName name="A126287078A">Data6!$FW$1:$FW$10,Data6!$FW$11:$FW$21</definedName>
    <definedName name="A126287078A_Data">Data6!$FW$11:$FW$21</definedName>
    <definedName name="A126287078A_Latest">Data6!$FW$21</definedName>
    <definedName name="A126287082T">Data6!$GU$1:$GU$10,Data6!$GU$11:$GU$21</definedName>
    <definedName name="A126287082T_Data">Data6!$GU$11:$GU$21</definedName>
    <definedName name="A126287082T_Latest">Data6!$GU$21</definedName>
    <definedName name="A126287086A">Data6!$AX$1:$AX$10,Data6!$AX$11:$AX$21</definedName>
    <definedName name="A126287086A_Data">Data6!$AX$11:$AX$21</definedName>
    <definedName name="A126287086A_Latest">Data6!$AX$21</definedName>
    <definedName name="A126287090T">Data6!$IQ$1:$IQ$10,Data6!$IQ$11:$IQ$21</definedName>
    <definedName name="A126287090T_Data">Data6!$IQ$11:$IQ$21</definedName>
    <definedName name="A126287090T_Latest">Data6!$IQ$21</definedName>
    <definedName name="A126287094A">Data7!$V$1:$V$10,Data7!$V$11:$V$21</definedName>
    <definedName name="A126287094A_Data">Data7!$V$11:$V$21</definedName>
    <definedName name="A126287094A_Latest">Data7!$V$21</definedName>
    <definedName name="A126287098K">Data7!$AE$1:$AE$10,Data7!$AE$11:$AE$21</definedName>
    <definedName name="A126287098K_Data">Data7!$AE$11:$AE$21</definedName>
    <definedName name="A126287098K_Latest">Data7!$AE$21</definedName>
    <definedName name="A126287102R">Data7!$AQ$1:$AQ$10,Data7!$AQ$11:$AQ$21</definedName>
    <definedName name="A126287102R_Data">Data7!$AQ$11:$AQ$21</definedName>
    <definedName name="A126287102R_Latest">Data7!$AQ$21</definedName>
    <definedName name="A126287106X">Data7!$BC$1:$BC$10,Data7!$BC$11:$BC$21</definedName>
    <definedName name="A126287106X_Data">Data7!$BC$11:$BC$21</definedName>
    <definedName name="A126287106X_Latest">Data7!$BC$21</definedName>
    <definedName name="A126287110R">Data7!$CP$1:$CP$10,Data7!$CP$11:$CP$21</definedName>
    <definedName name="A126287110R_Data">Data7!$CP$11:$CP$21</definedName>
    <definedName name="A126287110R_Latest">Data7!$CP$21</definedName>
    <definedName name="A126287114X">Data7!$DH$1:$DH$10,Data7!$DH$11:$DH$21</definedName>
    <definedName name="A126287114X_Data">Data7!$DH$11:$DH$21</definedName>
    <definedName name="A126287114X_Latest">Data7!$DH$21</definedName>
    <definedName name="A126287118J">Data7!$D$1:$D$10,Data7!$D$11:$D$21</definedName>
    <definedName name="A126287118J_Data">Data7!$D$11:$D$21</definedName>
    <definedName name="A126287118J_Latest">Data7!$D$21</definedName>
    <definedName name="A126287122X">Data7!$J$1:$J$10,Data7!$J$11:$J$21</definedName>
    <definedName name="A126287122X_Data">Data7!$J$11:$J$21</definedName>
    <definedName name="A126287122X_Latest">Data7!$J$21</definedName>
    <definedName name="A126287126J">Data7!$BI$1:$BI$10,Data7!$BI$11:$BI$21</definedName>
    <definedName name="A126287126J_Data">Data7!$BI$11:$BI$21</definedName>
    <definedName name="A126287126J_Latest">Data7!$BI$21</definedName>
    <definedName name="A126287130X">Data7!$CV$1:$CV$10,Data7!$CV$11:$CV$21</definedName>
    <definedName name="A126287130X_Data">Data7!$CV$11:$CV$21</definedName>
    <definedName name="A126287130X_Latest">Data7!$CV$21</definedName>
    <definedName name="A126287134J">Data7!$AZ$1:$AZ$10,Data7!$AZ$11:$AZ$21</definedName>
    <definedName name="A126287134J_Data">Data7!$AZ$11:$AZ$21</definedName>
    <definedName name="A126287134J_Latest">Data7!$AZ$21</definedName>
    <definedName name="A126287138T">Data7!$BO$1:$BO$10,Data7!$BO$11:$BO$21</definedName>
    <definedName name="A126287138T_Data">Data7!$BO$11:$BO$21</definedName>
    <definedName name="A126287138T_Latest">Data7!$BO$21</definedName>
    <definedName name="A126287142J">Data7!$CA$1:$CA$10,Data7!$CA$11:$CA$21</definedName>
    <definedName name="A126287142J_Data">Data7!$CA$11:$CA$21</definedName>
    <definedName name="A126287142J_Latest">Data7!$CA$21</definedName>
    <definedName name="A126287146T">Data7!$DE$1:$DE$10,Data7!$DE$11:$DE$21</definedName>
    <definedName name="A126287146T_Data">Data7!$DE$11:$DE$21</definedName>
    <definedName name="A126287146T_Latest">Data7!$DE$21</definedName>
    <definedName name="A126287150J">Data6!$IB$1:$IB$10,Data6!$IB$11:$IB$21</definedName>
    <definedName name="A126287150J_Data">Data6!$IB$11:$IB$21</definedName>
    <definedName name="A126287150J_Latest">Data6!$IB$21</definedName>
    <definedName name="A126287154T">Data6!$IN$1:$IN$10,Data6!$IN$11:$IN$21</definedName>
    <definedName name="A126287154T_Data">Data6!$IN$11:$IN$21</definedName>
    <definedName name="A126287154T_Latest">Data6!$IN$21</definedName>
    <definedName name="A126287158A">Data7!$AH$1:$AH$10,Data7!$AH$11:$AH$21</definedName>
    <definedName name="A126287158A_Data">Data7!$AH$11:$AH$21</definedName>
    <definedName name="A126287158A_Latest">Data7!$AH$21</definedName>
    <definedName name="A126287162T">Data7!$BF$1:$BF$10,Data7!$BF$11:$BF$21</definedName>
    <definedName name="A126287162T_Data">Data7!$BF$11:$BF$21</definedName>
    <definedName name="A126287162T_Latest">Data7!$BF$21</definedName>
    <definedName name="A126287166A">Data7!$BL$1:$BL$10,Data7!$BL$11:$BL$21</definedName>
    <definedName name="A126287166A_Data">Data7!$BL$11:$BL$21</definedName>
    <definedName name="A126287166A_Latest">Data7!$BL$21</definedName>
    <definedName name="A126287170T">Data7!$BR$1:$BR$10,Data7!$BR$11:$BR$21</definedName>
    <definedName name="A126287170T_Data">Data7!$BR$11:$BR$21</definedName>
    <definedName name="A126287170T_Latest">Data7!$BR$21</definedName>
    <definedName name="A126287174A">Data7!$BX$1:$BX$10,Data7!$BX$11:$BX$21</definedName>
    <definedName name="A126287174A_Data">Data7!$BX$11:$BX$21</definedName>
    <definedName name="A126287174A_Latest">Data7!$BX$21</definedName>
    <definedName name="A126287178K">Data7!$CS$1:$CS$10,Data7!$CS$11:$CS$21</definedName>
    <definedName name="A126287178K_Data">Data7!$CS$11:$CS$21</definedName>
    <definedName name="A126287178K_Latest">Data7!$CS$21</definedName>
    <definedName name="A126287182A">Data7!$DN$1:$DN$10,Data7!$DN$11:$DN$21</definedName>
    <definedName name="A126287182A_Data">Data7!$DN$11:$DN$21</definedName>
    <definedName name="A126287182A_Latest">Data7!$DN$21</definedName>
    <definedName name="A126287186K">Data6!$HJ$1:$HJ$10,Data6!$HJ$11:$HJ$21</definedName>
    <definedName name="A126287186K_Data">Data6!$HJ$11:$HJ$21</definedName>
    <definedName name="A126287186K_Latest">Data6!$HJ$21</definedName>
    <definedName name="A126287190A">Data6!$HS$1:$HS$10,Data6!$HS$11:$HS$21</definedName>
    <definedName name="A126287190A_Data">Data6!$HS$11:$HS$21</definedName>
    <definedName name="A126287190A_Latest">Data6!$HS$21</definedName>
    <definedName name="A126287194K">Data6!$HV$1:$HV$10,Data6!$HV$11:$HV$21</definedName>
    <definedName name="A126287194K_Data">Data6!$HV$11:$HV$21</definedName>
    <definedName name="A126287194K_Latest">Data6!$HV$21</definedName>
    <definedName name="A126287198V">Data7!$G$1:$G$10,Data7!$G$11:$G$21</definedName>
    <definedName name="A126287198V_Data">Data7!$G$11:$G$21</definedName>
    <definedName name="A126287198V_Latest">Data7!$G$21</definedName>
    <definedName name="A126287202X">Data7!$M$1:$M$10,Data7!$M$11:$M$21</definedName>
    <definedName name="A126287202X_Data">Data7!$M$11:$M$21</definedName>
    <definedName name="A126287202X_Latest">Data7!$M$21</definedName>
    <definedName name="A126287206J">Data7!$P$1:$P$10,Data7!$P$11:$P$21</definedName>
    <definedName name="A126287206J_Data">Data7!$P$11:$P$21</definedName>
    <definedName name="A126287206J_Latest">Data7!$P$21</definedName>
    <definedName name="A126287210X">Data7!$AK$1:$AK$10,Data7!$AK$11:$AK$21</definedName>
    <definedName name="A126287210X_Data">Data7!$AK$11:$AK$21</definedName>
    <definedName name="A126287210X_Latest">Data7!$AK$21</definedName>
    <definedName name="A126287214J">Data7!$BU$1:$BU$10,Data7!$BU$11:$BU$21</definedName>
    <definedName name="A126287214J_Data">Data7!$BU$11:$BU$21</definedName>
    <definedName name="A126287214J_Latest">Data7!$BU$21</definedName>
    <definedName name="A126287218T">Data7!$CG$1:$CG$10,Data7!$CG$11:$CG$21</definedName>
    <definedName name="A126287218T_Data">Data7!$CG$11:$CG$21</definedName>
    <definedName name="A126287218T_Latest">Data7!$CG$21</definedName>
    <definedName name="A126287222J">Data7!$CJ$1:$CJ$10,Data7!$CJ$11:$CJ$21</definedName>
    <definedName name="A126287222J_Data">Data7!$CJ$11:$CJ$21</definedName>
    <definedName name="A126287222J_Latest">Data7!$CJ$21</definedName>
    <definedName name="A126287226T">Data7!$CY$1:$CY$10,Data7!$CY$11:$CY$21</definedName>
    <definedName name="A126287226T_Data">Data7!$CY$11:$CY$21</definedName>
    <definedName name="A126287226T_Latest">Data7!$CY$21</definedName>
    <definedName name="A126287230J">Data7!$DB$1:$DB$10,Data7!$DB$11:$DB$21</definedName>
    <definedName name="A126287230J_Data">Data7!$DB$11:$DB$21</definedName>
    <definedName name="A126287230J_Latest">Data7!$DB$21</definedName>
    <definedName name="A126287234T">Data6!$HY$1:$HY$10,Data6!$HY$11:$HY$21</definedName>
    <definedName name="A126287234T_Data">Data6!$HY$11:$HY$21</definedName>
    <definedName name="A126287234T_Latest">Data6!$HY$21</definedName>
    <definedName name="A126287238A">Data6!$IH$1:$IH$10,Data6!$IH$11:$IH$21</definedName>
    <definedName name="A126287238A_Data">Data6!$IH$11:$IH$21</definedName>
    <definedName name="A126287238A_Latest">Data6!$IH$21</definedName>
    <definedName name="A126287242T">Data7!$AT$1:$AT$10,Data7!$AT$11:$AT$21</definedName>
    <definedName name="A126287242T_Data">Data7!$AT$11:$AT$21</definedName>
    <definedName name="A126287242T_Latest">Data7!$AT$21</definedName>
    <definedName name="A126287246A">Data7!$AW$1:$AW$10,Data7!$AW$11:$AW$21</definedName>
    <definedName name="A126287246A_Data">Data7!$AW$11:$AW$21</definedName>
    <definedName name="A126287246A_Latest">Data7!$AW$21</definedName>
    <definedName name="A126287250T">Data7!$CD$1:$CD$10,Data7!$CD$11:$CD$21</definedName>
    <definedName name="A126287250T_Data">Data7!$CD$11:$CD$21</definedName>
    <definedName name="A126287250T_Latest">Data7!$CD$21</definedName>
    <definedName name="A126287254A">Data7!$DQ$1:$DQ$10,Data7!$DQ$11:$DQ$21</definedName>
    <definedName name="A126287254A_Data">Data7!$DQ$11:$DQ$21</definedName>
    <definedName name="A126287254A_Latest">Data7!$DQ$21</definedName>
    <definedName name="A126287258K">Data6!$HG$1:$HG$10,Data6!$HG$11:$HG$21</definedName>
    <definedName name="A126287258K_Data">Data6!$HG$11:$HG$21</definedName>
    <definedName name="A126287258K_Latest">Data6!$HG$21</definedName>
    <definedName name="A126287262A">Data6!$HM$1:$HM$10,Data6!$HM$11:$HM$21</definedName>
    <definedName name="A126287262A_Data">Data6!$HM$11:$HM$21</definedName>
    <definedName name="A126287262A_Latest">Data6!$HM$21</definedName>
    <definedName name="A126287266K">Data6!$HP$1:$HP$10,Data6!$HP$11:$HP$21</definedName>
    <definedName name="A126287266K_Data">Data6!$HP$11:$HP$21</definedName>
    <definedName name="A126287266K_Latest">Data6!$HP$21</definedName>
    <definedName name="A126287270A">Data6!$IE$1:$IE$10,Data6!$IE$11:$IE$21</definedName>
    <definedName name="A126287270A_Data">Data6!$IE$11:$IE$21</definedName>
    <definedName name="A126287270A_Latest">Data6!$IE$21</definedName>
    <definedName name="A126287274K">Data7!$Y$1:$Y$10,Data7!$Y$11:$Y$21</definedName>
    <definedName name="A126287274K_Data">Data7!$Y$11:$Y$21</definedName>
    <definedName name="A126287274K_Latest">Data7!$Y$21</definedName>
    <definedName name="A126287278V">Data7!$AB$1:$AB$10,Data7!$AB$11:$AB$21</definedName>
    <definedName name="A126287278V_Data">Data7!$AB$11:$AB$21</definedName>
    <definedName name="A126287278V_Latest">Data7!$AB$21</definedName>
    <definedName name="A126287282K">Data6!$IK$1:$IK$10,Data6!$IK$11:$IK$21</definedName>
    <definedName name="A126287282K_Data">Data6!$IK$11:$IK$21</definedName>
    <definedName name="A126287282K_Latest">Data6!$IK$21</definedName>
    <definedName name="A126287286V">Data7!$S$1:$S$10,Data7!$S$11:$S$21</definedName>
    <definedName name="A126287286V_Data">Data7!$S$11:$S$21</definedName>
    <definedName name="A126287286V_Latest">Data7!$S$21</definedName>
    <definedName name="A126287290K">Data7!$AN$1:$AN$10,Data7!$AN$11:$AN$21</definedName>
    <definedName name="A126287290K_Data">Data7!$AN$11:$AN$21</definedName>
    <definedName name="A126287290K_Latest">Data7!$AN$21</definedName>
    <definedName name="A126287294V">Data7!$CM$1:$CM$10,Data7!$CM$11:$CM$21</definedName>
    <definedName name="A126287294V_Data">Data7!$CM$11:$CM$21</definedName>
    <definedName name="A126287294V_Latest">Data7!$CM$21</definedName>
    <definedName name="A126287298C">Data7!$DK$1:$DK$10,Data7!$DK$11:$DK$21</definedName>
    <definedName name="A126287298C_Data">Data7!$DK$11:$DK$21</definedName>
    <definedName name="A126287298C_Latest">Data7!$DK$21</definedName>
    <definedName name="A126287302J">Data6!$HD$1:$HD$10,Data6!$HD$11:$HD$21</definedName>
    <definedName name="A126287302J_Data">Data6!$HD$11:$HD$21</definedName>
    <definedName name="A126287302J_Latest">Data6!$HD$21</definedName>
    <definedName name="A126287306T">Data2!$DM$1:$DM$10,Data2!$DM$11:$DM$21</definedName>
    <definedName name="A126287306T_Data">Data2!$DM$11:$DM$21</definedName>
    <definedName name="A126287306T_Latest">Data2!$DM$21</definedName>
    <definedName name="A126287310J">Data2!$EH$1:$EH$10,Data2!$EH$11:$EH$21</definedName>
    <definedName name="A126287310J_Data">Data2!$EH$11:$EH$21</definedName>
    <definedName name="A126287310J_Latest">Data2!$EH$21</definedName>
    <definedName name="A126287314T">Data2!$EQ$1:$EQ$10,Data2!$EQ$11:$EQ$21</definedName>
    <definedName name="A126287314T_Data">Data2!$EQ$11:$EQ$21</definedName>
    <definedName name="A126287314T_Latest">Data2!$EQ$21</definedName>
    <definedName name="A126287318A">Data2!$FC$1:$FC$10,Data2!$FC$11:$FC$21</definedName>
    <definedName name="A126287318A_Data">Data2!$FC$11:$FC$21</definedName>
    <definedName name="A126287318A_Latest">Data2!$FC$21</definedName>
    <definedName name="A126287322T">Data2!$FO$1:$FO$10,Data2!$FO$11:$FO$21</definedName>
    <definedName name="A126287322T_Data">Data2!$FO$11:$FO$21</definedName>
    <definedName name="A126287322T_Latest">Data2!$FO$21</definedName>
    <definedName name="A126287326A">Data2!$HB$1:$HB$10,Data2!$HB$11:$HB$21</definedName>
    <definedName name="A126287326A_Data">Data2!$HB$11:$HB$21</definedName>
    <definedName name="A126287326A_Latest">Data2!$HB$21</definedName>
    <definedName name="A126287330T">Data2!$HT$1:$HT$10,Data2!$HT$11:$HT$21</definedName>
    <definedName name="A126287330T_Data">Data2!$HT$11:$HT$21</definedName>
    <definedName name="A126287330T_Latest">Data2!$HT$21</definedName>
    <definedName name="A126287334A">Data2!$DP$1:$DP$10,Data2!$DP$11:$DP$21</definedName>
    <definedName name="A126287334A_Data">Data2!$DP$11:$DP$21</definedName>
    <definedName name="A126287334A_Latest">Data2!$DP$21</definedName>
    <definedName name="A126287338K">Data2!$DV$1:$DV$10,Data2!$DV$11:$DV$21</definedName>
    <definedName name="A126287338K_Data">Data2!$DV$11:$DV$21</definedName>
    <definedName name="A126287338K_Latest">Data2!$DV$21</definedName>
    <definedName name="A126287342A">Data2!$FU$1:$FU$10,Data2!$FU$11:$FU$21</definedName>
    <definedName name="A126287342A_Data">Data2!$FU$11:$FU$21</definedName>
    <definedName name="A126287342A_Latest">Data2!$FU$21</definedName>
    <definedName name="A126287346K">Data2!$HH$1:$HH$10,Data2!$HH$11:$HH$21</definedName>
    <definedName name="A126287346K_Data">Data2!$HH$11:$HH$21</definedName>
    <definedName name="A126287346K_Latest">Data2!$HH$21</definedName>
    <definedName name="A126287350A">Data2!$FL$1:$FL$10,Data2!$FL$11:$FL$21</definedName>
    <definedName name="A126287350A_Data">Data2!$FL$11:$FL$21</definedName>
    <definedName name="A126287350A_Latest">Data2!$FL$21</definedName>
    <definedName name="A126287354K">Data2!$GA$1:$GA$10,Data2!$GA$11:$GA$21</definedName>
    <definedName name="A126287354K_Data">Data2!$GA$11:$GA$21</definedName>
    <definedName name="A126287354K_Latest">Data2!$GA$21</definedName>
    <definedName name="A126287358V">Data2!$GM$1:$GM$10,Data2!$GM$11:$GM$21</definedName>
    <definedName name="A126287358V_Data">Data2!$GM$11:$GM$21</definedName>
    <definedName name="A126287358V_Latest">Data2!$GM$21</definedName>
    <definedName name="A126287362K">Data2!$HQ$1:$HQ$10,Data2!$HQ$11:$HQ$21</definedName>
    <definedName name="A126287362K_Data">Data2!$HQ$11:$HQ$21</definedName>
    <definedName name="A126287362K_Latest">Data2!$HQ$21</definedName>
    <definedName name="A126287366V">Data2!$CX$1:$CX$10,Data2!$CX$11:$CX$21</definedName>
    <definedName name="A126287366V_Data">Data2!$CX$11:$CX$21</definedName>
    <definedName name="A126287366V_Latest">Data2!$CX$21</definedName>
    <definedName name="A126287370K">Data2!$DJ$1:$DJ$10,Data2!$DJ$11:$DJ$21</definedName>
    <definedName name="A126287370K_Data">Data2!$DJ$11:$DJ$21</definedName>
    <definedName name="A126287370K_Latest">Data2!$DJ$21</definedName>
    <definedName name="A126287374V">Data2!$ET$1:$ET$10,Data2!$ET$11:$ET$21</definedName>
    <definedName name="A126287374V_Data">Data2!$ET$11:$ET$21</definedName>
    <definedName name="A126287374V_Latest">Data2!$ET$21</definedName>
    <definedName name="A126287378C">Data2!$FR$1:$FR$10,Data2!$FR$11:$FR$21</definedName>
    <definedName name="A126287378C_Data">Data2!$FR$11:$FR$21</definedName>
    <definedName name="A126287378C_Latest">Data2!$FR$21</definedName>
    <definedName name="A126287382V">Data2!$FX$1:$FX$10,Data2!$FX$11:$FX$21</definedName>
    <definedName name="A126287382V_Data">Data2!$FX$11:$FX$21</definedName>
    <definedName name="A126287382V_Latest">Data2!$FX$21</definedName>
    <definedName name="A126287386C">Data2!$GD$1:$GD$10,Data2!$GD$11:$GD$21</definedName>
    <definedName name="A126287386C_Data">Data2!$GD$11:$GD$21</definedName>
    <definedName name="A126287386C_Latest">Data2!$GD$21</definedName>
    <definedName name="A126287390V">Data2!$GJ$1:$GJ$10,Data2!$GJ$11:$GJ$21</definedName>
    <definedName name="A126287390V_Data">Data2!$GJ$11:$GJ$21</definedName>
    <definedName name="A126287390V_Latest">Data2!$GJ$21</definedName>
    <definedName name="A126287394C">Data2!$HE$1:$HE$10,Data2!$HE$11:$HE$21</definedName>
    <definedName name="A126287394C_Data">Data2!$HE$11:$HE$21</definedName>
    <definedName name="A126287394C_Latest">Data2!$HE$21</definedName>
    <definedName name="A126287398L">Data2!$HZ$1:$HZ$10,Data2!$HZ$11:$HZ$21</definedName>
    <definedName name="A126287398L_Data">Data2!$HZ$11:$HZ$21</definedName>
    <definedName name="A126287398L_Latest">Data2!$HZ$21</definedName>
    <definedName name="A126287402T">Data2!$CF$1:$CF$10,Data2!$CF$11:$CF$21</definedName>
    <definedName name="A126287402T_Data">Data2!$CF$11:$CF$21</definedName>
    <definedName name="A126287402T_Latest">Data2!$CF$21</definedName>
    <definedName name="A126287406A">Data2!$CO$1:$CO$10,Data2!$CO$11:$CO$21</definedName>
    <definedName name="A126287406A_Data">Data2!$CO$11:$CO$21</definedName>
    <definedName name="A126287406A_Latest">Data2!$CO$21</definedName>
    <definedName name="A126287410T">Data2!$CR$1:$CR$10,Data2!$CR$11:$CR$21</definedName>
    <definedName name="A126287410T_Data">Data2!$CR$11:$CR$21</definedName>
    <definedName name="A126287410T_Latest">Data2!$CR$21</definedName>
    <definedName name="A126287414A">Data2!$DS$1:$DS$10,Data2!$DS$11:$DS$21</definedName>
    <definedName name="A126287414A_Data">Data2!$DS$11:$DS$21</definedName>
    <definedName name="A126287414A_Latest">Data2!$DS$21</definedName>
    <definedName name="A126287418K">Data2!$DY$1:$DY$10,Data2!$DY$11:$DY$21</definedName>
    <definedName name="A126287418K_Data">Data2!$DY$11:$DY$21</definedName>
    <definedName name="A126287418K_Latest">Data2!$DY$21</definedName>
    <definedName name="A126287422A">Data2!$EB$1:$EB$10,Data2!$EB$11:$EB$21</definedName>
    <definedName name="A126287422A_Data">Data2!$EB$11:$EB$21</definedName>
    <definedName name="A126287422A_Latest">Data2!$EB$21</definedName>
    <definedName name="A126287426K">Data2!$EW$1:$EW$10,Data2!$EW$11:$EW$21</definedName>
    <definedName name="A126287426K_Data">Data2!$EW$11:$EW$21</definedName>
    <definedName name="A126287426K_Latest">Data2!$EW$21</definedName>
    <definedName name="A126287430A">Data2!$GG$1:$GG$10,Data2!$GG$11:$GG$21</definedName>
    <definedName name="A126287430A_Data">Data2!$GG$11:$GG$21</definedName>
    <definedName name="A126287430A_Latest">Data2!$GG$21</definedName>
    <definedName name="A126287434K">Data2!$GS$1:$GS$10,Data2!$GS$11:$GS$21</definedName>
    <definedName name="A126287434K_Data">Data2!$GS$11:$GS$21</definedName>
    <definedName name="A126287434K_Latest">Data2!$GS$21</definedName>
    <definedName name="A126287438V">Data2!$GV$1:$GV$10,Data2!$GV$11:$GV$21</definedName>
    <definedName name="A126287438V_Data">Data2!$GV$11:$GV$21</definedName>
    <definedName name="A126287438V_Latest">Data2!$GV$21</definedName>
    <definedName name="A126287442K">Data2!$HK$1:$HK$10,Data2!$HK$11:$HK$21</definedName>
    <definedName name="A126287442K_Data">Data2!$HK$11:$HK$21</definedName>
    <definedName name="A126287442K_Latest">Data2!$HK$21</definedName>
    <definedName name="A126287446V">Data2!$HN$1:$HN$10,Data2!$HN$11:$HN$21</definedName>
    <definedName name="A126287446V_Data">Data2!$HN$11:$HN$21</definedName>
    <definedName name="A126287446V_Latest">Data2!$HN$21</definedName>
    <definedName name="A126287450K">Data2!$CU$1:$CU$10,Data2!$CU$11:$CU$21</definedName>
    <definedName name="A126287450K_Data">Data2!$CU$11:$CU$21</definedName>
    <definedName name="A126287450K_Latest">Data2!$CU$21</definedName>
    <definedName name="A126287454V">Data2!$DD$1:$DD$10,Data2!$DD$11:$DD$21</definedName>
    <definedName name="A126287454V_Data">Data2!$DD$11:$DD$21</definedName>
    <definedName name="A126287454V_Latest">Data2!$DD$21</definedName>
    <definedName name="A126287458C">Data2!$FF$1:$FF$10,Data2!$FF$11:$FF$21</definedName>
    <definedName name="A126287458C_Data">Data2!$FF$11:$FF$21</definedName>
    <definedName name="A126287458C_Latest">Data2!$FF$21</definedName>
    <definedName name="A126287462V">Data2!$FI$1:$FI$10,Data2!$FI$11:$FI$21</definedName>
    <definedName name="A126287462V_Data">Data2!$FI$11:$FI$21</definedName>
    <definedName name="A126287462V_Latest">Data2!$FI$21</definedName>
    <definedName name="A126287466C">Data2!$GP$1:$GP$10,Data2!$GP$11:$GP$21</definedName>
    <definedName name="A126287466C_Data">Data2!$GP$11:$GP$21</definedName>
    <definedName name="A126287466C_Latest">Data2!$GP$21</definedName>
    <definedName name="A126287470V">Data2!$IC$1:$IC$10,Data2!$IC$11:$IC$21</definedName>
    <definedName name="A126287470V_Data">Data2!$IC$11:$IC$21</definedName>
    <definedName name="A126287470V_Latest">Data2!$IC$21</definedName>
    <definedName name="A126287474C">Data2!$CC$1:$CC$10,Data2!$CC$11:$CC$21</definedName>
    <definedName name="A126287474C_Data">Data2!$CC$11:$CC$21</definedName>
    <definedName name="A126287474C_Latest">Data2!$CC$21</definedName>
    <definedName name="A126287478L">Data2!$CI$1:$CI$10,Data2!$CI$11:$CI$21</definedName>
    <definedName name="A126287478L_Data">Data2!$CI$11:$CI$21</definedName>
    <definedName name="A126287478L_Latest">Data2!$CI$21</definedName>
    <definedName name="A126287482C">Data2!$CL$1:$CL$10,Data2!$CL$11:$CL$21</definedName>
    <definedName name="A126287482C_Data">Data2!$CL$11:$CL$21</definedName>
    <definedName name="A126287482C_Latest">Data2!$CL$21</definedName>
    <definedName name="A126287486L">Data2!$DA$1:$DA$10,Data2!$DA$11:$DA$21</definedName>
    <definedName name="A126287486L_Data">Data2!$DA$11:$DA$21</definedName>
    <definedName name="A126287486L_Latest">Data2!$DA$21</definedName>
    <definedName name="A126287490C">Data2!$EK$1:$EK$10,Data2!$EK$11:$EK$21</definedName>
    <definedName name="A126287490C_Data">Data2!$EK$11:$EK$21</definedName>
    <definedName name="A126287490C_Latest">Data2!$EK$21</definedName>
    <definedName name="A126287494L">Data2!$EN$1:$EN$10,Data2!$EN$11:$EN$21</definedName>
    <definedName name="A126287494L_Data">Data2!$EN$11:$EN$21</definedName>
    <definedName name="A126287494L_Latest">Data2!$EN$21</definedName>
    <definedName name="A126287498W">Data2!$DG$1:$DG$10,Data2!$DG$11:$DG$21</definedName>
    <definedName name="A126287498W_Data">Data2!$DG$11:$DG$21</definedName>
    <definedName name="A126287498W_Latest">Data2!$DG$21</definedName>
    <definedName name="A126287502A">Data2!$EE$1:$EE$10,Data2!$EE$11:$EE$21</definedName>
    <definedName name="A126287502A_Data">Data2!$EE$11:$EE$21</definedName>
    <definedName name="A126287502A_Latest">Data2!$EE$21</definedName>
    <definedName name="A126287506K">Data2!$EZ$1:$EZ$10,Data2!$EZ$11:$EZ$21</definedName>
    <definedName name="A126287506K_Data">Data2!$EZ$11:$EZ$21</definedName>
    <definedName name="A126287506K_Latest">Data2!$EZ$21</definedName>
    <definedName name="A126287510A">Data2!$GY$1:$GY$10,Data2!$GY$11:$GY$21</definedName>
    <definedName name="A126287510A_Data">Data2!$GY$11:$GY$21</definedName>
    <definedName name="A126287510A_Latest">Data2!$GY$21</definedName>
    <definedName name="A126287514K">Data2!$HW$1:$HW$10,Data2!$HW$11:$HW$21</definedName>
    <definedName name="A126287514K_Data">Data2!$HW$11:$HW$21</definedName>
    <definedName name="A126287514K_Latest">Data2!$HW$21</definedName>
    <definedName name="A126287518V">Data2!$BZ$1:$BZ$10,Data2!$BZ$11:$BZ$21</definedName>
    <definedName name="A126287518V_Data">Data2!$BZ$11:$BZ$21</definedName>
    <definedName name="A126287518V_Latest">Data2!$BZ$21</definedName>
    <definedName name="A126289250C">Data4!$CY$1:$CY$10,Data4!$CY$11:$CY$21</definedName>
    <definedName name="A126289250C_Data">Data4!$CY$11:$CY$21</definedName>
    <definedName name="A126289250C_Latest">Data4!$CY$21</definedName>
    <definedName name="A126289254L">Data4!$DT$1:$DT$10,Data4!$DT$11:$DT$21</definedName>
    <definedName name="A126289254L_Data">Data4!$DT$11:$DT$21</definedName>
    <definedName name="A126289254L_Latest">Data4!$DT$21</definedName>
    <definedName name="A126289258W">Data4!$EC$1:$EC$10,Data4!$EC$11:$EC$21</definedName>
    <definedName name="A126289258W_Data">Data4!$EC$11:$EC$21</definedName>
    <definedName name="A126289258W_Latest">Data4!$EC$21</definedName>
    <definedName name="A126289262L">Data4!$EO$1:$EO$10,Data4!$EO$11:$EO$21</definedName>
    <definedName name="A126289262L_Data">Data4!$EO$11:$EO$21</definedName>
    <definedName name="A126289262L_Latest">Data4!$EO$21</definedName>
    <definedName name="A126289266W">Data4!$FA$1:$FA$10,Data4!$FA$11:$FA$21</definedName>
    <definedName name="A126289266W_Data">Data4!$FA$11:$FA$21</definedName>
    <definedName name="A126289266W_Latest">Data4!$FA$21</definedName>
    <definedName name="A126289270L">Data4!$GN$1:$GN$10,Data4!$GN$11:$GN$21</definedName>
    <definedName name="A126289270L_Data">Data4!$GN$11:$GN$21</definedName>
    <definedName name="A126289270L_Latest">Data4!$GN$21</definedName>
    <definedName name="A126289274W">Data4!$HF$1:$HF$10,Data4!$HF$11:$HF$21</definedName>
    <definedName name="A126289274W_Data">Data4!$HF$11:$HF$21</definedName>
    <definedName name="A126289274W_Latest">Data4!$HF$21</definedName>
    <definedName name="A126289278F">Data4!$DB$1:$DB$10,Data4!$DB$11:$DB$21</definedName>
    <definedName name="A126289278F_Data">Data4!$DB$11:$DB$21</definedName>
    <definedName name="A126289278F_Latest">Data4!$DB$21</definedName>
    <definedName name="A126289282W">Data4!$DH$1:$DH$10,Data4!$DH$11:$DH$21</definedName>
    <definedName name="A126289282W_Data">Data4!$DH$11:$DH$21</definedName>
    <definedName name="A126289282W_Latest">Data4!$DH$21</definedName>
    <definedName name="A126289286F">Data4!$FG$1:$FG$10,Data4!$FG$11:$FG$21</definedName>
    <definedName name="A126289286F_Data">Data4!$FG$11:$FG$21</definedName>
    <definedName name="A126289286F_Latest">Data4!$FG$21</definedName>
    <definedName name="A126289290W">Data4!$GT$1:$GT$10,Data4!$GT$11:$GT$21</definedName>
    <definedName name="A126289290W_Data">Data4!$GT$11:$GT$21</definedName>
    <definedName name="A126289290W_Latest">Data4!$GT$21</definedName>
    <definedName name="A126289294F">Data4!$EX$1:$EX$10,Data4!$EX$11:$EX$21</definedName>
    <definedName name="A126289294F_Data">Data4!$EX$11:$EX$21</definedName>
    <definedName name="A126289294F_Latest">Data4!$EX$21</definedName>
    <definedName name="A126289298R">Data4!$FM$1:$FM$10,Data4!$FM$11:$FM$21</definedName>
    <definedName name="A126289298R_Data">Data4!$FM$11:$FM$21</definedName>
    <definedName name="A126289298R_Latest">Data4!$FM$21</definedName>
    <definedName name="A126289302V">Data4!$FY$1:$FY$10,Data4!$FY$11:$FY$21</definedName>
    <definedName name="A126289302V_Data">Data4!$FY$11:$FY$21</definedName>
    <definedName name="A126289302V_Latest">Data4!$FY$21</definedName>
    <definedName name="A126289306C">Data4!$HC$1:$HC$10,Data4!$HC$11:$HC$21</definedName>
    <definedName name="A126289306C_Data">Data4!$HC$11:$HC$21</definedName>
    <definedName name="A126289306C_Latest">Data4!$HC$21</definedName>
    <definedName name="A126289310V">Data4!$CJ$1:$CJ$10,Data4!$CJ$11:$CJ$21</definedName>
    <definedName name="A126289310V_Data">Data4!$CJ$11:$CJ$21</definedName>
    <definedName name="A126289310V_Latest">Data4!$CJ$21</definedName>
    <definedName name="A126289314C">Data4!$CV$1:$CV$10,Data4!$CV$11:$CV$21</definedName>
    <definedName name="A126289314C_Data">Data4!$CV$11:$CV$21</definedName>
    <definedName name="A126289314C_Latest">Data4!$CV$21</definedName>
    <definedName name="A126289318L">Data4!$EF$1:$EF$10,Data4!$EF$11:$EF$21</definedName>
    <definedName name="A126289318L_Data">Data4!$EF$11:$EF$21</definedName>
    <definedName name="A126289318L_Latest">Data4!$EF$21</definedName>
    <definedName name="A126289322C">Data4!$FD$1:$FD$10,Data4!$FD$11:$FD$21</definedName>
    <definedName name="A126289322C_Data">Data4!$FD$11:$FD$21</definedName>
    <definedName name="A126289322C_Latest">Data4!$FD$21</definedName>
    <definedName name="A126289326L">Data4!$FJ$1:$FJ$10,Data4!$FJ$11:$FJ$21</definedName>
    <definedName name="A126289326L_Data">Data4!$FJ$11:$FJ$21</definedName>
    <definedName name="A126289326L_Latest">Data4!$FJ$21</definedName>
    <definedName name="A126289330C">Data4!$FP$1:$FP$10,Data4!$FP$11:$FP$21</definedName>
    <definedName name="A126289330C_Data">Data4!$FP$11:$FP$21</definedName>
    <definedName name="A126289330C_Latest">Data4!$FP$21</definedName>
    <definedName name="A126289334L">Data4!$FV$1:$FV$10,Data4!$FV$11:$FV$21</definedName>
    <definedName name="A126289334L_Data">Data4!$FV$11:$FV$21</definedName>
    <definedName name="A126289334L_Latest">Data4!$FV$21</definedName>
    <definedName name="A126289338W">Data4!$GQ$1:$GQ$10,Data4!$GQ$11:$GQ$21</definedName>
    <definedName name="A126289338W_Data">Data4!$GQ$11:$GQ$21</definedName>
    <definedName name="A126289338W_Latest">Data4!$GQ$21</definedName>
    <definedName name="A126289342L">Data4!$HL$1:$HL$10,Data4!$HL$11:$HL$21</definedName>
    <definedName name="A126289342L_Data">Data4!$HL$11:$HL$21</definedName>
    <definedName name="A126289342L_Latest">Data4!$HL$21</definedName>
    <definedName name="A126289346W">Data4!$BR$1:$BR$10,Data4!$BR$11:$BR$21</definedName>
    <definedName name="A126289346W_Data">Data4!$BR$11:$BR$21</definedName>
    <definedName name="A126289346W_Latest">Data4!$BR$21</definedName>
    <definedName name="A126289350L">Data4!$CA$1:$CA$10,Data4!$CA$11:$CA$21</definedName>
    <definedName name="A126289350L_Data">Data4!$CA$11:$CA$21</definedName>
    <definedName name="A126289350L_Latest">Data4!$CA$21</definedName>
    <definedName name="A126289354W">Data4!$CD$1:$CD$10,Data4!$CD$11:$CD$21</definedName>
    <definedName name="A126289354W_Data">Data4!$CD$11:$CD$21</definedName>
    <definedName name="A126289354W_Latest">Data4!$CD$21</definedName>
    <definedName name="A126289358F">Data4!$DE$1:$DE$10,Data4!$DE$11:$DE$21</definedName>
    <definedName name="A126289358F_Data">Data4!$DE$11:$DE$21</definedName>
    <definedName name="A126289358F_Latest">Data4!$DE$21</definedName>
    <definedName name="A126289362W">Data4!$DK$1:$DK$10,Data4!$DK$11:$DK$21</definedName>
    <definedName name="A126289362W_Data">Data4!$DK$11:$DK$21</definedName>
    <definedName name="A126289362W_Latest">Data4!$DK$21</definedName>
    <definedName name="A126289366F">Data4!$DN$1:$DN$10,Data4!$DN$11:$DN$21</definedName>
    <definedName name="A126289366F_Data">Data4!$DN$11:$DN$21</definedName>
    <definedName name="A126289366F_Latest">Data4!$DN$21</definedName>
    <definedName name="A126289370W">Data4!$EI$1:$EI$10,Data4!$EI$11:$EI$21</definedName>
    <definedName name="A126289370W_Data">Data4!$EI$11:$EI$21</definedName>
    <definedName name="A126289370W_Latest">Data4!$EI$21</definedName>
    <definedName name="A126289374F">Data4!$FS$1:$FS$10,Data4!$FS$11:$FS$21</definedName>
    <definedName name="A126289374F_Data">Data4!$FS$11:$FS$21</definedName>
    <definedName name="A126289374F_Latest">Data4!$FS$21</definedName>
    <definedName name="A126289378R">Data4!$GE$1:$GE$10,Data4!$GE$11:$GE$21</definedName>
    <definedName name="A126289378R_Data">Data4!$GE$11:$GE$21</definedName>
    <definedName name="A126289378R_Latest">Data4!$GE$21</definedName>
    <definedName name="A126289382F">Data4!$GH$1:$GH$10,Data4!$GH$11:$GH$21</definedName>
    <definedName name="A126289382F_Data">Data4!$GH$11:$GH$21</definedName>
    <definedName name="A126289382F_Latest">Data4!$GH$21</definedName>
    <definedName name="A126289386R">Data4!$GW$1:$GW$10,Data4!$GW$11:$GW$21</definedName>
    <definedName name="A126289386R_Data">Data4!$GW$11:$GW$21</definedName>
    <definedName name="A126289386R_Latest">Data4!$GW$21</definedName>
    <definedName name="A126289390F">Data4!$GZ$1:$GZ$10,Data4!$GZ$11:$GZ$21</definedName>
    <definedName name="A126289390F_Data">Data4!$GZ$11:$GZ$21</definedName>
    <definedName name="A126289390F_Latest">Data4!$GZ$21</definedName>
    <definedName name="A126289394R">Data4!$CG$1:$CG$10,Data4!$CG$11:$CG$21</definedName>
    <definedName name="A126289394R_Data">Data4!$CG$11:$CG$21</definedName>
    <definedName name="A126289394R_Latest">Data4!$CG$21</definedName>
    <definedName name="A126289398X">Data4!$CP$1:$CP$10,Data4!$CP$11:$CP$21</definedName>
    <definedName name="A126289398X_Data">Data4!$CP$11:$CP$21</definedName>
    <definedName name="A126289398X_Latest">Data4!$CP$21</definedName>
    <definedName name="A126289402C">Data4!$ER$1:$ER$10,Data4!$ER$11:$ER$21</definedName>
    <definedName name="A126289402C_Data">Data4!$ER$11:$ER$21</definedName>
    <definedName name="A126289402C_Latest">Data4!$ER$21</definedName>
    <definedName name="A126289406L">Data4!$EU$1:$EU$10,Data4!$EU$11:$EU$21</definedName>
    <definedName name="A126289406L_Data">Data4!$EU$11:$EU$21</definedName>
    <definedName name="A126289406L_Latest">Data4!$EU$21</definedName>
    <definedName name="A126289410C">Data4!$GB$1:$GB$10,Data4!$GB$11:$GB$21</definedName>
    <definedName name="A126289410C_Data">Data4!$GB$11:$GB$21</definedName>
    <definedName name="A126289410C_Latest">Data4!$GB$21</definedName>
    <definedName name="A126289414L">Data4!$HO$1:$HO$10,Data4!$HO$11:$HO$21</definedName>
    <definedName name="A126289414L_Data">Data4!$HO$11:$HO$21</definedName>
    <definedName name="A126289414L_Latest">Data4!$HO$21</definedName>
    <definedName name="A126289418W">Data4!$BO$1:$BO$10,Data4!$BO$11:$BO$21</definedName>
    <definedName name="A126289418W_Data">Data4!$BO$11:$BO$21</definedName>
    <definedName name="A126289418W_Latest">Data4!$BO$21</definedName>
    <definedName name="A126289422L">Data4!$BU$1:$BU$10,Data4!$BU$11:$BU$21</definedName>
    <definedName name="A126289422L_Data">Data4!$BU$11:$BU$21</definedName>
    <definedName name="A126289422L_Latest">Data4!$BU$21</definedName>
    <definedName name="A126289426W">Data4!$BX$1:$BX$10,Data4!$BX$11:$BX$21</definedName>
    <definedName name="A126289426W_Data">Data4!$BX$11:$BX$21</definedName>
    <definedName name="A126289426W_Latest">Data4!$BX$21</definedName>
    <definedName name="A126289430L">Data4!$CM$1:$CM$10,Data4!$CM$11:$CM$21</definedName>
    <definedName name="A126289430L_Data">Data4!$CM$11:$CM$21</definedName>
    <definedName name="A126289430L_Latest">Data4!$CM$21</definedName>
    <definedName name="A126289434W">Data4!$DW$1:$DW$10,Data4!$DW$11:$DW$21</definedName>
    <definedName name="A126289434W_Data">Data4!$DW$11:$DW$21</definedName>
    <definedName name="A126289434W_Latest">Data4!$DW$21</definedName>
    <definedName name="A126289438F">Data4!$DZ$1:$DZ$10,Data4!$DZ$11:$DZ$21</definedName>
    <definedName name="A126289438F_Data">Data4!$DZ$11:$DZ$21</definedName>
    <definedName name="A126289438F_Latest">Data4!$DZ$21</definedName>
    <definedName name="A126289442W">Data4!$CS$1:$CS$10,Data4!$CS$11:$CS$21</definedName>
    <definedName name="A126289442W_Data">Data4!$CS$11:$CS$21</definedName>
    <definedName name="A126289442W_Latest">Data4!$CS$21</definedName>
    <definedName name="A126289446F">Data4!$DQ$1:$DQ$10,Data4!$DQ$11:$DQ$21</definedName>
    <definedName name="A126289446F_Data">Data4!$DQ$11:$DQ$21</definedName>
    <definedName name="A126289446F_Latest">Data4!$DQ$21</definedName>
    <definedName name="A126289450W">Data4!$EL$1:$EL$10,Data4!$EL$11:$EL$21</definedName>
    <definedName name="A126289450W_Data">Data4!$EL$11:$EL$21</definedName>
    <definedName name="A126289450W_Latest">Data4!$EL$21</definedName>
    <definedName name="A126289454F">Data4!$GK$1:$GK$10,Data4!$GK$11:$GK$21</definedName>
    <definedName name="A126289454F_Data">Data4!$GK$11:$GK$21</definedName>
    <definedName name="A126289454F_Latest">Data4!$GK$21</definedName>
    <definedName name="A126289458R">Data4!$HI$1:$HI$10,Data4!$HI$11:$HI$21</definedName>
    <definedName name="A126289458R_Data">Data4!$HI$11:$HI$21</definedName>
    <definedName name="A126289458R_Latest">Data4!$HI$21</definedName>
    <definedName name="A126289462F">Data4!$BL$1:$BL$10,Data4!$BL$11:$BL$21</definedName>
    <definedName name="A126289462F_Data">Data4!$BL$11:$BL$21</definedName>
    <definedName name="A126289462F_Latest">Data4!$BL$21</definedName>
    <definedName name="A126291194L">Data1!$GW$1:$GW$10,Data1!$GW$11:$GW$21</definedName>
    <definedName name="A126291194L_Data">Data1!$GW$11:$GW$21</definedName>
    <definedName name="A126291194L_Latest">Data1!$GW$21</definedName>
    <definedName name="A126291198W">Data1!$HR$1:$HR$10,Data1!$HR$11:$HR$21</definedName>
    <definedName name="A126291198W_Data">Data1!$HR$11:$HR$21</definedName>
    <definedName name="A126291198W_Latest">Data1!$HR$21</definedName>
    <definedName name="A126291202A">Data1!$IA$1:$IA$10,Data1!$IA$11:$IA$21</definedName>
    <definedName name="A126291202A_Data">Data1!$IA$11:$IA$21</definedName>
    <definedName name="A126291202A_Latest">Data1!$IA$21</definedName>
    <definedName name="A126291206K">Data1!$IM$1:$IM$10,Data1!$IM$11:$IM$21</definedName>
    <definedName name="A126291206K_Data">Data1!$IM$11:$IM$21</definedName>
    <definedName name="A126291206K_Latest">Data1!$IM$21</definedName>
    <definedName name="A126291210A">Data2!$I$1:$I$10,Data2!$I$11:$I$21</definedName>
    <definedName name="A126291210A_Data">Data2!$I$11:$I$21</definedName>
    <definedName name="A126291210A_Latest">Data2!$I$21</definedName>
    <definedName name="A126291214K">Data2!$AV$1:$AV$10,Data2!$AV$11:$AV$21</definedName>
    <definedName name="A126291214K_Data">Data2!$AV$11:$AV$21</definedName>
    <definedName name="A126291214K_Latest">Data2!$AV$21</definedName>
    <definedName name="A126291218V">Data2!$BN$1:$BN$10,Data2!$BN$11:$BN$21</definedName>
    <definedName name="A126291218V_Data">Data2!$BN$11:$BN$21</definedName>
    <definedName name="A126291218V_Latest">Data2!$BN$21</definedName>
    <definedName name="A126291222K">Data1!$GZ$1:$GZ$10,Data1!$GZ$11:$GZ$21</definedName>
    <definedName name="A126291222K_Data">Data1!$GZ$11:$GZ$21</definedName>
    <definedName name="A126291222K_Latest">Data1!$GZ$21</definedName>
    <definedName name="A126291226V">Data1!$HF$1:$HF$10,Data1!$HF$11:$HF$21</definedName>
    <definedName name="A126291226V_Data">Data1!$HF$11:$HF$21</definedName>
    <definedName name="A126291226V_Latest">Data1!$HF$21</definedName>
    <definedName name="A126291230K">Data2!$O$1:$O$10,Data2!$O$11:$O$21</definedName>
    <definedName name="A126291230K_Data">Data2!$O$11:$O$21</definedName>
    <definedName name="A126291230K_Latest">Data2!$O$21</definedName>
    <definedName name="A126291234V">Data2!$BB$1:$BB$10,Data2!$BB$11:$BB$21</definedName>
    <definedName name="A126291234V_Data">Data2!$BB$11:$BB$21</definedName>
    <definedName name="A126291234V_Latest">Data2!$BB$21</definedName>
    <definedName name="A126291238C">Data2!$F$1:$F$10,Data2!$F$11:$F$21</definedName>
    <definedName name="A126291238C_Data">Data2!$F$11:$F$21</definedName>
    <definedName name="A126291238C_Latest">Data2!$F$21</definedName>
    <definedName name="A126291242V">Data2!$U$1:$U$10,Data2!$U$11:$U$21</definedName>
    <definedName name="A126291242V_Data">Data2!$U$11:$U$21</definedName>
    <definedName name="A126291242V_Latest">Data2!$U$21</definedName>
    <definedName name="A126291246C">Data2!$AG$1:$AG$10,Data2!$AG$11:$AG$21</definedName>
    <definedName name="A126291246C_Data">Data2!$AG$11:$AG$21</definedName>
    <definedName name="A126291246C_Latest">Data2!$AG$21</definedName>
    <definedName name="A126291250V">Data2!$BK$1:$BK$10,Data2!$BK$11:$BK$21</definedName>
    <definedName name="A126291250V_Data">Data2!$BK$11:$BK$21</definedName>
    <definedName name="A126291250V_Latest">Data2!$BK$21</definedName>
    <definedName name="A126291254C">Data1!$GH$1:$GH$10,Data1!$GH$11:$GH$21</definedName>
    <definedName name="A126291254C_Data">Data1!$GH$11:$GH$21</definedName>
    <definedName name="A126291254C_Latest">Data1!$GH$21</definedName>
    <definedName name="A126291258L">Data1!$GT$1:$GT$10,Data1!$GT$11:$GT$21</definedName>
    <definedName name="A126291258L_Data">Data1!$GT$11:$GT$21</definedName>
    <definedName name="A126291258L_Latest">Data1!$GT$21</definedName>
    <definedName name="A126291262C">Data1!$ID$1:$ID$10,Data1!$ID$11:$ID$21</definedName>
    <definedName name="A126291262C_Data">Data1!$ID$11:$ID$21</definedName>
    <definedName name="A126291262C_Latest">Data1!$ID$21</definedName>
    <definedName name="A126291266L">Data2!$L$1:$L$10,Data2!$L$11:$L$21</definedName>
    <definedName name="A126291266L_Data">Data2!$L$11:$L$21</definedName>
    <definedName name="A126291266L_Latest">Data2!$L$21</definedName>
    <definedName name="A126291270C">Data2!$R$1:$R$10,Data2!$R$11:$R$21</definedName>
    <definedName name="A126291270C_Data">Data2!$R$11:$R$21</definedName>
    <definedName name="A126291270C_Latest">Data2!$R$21</definedName>
    <definedName name="A126291274L">Data2!$X$1:$X$10,Data2!$X$11:$X$21</definedName>
    <definedName name="A126291274L_Data">Data2!$X$11:$X$21</definedName>
    <definedName name="A126291274L_Latest">Data2!$X$21</definedName>
    <definedName name="A126291278W">Data2!$AD$1:$AD$10,Data2!$AD$11:$AD$21</definedName>
    <definedName name="A126291278W_Data">Data2!$AD$11:$AD$21</definedName>
    <definedName name="A126291278W_Latest">Data2!$AD$21</definedName>
    <definedName name="A126291282L">Data2!$AY$1:$AY$10,Data2!$AY$11:$AY$21</definedName>
    <definedName name="A126291282L_Data">Data2!$AY$11:$AY$21</definedName>
    <definedName name="A126291282L_Latest">Data2!$AY$21</definedName>
    <definedName name="A126291286W">Data2!$BT$1:$BT$10,Data2!$BT$11:$BT$21</definedName>
    <definedName name="A126291286W_Data">Data2!$BT$11:$BT$21</definedName>
    <definedName name="A126291286W_Latest">Data2!$BT$21</definedName>
    <definedName name="A126291290L">Data1!$FP$1:$FP$10,Data1!$FP$11:$FP$21</definedName>
    <definedName name="A126291290L_Data">Data1!$FP$11:$FP$21</definedName>
    <definedName name="A126291290L_Latest">Data1!$FP$21</definedName>
    <definedName name="A126291294W">Data1!$FY$1:$FY$10,Data1!$FY$11:$FY$21</definedName>
    <definedName name="A126291294W_Data">Data1!$FY$11:$FY$21</definedName>
    <definedName name="A126291294W_Latest">Data1!$FY$21</definedName>
    <definedName name="A126291298F">Data1!$GB$1:$GB$10,Data1!$GB$11:$GB$21</definedName>
    <definedName name="A126291298F_Data">Data1!$GB$11:$GB$21</definedName>
    <definedName name="A126291298F_Latest">Data1!$GB$21</definedName>
    <definedName name="A126291302K">Data1!$HC$1:$HC$10,Data1!$HC$11:$HC$21</definedName>
    <definedName name="A126291302K_Data">Data1!$HC$11:$HC$21</definedName>
    <definedName name="A126291302K_Latest">Data1!$HC$21</definedName>
    <definedName name="A126291306V">Data1!$HI$1:$HI$10,Data1!$HI$11:$HI$21</definedName>
    <definedName name="A126291306V_Data">Data1!$HI$11:$HI$21</definedName>
    <definedName name="A126291306V_Latest">Data1!$HI$21</definedName>
    <definedName name="A126291310K">Data1!$HL$1:$HL$10,Data1!$HL$11:$HL$21</definedName>
    <definedName name="A126291310K_Data">Data1!$HL$11:$HL$21</definedName>
    <definedName name="A126291310K_Latest">Data1!$HL$21</definedName>
    <definedName name="A126291314V">Data1!$IG$1:$IG$10,Data1!$IG$11:$IG$21</definedName>
    <definedName name="A126291314V_Data">Data1!$IG$11:$IG$21</definedName>
    <definedName name="A126291314V_Latest">Data1!$IG$21</definedName>
    <definedName name="A126291318C">Data2!$AA$1:$AA$10,Data2!$AA$11:$AA$21</definedName>
    <definedName name="A126291318C_Data">Data2!$AA$11:$AA$21</definedName>
    <definedName name="A126291318C_Latest">Data2!$AA$21</definedName>
    <definedName name="A126291322V">Data2!$AM$1:$AM$10,Data2!$AM$11:$AM$21</definedName>
    <definedName name="A126291322V_Data">Data2!$AM$11:$AM$21</definedName>
    <definedName name="A126291322V_Latest">Data2!$AM$21</definedName>
    <definedName name="A126291326C">Data2!$AP$1:$AP$10,Data2!$AP$11:$AP$21</definedName>
    <definedName name="A126291326C_Data">Data2!$AP$11:$AP$21</definedName>
    <definedName name="A126291326C_Latest">Data2!$AP$21</definedName>
    <definedName name="A126291330V">Data2!$BE$1:$BE$10,Data2!$BE$11:$BE$21</definedName>
    <definedName name="A126291330V_Data">Data2!$BE$11:$BE$21</definedName>
    <definedName name="A126291330V_Latest">Data2!$BE$21</definedName>
    <definedName name="A126291334C">Data2!$BH$1:$BH$10,Data2!$BH$11:$BH$21</definedName>
    <definedName name="A126291334C_Data">Data2!$BH$11:$BH$21</definedName>
    <definedName name="A126291334C_Latest">Data2!$BH$21</definedName>
    <definedName name="A126291338L">Data1!$GE$1:$GE$10,Data1!$GE$11:$GE$21</definedName>
    <definedName name="A126291338L_Data">Data1!$GE$11:$GE$21</definedName>
    <definedName name="A126291338L_Latest">Data1!$GE$21</definedName>
    <definedName name="A126291342C">Data1!$GN$1:$GN$10,Data1!$GN$11:$GN$21</definedName>
    <definedName name="A126291342C_Data">Data1!$GN$11:$GN$21</definedName>
    <definedName name="A126291342C_Latest">Data1!$GN$21</definedName>
    <definedName name="A126291346L">Data1!$IP$1:$IP$10,Data1!$IP$11:$IP$21</definedName>
    <definedName name="A126291346L_Data">Data1!$IP$11:$IP$21</definedName>
    <definedName name="A126291346L_Latest">Data1!$IP$21</definedName>
    <definedName name="A126291350C">Data2!$C$1:$C$10,Data2!$C$11:$C$21</definedName>
    <definedName name="A126291350C_Data">Data2!$C$11:$C$21</definedName>
    <definedName name="A126291350C_Latest">Data2!$C$21</definedName>
    <definedName name="A126291354L">Data2!$AJ$1:$AJ$10,Data2!$AJ$11:$AJ$21</definedName>
    <definedName name="A126291354L_Data">Data2!$AJ$11:$AJ$21</definedName>
    <definedName name="A126291354L_Latest">Data2!$AJ$21</definedName>
    <definedName name="A126291358W">Data2!$BW$1:$BW$10,Data2!$BW$11:$BW$21</definedName>
    <definedName name="A126291358W_Data">Data2!$BW$11:$BW$21</definedName>
    <definedName name="A126291358W_Latest">Data2!$BW$21</definedName>
    <definedName name="A126291362L">Data1!$FM$1:$FM$10,Data1!$FM$11:$FM$21</definedName>
    <definedName name="A126291362L_Data">Data1!$FM$11:$FM$21</definedName>
    <definedName name="A126291362L_Latest">Data1!$FM$21</definedName>
    <definedName name="A126291366W">Data1!$FS$1:$FS$10,Data1!$FS$11:$FS$21</definedName>
    <definedName name="A126291366W_Data">Data1!$FS$11:$FS$21</definedName>
    <definedName name="A126291366W_Latest">Data1!$FS$21</definedName>
    <definedName name="A126291370L">Data1!$FV$1:$FV$10,Data1!$FV$11:$FV$21</definedName>
    <definedName name="A126291370L_Data">Data1!$FV$11:$FV$21</definedName>
    <definedName name="A126291370L_Latest">Data1!$FV$21</definedName>
    <definedName name="A126291374W">Data1!$GK$1:$GK$10,Data1!$GK$11:$GK$21</definedName>
    <definedName name="A126291374W_Data">Data1!$GK$11:$GK$21</definedName>
    <definedName name="A126291374W_Latest">Data1!$GK$21</definedName>
    <definedName name="A126291378F">Data1!$HU$1:$HU$10,Data1!$HU$11:$HU$21</definedName>
    <definedName name="A126291378F_Data">Data1!$HU$11:$HU$21</definedName>
    <definedName name="A126291378F_Latest">Data1!$HU$21</definedName>
    <definedName name="A126291382W">Data1!$HX$1:$HX$10,Data1!$HX$11:$HX$21</definedName>
    <definedName name="A126291382W_Data">Data1!$HX$11:$HX$21</definedName>
    <definedName name="A126291382W_Latest">Data1!$HX$21</definedName>
    <definedName name="A126291386F">Data1!$GQ$1:$GQ$10,Data1!$GQ$11:$GQ$21</definedName>
    <definedName name="A126291386F_Data">Data1!$GQ$11:$GQ$21</definedName>
    <definedName name="A126291386F_Latest">Data1!$GQ$21</definedName>
    <definedName name="A126291390W">Data1!$HO$1:$HO$10,Data1!$HO$11:$HO$21</definedName>
    <definedName name="A126291390W_Data">Data1!$HO$11:$HO$21</definedName>
    <definedName name="A126291390W_Latest">Data1!$HO$21</definedName>
    <definedName name="A126291394F">Data1!$IJ$1:$IJ$10,Data1!$IJ$11:$IJ$21</definedName>
    <definedName name="A126291394F_Data">Data1!$IJ$11:$IJ$21</definedName>
    <definedName name="A126291394F_Latest">Data1!$IJ$21</definedName>
    <definedName name="A126291398R">Data2!$AS$1:$AS$10,Data2!$AS$11:$AS$21</definedName>
    <definedName name="A126291398R_Data">Data2!$AS$11:$AS$21</definedName>
    <definedName name="A126291398R_Latest">Data2!$AS$21</definedName>
    <definedName name="A126291402V">Data2!$BQ$1:$BQ$10,Data2!$BQ$11:$BQ$21</definedName>
    <definedName name="A126291402V_Data">Data2!$BQ$11:$BQ$21</definedName>
    <definedName name="A126291402V_Latest">Data2!$BQ$21</definedName>
    <definedName name="A126291406C">Data1!$FJ$1:$FJ$10,Data1!$FJ$11:$FJ$21</definedName>
    <definedName name="A126291406C_Data">Data1!$FJ$11:$FJ$21</definedName>
    <definedName name="A126291406C_Latest">Data1!$FJ$21</definedName>
    <definedName name="A126293138F">Data3!$AC$1:$AC$10,Data3!$AC$11:$AC$21</definedName>
    <definedName name="A126293138F_Data">Data3!$AC$11:$AC$21</definedName>
    <definedName name="A126293138F_Latest">Data3!$AC$21</definedName>
    <definedName name="A126293142W">Data3!$AX$1:$AX$10,Data3!$AX$11:$AX$21</definedName>
    <definedName name="A126293142W_Data">Data3!$AX$11:$AX$21</definedName>
    <definedName name="A126293142W_Latest">Data3!$AX$21</definedName>
    <definedName name="A126293146F">Data3!$BG$1:$BG$10,Data3!$BG$11:$BG$21</definedName>
    <definedName name="A126293146F_Data">Data3!$BG$11:$BG$21</definedName>
    <definedName name="A126293146F_Latest">Data3!$BG$21</definedName>
    <definedName name="A126293150W">Data3!$BS$1:$BS$10,Data3!$BS$11:$BS$21</definedName>
    <definedName name="A126293150W_Data">Data3!$BS$11:$BS$21</definedName>
    <definedName name="A126293150W_Latest">Data3!$BS$21</definedName>
    <definedName name="A126293154F">Data3!$CE$1:$CE$10,Data3!$CE$11:$CE$21</definedName>
    <definedName name="A126293154F_Data">Data3!$CE$11:$CE$21</definedName>
    <definedName name="A126293154F_Latest">Data3!$CE$21</definedName>
    <definedName name="A126293158R">Data3!$DR$1:$DR$10,Data3!$DR$11:$DR$21</definedName>
    <definedName name="A126293158R_Data">Data3!$DR$11:$DR$21</definedName>
    <definedName name="A126293158R_Latest">Data3!$DR$21</definedName>
    <definedName name="A126293162F">Data3!$EJ$1:$EJ$10,Data3!$EJ$11:$EJ$21</definedName>
    <definedName name="A126293162F_Data">Data3!$EJ$11:$EJ$21</definedName>
    <definedName name="A126293162F_Latest">Data3!$EJ$21</definedName>
    <definedName name="A126293166R">Data3!$AF$1:$AF$10,Data3!$AF$11:$AF$21</definedName>
    <definedName name="A126293166R_Data">Data3!$AF$11:$AF$21</definedName>
    <definedName name="A126293166R_Latest">Data3!$AF$21</definedName>
    <definedName name="A126293170F">Data3!$AL$1:$AL$10,Data3!$AL$11:$AL$21</definedName>
    <definedName name="A126293170F_Data">Data3!$AL$11:$AL$21</definedName>
    <definedName name="A126293170F_Latest">Data3!$AL$21</definedName>
    <definedName name="A126293174R">Data3!$CK$1:$CK$10,Data3!$CK$11:$CK$21</definedName>
    <definedName name="A126293174R_Data">Data3!$CK$11:$CK$21</definedName>
    <definedName name="A126293174R_Latest">Data3!$CK$21</definedName>
    <definedName name="A126293178X">Data3!$DX$1:$DX$10,Data3!$DX$11:$DX$21</definedName>
    <definedName name="A126293178X_Data">Data3!$DX$11:$DX$21</definedName>
    <definedName name="A126293178X_Latest">Data3!$DX$21</definedName>
    <definedName name="A126293182R">Data3!$CB$1:$CB$10,Data3!$CB$11:$CB$21</definedName>
    <definedName name="A126293182R_Data">Data3!$CB$11:$CB$21</definedName>
    <definedName name="A126293182R_Latest">Data3!$CB$21</definedName>
    <definedName name="A126293186X">Data3!$CQ$1:$CQ$10,Data3!$CQ$11:$CQ$21</definedName>
    <definedName name="A126293186X_Data">Data3!$CQ$11:$CQ$21</definedName>
    <definedName name="A126293186X_Latest">Data3!$CQ$21</definedName>
    <definedName name="A126293190R">Data3!$DC$1:$DC$10,Data3!$DC$11:$DC$21</definedName>
    <definedName name="A126293190R_Data">Data3!$DC$11:$DC$21</definedName>
    <definedName name="A126293190R_Latest">Data3!$DC$21</definedName>
    <definedName name="A126293194X">Data3!$EG$1:$EG$10,Data3!$EG$11:$EG$21</definedName>
    <definedName name="A126293194X_Data">Data3!$EG$11:$EG$21</definedName>
    <definedName name="A126293194X_Latest">Data3!$EG$21</definedName>
    <definedName name="A126293198J">Data3!$N$1:$N$10,Data3!$N$11:$N$21</definedName>
    <definedName name="A126293198J_Data">Data3!$N$11:$N$21</definedName>
    <definedName name="A126293198J_Latest">Data3!$N$21</definedName>
    <definedName name="A126293202L">Data3!$Z$1:$Z$10,Data3!$Z$11:$Z$21</definedName>
    <definedName name="A126293202L_Data">Data3!$Z$11:$Z$21</definedName>
    <definedName name="A126293202L_Latest">Data3!$Z$21</definedName>
    <definedName name="A126293206W">Data3!$BJ$1:$BJ$10,Data3!$BJ$11:$BJ$21</definedName>
    <definedName name="A126293206W_Data">Data3!$BJ$11:$BJ$21</definedName>
    <definedName name="A126293206W_Latest">Data3!$BJ$21</definedName>
    <definedName name="A126293210L">Data3!$CH$1:$CH$10,Data3!$CH$11:$CH$21</definedName>
    <definedName name="A126293210L_Data">Data3!$CH$11:$CH$21</definedName>
    <definedName name="A126293210L_Latest">Data3!$CH$21</definedName>
    <definedName name="A126293214W">Data3!$CN$1:$CN$10,Data3!$CN$11:$CN$21</definedName>
    <definedName name="A126293214W_Data">Data3!$CN$11:$CN$21</definedName>
    <definedName name="A126293214W_Latest">Data3!$CN$21</definedName>
    <definedName name="A126293218F">Data3!$CT$1:$CT$10,Data3!$CT$11:$CT$21</definedName>
    <definedName name="A126293218F_Data">Data3!$CT$11:$CT$21</definedName>
    <definedName name="A126293218F_Latest">Data3!$CT$21</definedName>
    <definedName name="A126293222W">Data3!$CZ$1:$CZ$10,Data3!$CZ$11:$CZ$21</definedName>
    <definedName name="A126293222W_Data">Data3!$CZ$11:$CZ$21</definedName>
    <definedName name="A126293222W_Latest">Data3!$CZ$21</definedName>
    <definedName name="A126293226F">Data3!$DU$1:$DU$10,Data3!$DU$11:$DU$21</definedName>
    <definedName name="A126293226F_Data">Data3!$DU$11:$DU$21</definedName>
    <definedName name="A126293226F_Latest">Data3!$DU$21</definedName>
    <definedName name="A126293230W">Data3!$EP$1:$EP$10,Data3!$EP$11:$EP$21</definedName>
    <definedName name="A126293230W_Data">Data3!$EP$11:$EP$21</definedName>
    <definedName name="A126293230W_Latest">Data3!$EP$21</definedName>
    <definedName name="A126293234F">Data2!$IL$1:$IL$10,Data2!$IL$11:$IL$21</definedName>
    <definedName name="A126293234F_Data">Data2!$IL$11:$IL$21</definedName>
    <definedName name="A126293234F_Latest">Data2!$IL$21</definedName>
    <definedName name="A126293238R">Data3!$E$1:$E$10,Data3!$E$11:$E$21</definedName>
    <definedName name="A126293238R_Data">Data3!$E$11:$E$21</definedName>
    <definedName name="A126293238R_Latest">Data3!$E$21</definedName>
    <definedName name="A126293242F">Data3!$H$1:$H$10,Data3!$H$11:$H$21</definedName>
    <definedName name="A126293242F_Data">Data3!$H$11:$H$21</definedName>
    <definedName name="A126293242F_Latest">Data3!$H$21</definedName>
    <definedName name="A126293246R">Data3!$AI$1:$AI$10,Data3!$AI$11:$AI$21</definedName>
    <definedName name="A126293246R_Data">Data3!$AI$11:$AI$21</definedName>
    <definedName name="A126293246R_Latest">Data3!$AI$21</definedName>
    <definedName name="A126293250F">Data3!$AO$1:$AO$10,Data3!$AO$11:$AO$21</definedName>
    <definedName name="A126293250F_Data">Data3!$AO$11:$AO$21</definedName>
    <definedName name="A126293250F_Latest">Data3!$AO$21</definedName>
    <definedName name="A126293254R">Data3!$AR$1:$AR$10,Data3!$AR$11:$AR$21</definedName>
    <definedName name="A126293254R_Data">Data3!$AR$11:$AR$21</definedName>
    <definedName name="A126293254R_Latest">Data3!$AR$21</definedName>
    <definedName name="A126293258X">Data3!$BM$1:$BM$10,Data3!$BM$11:$BM$21</definedName>
    <definedName name="A126293258X_Data">Data3!$BM$11:$BM$21</definedName>
    <definedName name="A126293258X_Latest">Data3!$BM$21</definedName>
    <definedName name="A126293262R">Data3!$CW$1:$CW$10,Data3!$CW$11:$CW$21</definedName>
    <definedName name="A126293262R_Data">Data3!$CW$11:$CW$21</definedName>
    <definedName name="A126293262R_Latest">Data3!$CW$21</definedName>
    <definedName name="A126293266X">Data3!$DI$1:$DI$10,Data3!$DI$11:$DI$21</definedName>
    <definedName name="A126293266X_Data">Data3!$DI$11:$DI$21</definedName>
    <definedName name="A126293266X_Latest">Data3!$DI$21</definedName>
    <definedName name="A126293270R">Data3!$DL$1:$DL$10,Data3!$DL$11:$DL$21</definedName>
    <definedName name="A126293270R_Data">Data3!$DL$11:$DL$21</definedName>
    <definedName name="A126293270R_Latest">Data3!$DL$21</definedName>
    <definedName name="A126293274X">Data3!$EA$1:$EA$10,Data3!$EA$11:$EA$21</definedName>
    <definedName name="A126293274X_Data">Data3!$EA$11:$EA$21</definedName>
    <definedName name="A126293274X_Latest">Data3!$EA$21</definedName>
    <definedName name="A126293278J">Data3!$ED$1:$ED$10,Data3!$ED$11:$ED$21</definedName>
    <definedName name="A126293278J_Data">Data3!$ED$11:$ED$21</definedName>
    <definedName name="A126293278J_Latest">Data3!$ED$21</definedName>
    <definedName name="A126293282X">Data3!$K$1:$K$10,Data3!$K$11:$K$21</definedName>
    <definedName name="A126293282X_Data">Data3!$K$11:$K$21</definedName>
    <definedName name="A126293282X_Latest">Data3!$K$21</definedName>
    <definedName name="A126293286J">Data3!$T$1:$T$10,Data3!$T$11:$T$21</definedName>
    <definedName name="A126293286J_Data">Data3!$T$11:$T$21</definedName>
    <definedName name="A126293286J_Latest">Data3!$T$21</definedName>
    <definedName name="A126293290X">Data3!$BV$1:$BV$10,Data3!$BV$11:$BV$21</definedName>
    <definedName name="A126293290X_Data">Data3!$BV$11:$BV$21</definedName>
    <definedName name="A126293290X_Latest">Data3!$BV$21</definedName>
    <definedName name="A126293294J">Data3!$BY$1:$BY$10,Data3!$BY$11:$BY$21</definedName>
    <definedName name="A126293294J_Data">Data3!$BY$11:$BY$21</definedName>
    <definedName name="A126293294J_Latest">Data3!$BY$21</definedName>
    <definedName name="A126293298T">Data3!$DF$1:$DF$10,Data3!$DF$11:$DF$21</definedName>
    <definedName name="A126293298T_Data">Data3!$DF$11:$DF$21</definedName>
    <definedName name="A126293298T_Latest">Data3!$DF$21</definedName>
    <definedName name="A126293302W">Data3!$ES$1:$ES$10,Data3!$ES$11:$ES$21</definedName>
    <definedName name="A126293302W_Data">Data3!$ES$11:$ES$21</definedName>
    <definedName name="A126293302W_Latest">Data3!$ES$21</definedName>
    <definedName name="A126293306F">Data2!$II$1:$II$10,Data2!$II$11:$II$21</definedName>
    <definedName name="A126293306F_Data">Data2!$II$11:$II$21</definedName>
    <definedName name="A126293306F_Latest">Data2!$II$21</definedName>
    <definedName name="A126293310W">Data2!$IO$1:$IO$10,Data2!$IO$11:$IO$21</definedName>
    <definedName name="A126293310W_Data">Data2!$IO$11:$IO$21</definedName>
    <definedName name="A126293310W_Latest">Data2!$IO$21</definedName>
    <definedName name="A126293314F">Data3!$B$1:$B$10,Data3!$B$11:$B$21</definedName>
    <definedName name="A126293314F_Data">Data3!$B$11:$B$21</definedName>
    <definedName name="A126293314F_Latest">Data3!$B$21</definedName>
    <definedName name="A126293318R">Data3!$Q$1:$Q$10,Data3!$Q$11:$Q$21</definedName>
    <definedName name="A126293318R_Data">Data3!$Q$11:$Q$21</definedName>
    <definedName name="A126293318R_Latest">Data3!$Q$21</definedName>
    <definedName name="A126293322F">Data3!$BA$1:$BA$10,Data3!$BA$11:$BA$21</definedName>
    <definedName name="A126293322F_Data">Data3!$BA$11:$BA$21</definedName>
    <definedName name="A126293322F_Latest">Data3!$BA$21</definedName>
    <definedName name="A126293326R">Data3!$BD$1:$BD$10,Data3!$BD$11:$BD$21</definedName>
    <definedName name="A126293326R_Data">Data3!$BD$11:$BD$21</definedName>
    <definedName name="A126293326R_Latest">Data3!$BD$21</definedName>
    <definedName name="A126293330F">Data3!$W$1:$W$10,Data3!$W$11:$W$21</definedName>
    <definedName name="A126293330F_Data">Data3!$W$11:$W$21</definedName>
    <definedName name="A126293330F_Latest">Data3!$W$21</definedName>
    <definedName name="A126293334R">Data3!$AU$1:$AU$10,Data3!$AU$11:$AU$21</definedName>
    <definedName name="A126293334R_Data">Data3!$AU$11:$AU$21</definedName>
    <definedName name="A126293334R_Latest">Data3!$AU$21</definedName>
    <definedName name="A126293338X">Data3!$BP$1:$BP$10,Data3!$BP$11:$BP$21</definedName>
    <definedName name="A126293338X_Data">Data3!$BP$11:$BP$21</definedName>
    <definedName name="A126293338X_Latest">Data3!$BP$21</definedName>
    <definedName name="A126293342R">Data3!$DO$1:$DO$10,Data3!$DO$11:$DO$21</definedName>
    <definedName name="A126293342R_Data">Data3!$DO$11:$DO$21</definedName>
    <definedName name="A126293342R_Latest">Data3!$DO$21</definedName>
    <definedName name="A126293346X">Data3!$EM$1:$EM$10,Data3!$EM$11:$EM$21</definedName>
    <definedName name="A126293346X_Data">Data3!$EM$11:$EM$21</definedName>
    <definedName name="A126293346X_Latest">Data3!$EM$21</definedName>
    <definedName name="A126293350R">Data2!$IF$1:$IF$10,Data2!$IF$11:$IF$21</definedName>
    <definedName name="A126293350R_Data">Data2!$IF$11:$IF$21</definedName>
    <definedName name="A126293350R_Latest">Data2!$IF$21</definedName>
    <definedName name="A126295082T">Data3!$GI$1:$GI$10,Data3!$GI$11:$GI$21</definedName>
    <definedName name="A126295082T_Data">Data3!$GI$11:$GI$21</definedName>
    <definedName name="A126295082T_Latest">Data3!$GI$21</definedName>
    <definedName name="A126295086A">Data3!$HD$1:$HD$10,Data3!$HD$11:$HD$21</definedName>
    <definedName name="A126295086A_Data">Data3!$HD$11:$HD$21</definedName>
    <definedName name="A126295086A_Latest">Data3!$HD$21</definedName>
    <definedName name="A126295090T">Data3!$HM$1:$HM$10,Data3!$HM$11:$HM$21</definedName>
    <definedName name="A126295090T_Data">Data3!$HM$11:$HM$21</definedName>
    <definedName name="A126295090T_Latest">Data3!$HM$21</definedName>
    <definedName name="A126295094A">Data3!$HY$1:$HY$10,Data3!$HY$11:$HY$21</definedName>
    <definedName name="A126295094A_Data">Data3!$HY$11:$HY$21</definedName>
    <definedName name="A126295094A_Latest">Data3!$HY$21</definedName>
    <definedName name="A126295098K">Data3!$IK$1:$IK$10,Data3!$IK$11:$IK$21</definedName>
    <definedName name="A126295098K_Data">Data3!$IK$11:$IK$21</definedName>
    <definedName name="A126295098K_Latest">Data3!$IK$21</definedName>
    <definedName name="A126295102R">Data4!$AH$1:$AH$10,Data4!$AH$11:$AH$21</definedName>
    <definedName name="A126295102R_Data">Data4!$AH$11:$AH$21</definedName>
    <definedName name="A126295102R_Latest">Data4!$AH$21</definedName>
    <definedName name="A126295106X">Data4!$AZ$1:$AZ$10,Data4!$AZ$11:$AZ$21</definedName>
    <definedName name="A126295106X_Data">Data4!$AZ$11:$AZ$21</definedName>
    <definedName name="A126295106X_Latest">Data4!$AZ$21</definedName>
    <definedName name="A126295110R">Data3!$GL$1:$GL$10,Data3!$GL$11:$GL$21</definedName>
    <definedName name="A126295110R_Data">Data3!$GL$11:$GL$21</definedName>
    <definedName name="A126295110R_Latest">Data3!$GL$21</definedName>
    <definedName name="A126295114X">Data3!$GR$1:$GR$10,Data3!$GR$11:$GR$21</definedName>
    <definedName name="A126295114X_Data">Data3!$GR$11:$GR$21</definedName>
    <definedName name="A126295114X_Latest">Data3!$GR$21</definedName>
    <definedName name="A126295118J">Data3!$IQ$1:$IQ$10,Data3!$IQ$11:$IQ$21</definedName>
    <definedName name="A126295118J_Data">Data3!$IQ$11:$IQ$21</definedName>
    <definedName name="A126295118J_Latest">Data3!$IQ$21</definedName>
    <definedName name="A126295122X">Data4!$AN$1:$AN$10,Data4!$AN$11:$AN$21</definedName>
    <definedName name="A126295122X_Data">Data4!$AN$11:$AN$21</definedName>
    <definedName name="A126295122X_Latest">Data4!$AN$21</definedName>
    <definedName name="A126295126J">Data3!$IH$1:$IH$10,Data3!$IH$11:$IH$21</definedName>
    <definedName name="A126295126J_Data">Data3!$IH$11:$IH$21</definedName>
    <definedName name="A126295126J_Latest">Data3!$IH$21</definedName>
    <definedName name="A126295130X">Data4!$G$1:$G$10,Data4!$G$11:$G$21</definedName>
    <definedName name="A126295130X_Data">Data4!$G$11:$G$21</definedName>
    <definedName name="A126295130X_Latest">Data4!$G$21</definedName>
    <definedName name="A126295134J">Data4!$S$1:$S$10,Data4!$S$11:$S$21</definedName>
    <definedName name="A126295134J_Data">Data4!$S$11:$S$21</definedName>
    <definedName name="A126295134J_Latest">Data4!$S$21</definedName>
    <definedName name="A126295138T">Data4!$AW$1:$AW$10,Data4!$AW$11:$AW$21</definedName>
    <definedName name="A126295138T_Data">Data4!$AW$11:$AW$21</definedName>
    <definedName name="A126295138T_Latest">Data4!$AW$21</definedName>
    <definedName name="A126295142J">Data3!$FT$1:$FT$10,Data3!$FT$11:$FT$21</definedName>
    <definedName name="A126295142J_Data">Data3!$FT$11:$FT$21</definedName>
    <definedName name="A126295142J_Latest">Data3!$FT$21</definedName>
    <definedName name="A126295146T">Data3!$GF$1:$GF$10,Data3!$GF$11:$GF$21</definedName>
    <definedName name="A126295146T_Data">Data3!$GF$11:$GF$21</definedName>
    <definedName name="A126295146T_Latest">Data3!$GF$21</definedName>
    <definedName name="A126295150J">Data3!$HP$1:$HP$10,Data3!$HP$11:$HP$21</definedName>
    <definedName name="A126295150J_Data">Data3!$HP$11:$HP$21</definedName>
    <definedName name="A126295150J_Latest">Data3!$HP$21</definedName>
    <definedName name="A126295154T">Data3!$IN$1:$IN$10,Data3!$IN$11:$IN$21</definedName>
    <definedName name="A126295154T_Data">Data3!$IN$11:$IN$21</definedName>
    <definedName name="A126295154T_Latest">Data3!$IN$21</definedName>
    <definedName name="A126295158A">Data4!$D$1:$D$10,Data4!$D$11:$D$21</definedName>
    <definedName name="A126295158A_Data">Data4!$D$11:$D$21</definedName>
    <definedName name="A126295158A_Latest">Data4!$D$21</definedName>
    <definedName name="A126295162T">Data4!$J$1:$J$10,Data4!$J$11:$J$21</definedName>
    <definedName name="A126295162T_Data">Data4!$J$11:$J$21</definedName>
    <definedName name="A126295162T_Latest">Data4!$J$21</definedName>
    <definedName name="A126295166A">Data4!$P$1:$P$10,Data4!$P$11:$P$21</definedName>
    <definedName name="A126295166A_Data">Data4!$P$11:$P$21</definedName>
    <definedName name="A126295166A_Latest">Data4!$P$21</definedName>
    <definedName name="A126295170T">Data4!$AK$1:$AK$10,Data4!$AK$11:$AK$21</definedName>
    <definedName name="A126295170T_Data">Data4!$AK$11:$AK$21</definedName>
    <definedName name="A126295170T_Latest">Data4!$AK$21</definedName>
    <definedName name="A126295174A">Data4!$BF$1:$BF$10,Data4!$BF$11:$BF$21</definedName>
    <definedName name="A126295174A_Data">Data4!$BF$11:$BF$21</definedName>
    <definedName name="A126295174A_Latest">Data4!$BF$21</definedName>
    <definedName name="A126295178K">Data3!$FB$1:$FB$10,Data3!$FB$11:$FB$21</definedName>
    <definedName name="A126295178K_Data">Data3!$FB$11:$FB$21</definedName>
    <definedName name="A126295178K_Latest">Data3!$FB$21</definedName>
    <definedName name="A126295182A">Data3!$FK$1:$FK$10,Data3!$FK$11:$FK$21</definedName>
    <definedName name="A126295182A_Data">Data3!$FK$11:$FK$21</definedName>
    <definedName name="A126295182A_Latest">Data3!$FK$21</definedName>
    <definedName name="A126295186K">Data3!$FN$1:$FN$10,Data3!$FN$11:$FN$21</definedName>
    <definedName name="A126295186K_Data">Data3!$FN$11:$FN$21</definedName>
    <definedName name="A126295186K_Latest">Data3!$FN$21</definedName>
    <definedName name="A126295190A">Data3!$GO$1:$GO$10,Data3!$GO$11:$GO$21</definedName>
    <definedName name="A126295190A_Data">Data3!$GO$11:$GO$21</definedName>
    <definedName name="A126295190A_Latest">Data3!$GO$21</definedName>
    <definedName name="A126295194K">Data3!$GU$1:$GU$10,Data3!$GU$11:$GU$21</definedName>
    <definedName name="A126295194K_Data">Data3!$GU$11:$GU$21</definedName>
    <definedName name="A126295194K_Latest">Data3!$GU$21</definedName>
    <definedName name="A126295198V">Data3!$GX$1:$GX$10,Data3!$GX$11:$GX$21</definedName>
    <definedName name="A126295198V_Data">Data3!$GX$11:$GX$21</definedName>
    <definedName name="A126295198V_Latest">Data3!$GX$21</definedName>
    <definedName name="A126295202X">Data3!$HS$1:$HS$10,Data3!$HS$11:$HS$21</definedName>
    <definedName name="A126295202X_Data">Data3!$HS$11:$HS$21</definedName>
    <definedName name="A126295202X_Latest">Data3!$HS$21</definedName>
    <definedName name="A126295206J">Data4!$M$1:$M$10,Data4!$M$11:$M$21</definedName>
    <definedName name="A126295206J_Data">Data4!$M$11:$M$21</definedName>
    <definedName name="A126295206J_Latest">Data4!$M$21</definedName>
    <definedName name="A126295210X">Data4!$Y$1:$Y$10,Data4!$Y$11:$Y$21</definedName>
    <definedName name="A126295210X_Data">Data4!$Y$11:$Y$21</definedName>
    <definedName name="A126295210X_Latest">Data4!$Y$21</definedName>
    <definedName name="A126295214J">Data4!$AB$1:$AB$10,Data4!$AB$11:$AB$21</definedName>
    <definedName name="A126295214J_Data">Data4!$AB$11:$AB$21</definedName>
    <definedName name="A126295214J_Latest">Data4!$AB$21</definedName>
    <definedName name="A126295218T">Data4!$AQ$1:$AQ$10,Data4!$AQ$11:$AQ$21</definedName>
    <definedName name="A126295218T_Data">Data4!$AQ$11:$AQ$21</definedName>
    <definedName name="A126295218T_Latest">Data4!$AQ$21</definedName>
    <definedName name="A126295222J">Data4!$AT$1:$AT$10,Data4!$AT$11:$AT$21</definedName>
    <definedName name="A126295222J_Data">Data4!$AT$11:$AT$21</definedName>
    <definedName name="A126295222J_Latest">Data4!$AT$21</definedName>
    <definedName name="A126295226T">Data3!$FQ$1:$FQ$10,Data3!$FQ$11:$FQ$21</definedName>
    <definedName name="A126295226T_Data">Data3!$FQ$11:$FQ$21</definedName>
    <definedName name="A126295226T_Latest">Data3!$FQ$21</definedName>
    <definedName name="A126295230J">Data3!$FZ$1:$FZ$10,Data3!$FZ$11:$FZ$21</definedName>
    <definedName name="A126295230J_Data">Data3!$FZ$11:$FZ$21</definedName>
    <definedName name="A126295230J_Latest">Data3!$FZ$21</definedName>
    <definedName name="A126295234T">Data3!$IB$1:$IB$10,Data3!$IB$11:$IB$21</definedName>
    <definedName name="A126295234T_Data">Data3!$IB$11:$IB$21</definedName>
    <definedName name="A126295234T_Latest">Data3!$IB$21</definedName>
    <definedName name="A126295238A">Data3!$IE$1:$IE$10,Data3!$IE$11:$IE$21</definedName>
    <definedName name="A126295238A_Data">Data3!$IE$11:$IE$21</definedName>
    <definedName name="A126295238A_Latest">Data3!$IE$21</definedName>
    <definedName name="A126295242T">Data4!$V$1:$V$10,Data4!$V$11:$V$21</definedName>
    <definedName name="A126295242T_Data">Data4!$V$11:$V$21</definedName>
    <definedName name="A126295242T_Latest">Data4!$V$21</definedName>
    <definedName name="A126295246A">Data4!$BI$1:$BI$10,Data4!$BI$11:$BI$21</definedName>
    <definedName name="A126295246A_Data">Data4!$BI$11:$BI$21</definedName>
    <definedName name="A126295246A_Latest">Data4!$BI$21</definedName>
    <definedName name="A126295250T">Data3!$EY$1:$EY$10,Data3!$EY$11:$EY$21</definedName>
    <definedName name="A126295250T_Data">Data3!$EY$11:$EY$21</definedName>
    <definedName name="A126295250T_Latest">Data3!$EY$21</definedName>
    <definedName name="A126295254A">Data3!$FE$1:$FE$10,Data3!$FE$11:$FE$21</definedName>
    <definedName name="A126295254A_Data">Data3!$FE$11:$FE$21</definedName>
    <definedName name="A126295254A_Latest">Data3!$FE$21</definedName>
    <definedName name="A126295258K">Data3!$FH$1:$FH$10,Data3!$FH$11:$FH$21</definedName>
    <definedName name="A126295258K_Data">Data3!$FH$11:$FH$21</definedName>
    <definedName name="A126295258K_Latest">Data3!$FH$21</definedName>
    <definedName name="A126295262A">Data3!$FW$1:$FW$10,Data3!$FW$11:$FW$21</definedName>
    <definedName name="A126295262A_Data">Data3!$FW$11:$FW$21</definedName>
    <definedName name="A126295262A_Latest">Data3!$FW$21</definedName>
    <definedName name="A126295266K">Data3!$HG$1:$HG$10,Data3!$HG$11:$HG$21</definedName>
    <definedName name="A126295266K_Data">Data3!$HG$11:$HG$21</definedName>
    <definedName name="A126295266K_Latest">Data3!$HG$21</definedName>
    <definedName name="A126295270A">Data3!$HJ$1:$HJ$10,Data3!$HJ$11:$HJ$21</definedName>
    <definedName name="A126295270A_Data">Data3!$HJ$11:$HJ$21</definedName>
    <definedName name="A126295270A_Latest">Data3!$HJ$21</definedName>
    <definedName name="A126295274K">Data3!$GC$1:$GC$10,Data3!$GC$11:$GC$21</definedName>
    <definedName name="A126295274K_Data">Data3!$GC$11:$GC$21</definedName>
    <definedName name="A126295274K_Latest">Data3!$GC$21</definedName>
    <definedName name="A126295278V">Data3!$HA$1:$HA$10,Data3!$HA$11:$HA$21</definedName>
    <definedName name="A126295278V_Data">Data3!$HA$11:$HA$21</definedName>
    <definedName name="A126295278V_Latest">Data3!$HA$21</definedName>
    <definedName name="A126295282K">Data3!$HV$1:$HV$10,Data3!$HV$11:$HV$21</definedName>
    <definedName name="A126295282K_Data">Data3!$HV$11:$HV$21</definedName>
    <definedName name="A126295282K_Latest">Data3!$HV$21</definedName>
    <definedName name="A126295286V">Data4!$AE$1:$AE$10,Data4!$AE$11:$AE$21</definedName>
    <definedName name="A126295286V_Data">Data4!$AE$11:$AE$21</definedName>
    <definedName name="A126295286V_Latest">Data4!$AE$21</definedName>
    <definedName name="A126295290K">Data4!$BC$1:$BC$10,Data4!$BC$11:$BC$21</definedName>
    <definedName name="A126295290K_Data">Data4!$BC$11:$BC$21</definedName>
    <definedName name="A126295290K_Latest">Data4!$BC$21</definedName>
    <definedName name="A126295294V">Data3!$EV$1:$EV$10,Data3!$EV$11:$EV$21</definedName>
    <definedName name="A126295294V_Data">Data3!$EV$11:$EV$21</definedName>
    <definedName name="A126295294V_Latest">Data3!$EV$21</definedName>
    <definedName name="A126297026K">Data1!$AP$1:$AP$10,Data1!$AP$11:$AP$21</definedName>
    <definedName name="A126297026K_Data">Data1!$AP$11:$AP$21</definedName>
    <definedName name="A126297026K_Latest">Data1!$AP$21</definedName>
    <definedName name="A126297030A">Data1!$BK$1:$BK$10,Data1!$BK$11:$BK$21</definedName>
    <definedName name="A126297030A_Data">Data1!$BK$11:$BK$21</definedName>
    <definedName name="A126297030A_Latest">Data1!$BK$21</definedName>
    <definedName name="A126297034K">Data1!$BT$1:$BT$10,Data1!$BT$11:$BT$21</definedName>
    <definedName name="A126297034K_Data">Data1!$BT$11:$BT$21</definedName>
    <definedName name="A126297034K_Latest">Data1!$BT$21</definedName>
    <definedName name="A126297038V">Data1!$CF$1:$CF$10,Data1!$CF$11:$CF$21</definedName>
    <definedName name="A126297038V_Data">Data1!$CF$11:$CF$21</definedName>
    <definedName name="A126297038V_Latest">Data1!$CF$21</definedName>
    <definedName name="A126297042K">Data1!$CR$1:$CR$10,Data1!$CR$11:$CR$21</definedName>
    <definedName name="A126297042K_Data">Data1!$CR$11:$CR$21</definedName>
    <definedName name="A126297042K_Latest">Data1!$CR$21</definedName>
    <definedName name="A126297046V">Data1!$EE$1:$EE$10,Data1!$EE$11:$EE$21</definedName>
    <definedName name="A126297046V_Data">Data1!$EE$11:$EE$21</definedName>
    <definedName name="A126297046V_Latest">Data1!$EE$21</definedName>
    <definedName name="A126297050K">Data1!$EW$1:$EW$10,Data1!$EW$11:$EW$21</definedName>
    <definedName name="A126297050K_Data">Data1!$EW$11:$EW$21</definedName>
    <definedName name="A126297050K_Latest">Data1!$EW$21</definedName>
    <definedName name="A126297054V">Data1!$AS$1:$AS$10,Data1!$AS$11:$AS$21</definedName>
    <definedName name="A126297054V_Data">Data1!$AS$11:$AS$21</definedName>
    <definedName name="A126297054V_Latest">Data1!$AS$21</definedName>
    <definedName name="A126297058C">Data1!$AY$1:$AY$10,Data1!$AY$11:$AY$21</definedName>
    <definedName name="A126297058C_Data">Data1!$AY$11:$AY$21</definedName>
    <definedName name="A126297058C_Latest">Data1!$AY$21</definedName>
    <definedName name="A126297062V">Data1!$CX$1:$CX$10,Data1!$CX$11:$CX$21</definedName>
    <definedName name="A126297062V_Data">Data1!$CX$11:$CX$21</definedName>
    <definedName name="A126297062V_Latest">Data1!$CX$21</definedName>
    <definedName name="A126297066C">Data1!$EK$1:$EK$10,Data1!$EK$11:$EK$21</definedName>
    <definedName name="A126297066C_Data">Data1!$EK$11:$EK$21</definedName>
    <definedName name="A126297066C_Latest">Data1!$EK$21</definedName>
    <definedName name="A126297070V">Data1!$CO$1:$CO$10,Data1!$CO$11:$CO$21</definedName>
    <definedName name="A126297070V_Data">Data1!$CO$11:$CO$21</definedName>
    <definedName name="A126297070V_Latest">Data1!$CO$21</definedName>
    <definedName name="A126297074C">Data1!$DD$1:$DD$10,Data1!$DD$11:$DD$21</definedName>
    <definedName name="A126297074C_Data">Data1!$DD$11:$DD$21</definedName>
    <definedName name="A126297074C_Latest">Data1!$DD$21</definedName>
    <definedName name="A126297078L">Data1!$DP$1:$DP$10,Data1!$DP$11:$DP$21</definedName>
    <definedName name="A126297078L_Data">Data1!$DP$11:$DP$21</definedName>
    <definedName name="A126297078L_Latest">Data1!$DP$21</definedName>
    <definedName name="A126297082C">Data1!$ET$1:$ET$10,Data1!$ET$11:$ET$21</definedName>
    <definedName name="A126297082C_Data">Data1!$ET$11:$ET$21</definedName>
    <definedName name="A126297082C_Latest">Data1!$ET$21</definedName>
    <definedName name="A126297086L">Data1!$AA$1:$AA$10,Data1!$AA$11:$AA$21</definedName>
    <definedName name="A126297086L_Data">Data1!$AA$11:$AA$21</definedName>
    <definedName name="A126297086L_Latest">Data1!$AA$21</definedName>
    <definedName name="A126297090C">Data1!$AM$1:$AM$10,Data1!$AM$11:$AM$21</definedName>
    <definedName name="A126297090C_Data">Data1!$AM$11:$AM$21</definedName>
    <definedName name="A126297090C_Latest">Data1!$AM$21</definedName>
    <definedName name="A126297094L">Data1!$BW$1:$BW$10,Data1!$BW$11:$BW$21</definedName>
    <definedName name="A126297094L_Data">Data1!$BW$11:$BW$21</definedName>
    <definedName name="A126297094L_Latest">Data1!$BW$21</definedName>
    <definedName name="A126297098W">Data1!$CU$1:$CU$10,Data1!$CU$11:$CU$21</definedName>
    <definedName name="A126297098W_Data">Data1!$CU$11:$CU$21</definedName>
    <definedName name="A126297098W_Latest">Data1!$CU$21</definedName>
    <definedName name="A126297102A">Data1!$DA$1:$DA$10,Data1!$DA$11:$DA$21</definedName>
    <definedName name="A126297102A_Data">Data1!$DA$11:$DA$21</definedName>
    <definedName name="A126297102A_Latest">Data1!$DA$21</definedName>
    <definedName name="A126297106K">Data1!$DG$1:$DG$10,Data1!$DG$11:$DG$21</definedName>
    <definedName name="A126297106K_Data">Data1!$DG$11:$DG$21</definedName>
    <definedName name="A126297106K_Latest">Data1!$DG$21</definedName>
    <definedName name="A126297110A">Data1!$DM$1:$DM$10,Data1!$DM$11:$DM$21</definedName>
    <definedName name="A126297110A_Data">Data1!$DM$11:$DM$21</definedName>
    <definedName name="A126297110A_Latest">Data1!$DM$21</definedName>
    <definedName name="A126297114K">Data1!$EH$1:$EH$10,Data1!$EH$11:$EH$21</definedName>
    <definedName name="A126297114K_Data">Data1!$EH$11:$EH$21</definedName>
    <definedName name="A126297114K_Latest">Data1!$EH$21</definedName>
    <definedName name="A126297118V">Data1!$FC$1:$FC$10,Data1!$FC$11:$FC$21</definedName>
    <definedName name="A126297118V_Data">Data1!$FC$11:$FC$21</definedName>
    <definedName name="A126297118V_Latest">Data1!$FC$21</definedName>
    <definedName name="A126297122K">Data1!$I$1:$I$10,Data1!$I$11:$I$21</definedName>
    <definedName name="A126297122K_Data">Data1!$I$11:$I$21</definedName>
    <definedName name="A126297122K_Latest">Data1!$I$21</definedName>
    <definedName name="A126297126V">Data1!$R$1:$R$10,Data1!$R$11:$R$21</definedName>
    <definedName name="A126297126V_Data">Data1!$R$11:$R$21</definedName>
    <definedName name="A126297126V_Latest">Data1!$R$21</definedName>
    <definedName name="A126297130K">Data1!$U$1:$U$10,Data1!$U$11:$U$21</definedName>
    <definedName name="A126297130K_Data">Data1!$U$11:$U$21</definedName>
    <definedName name="A126297130K_Latest">Data1!$U$21</definedName>
    <definedName name="A126297134V">Data1!$AV$1:$AV$10,Data1!$AV$11:$AV$21</definedName>
    <definedName name="A126297134V_Data">Data1!$AV$11:$AV$21</definedName>
    <definedName name="A126297134V_Latest">Data1!$AV$21</definedName>
    <definedName name="A126297138C">Data1!$BB$1:$BB$10,Data1!$BB$11:$BB$21</definedName>
    <definedName name="A126297138C_Data">Data1!$BB$11:$BB$21</definedName>
    <definedName name="A126297138C_Latest">Data1!$BB$21</definedName>
    <definedName name="A126297142V">Data1!$BE$1:$BE$10,Data1!$BE$11:$BE$21</definedName>
    <definedName name="A126297142V_Data">Data1!$BE$11:$BE$21</definedName>
    <definedName name="A126297142V_Latest">Data1!$BE$21</definedName>
    <definedName name="A126297146C">Data1!$BZ$1:$BZ$10,Data1!$BZ$11:$BZ$21</definedName>
    <definedName name="A126297146C_Data">Data1!$BZ$11:$BZ$21</definedName>
    <definedName name="A126297146C_Latest">Data1!$BZ$21</definedName>
    <definedName name="A126297150V">Data1!$DJ$1:$DJ$10,Data1!$DJ$11:$DJ$21</definedName>
    <definedName name="A126297150V_Data">Data1!$DJ$11:$DJ$21</definedName>
    <definedName name="A126297150V_Latest">Data1!$DJ$21</definedName>
    <definedName name="A126297154C">Data1!$DV$1:$DV$10,Data1!$DV$11:$DV$21</definedName>
    <definedName name="A126297154C_Data">Data1!$DV$11:$DV$21</definedName>
    <definedName name="A126297154C_Latest">Data1!$DV$21</definedName>
    <definedName name="A126297158L">Data1!$DY$1:$DY$10,Data1!$DY$11:$DY$21</definedName>
    <definedName name="A126297158L_Data">Data1!$DY$11:$DY$21</definedName>
    <definedName name="A126297158L_Latest">Data1!$DY$21</definedName>
    <definedName name="A126297162C">Data1!$EN$1:$EN$10,Data1!$EN$11:$EN$21</definedName>
    <definedName name="A126297162C_Data">Data1!$EN$11:$EN$21</definedName>
    <definedName name="A126297162C_Latest">Data1!$EN$21</definedName>
    <definedName name="A126297166L">Data1!$EQ$1:$EQ$10,Data1!$EQ$11:$EQ$21</definedName>
    <definedName name="A126297166L_Data">Data1!$EQ$11:$EQ$21</definedName>
    <definedName name="A126297166L_Latest">Data1!$EQ$21</definedName>
    <definedName name="A126297170C">Data1!$X$1:$X$10,Data1!$X$11:$X$21</definedName>
    <definedName name="A126297170C_Data">Data1!$X$11:$X$21</definedName>
    <definedName name="A126297170C_Latest">Data1!$X$21</definedName>
    <definedName name="A126297174L">Data1!$AG$1:$AG$10,Data1!$AG$11:$AG$21</definedName>
    <definedName name="A126297174L_Data">Data1!$AG$11:$AG$21</definedName>
    <definedName name="A126297174L_Latest">Data1!$AG$21</definedName>
    <definedName name="A126297178W">Data1!$CI$1:$CI$10,Data1!$CI$11:$CI$21</definedName>
    <definedName name="A126297178W_Data">Data1!$CI$11:$CI$21</definedName>
    <definedName name="A126297178W_Latest">Data1!$CI$21</definedName>
    <definedName name="A126297182L">Data1!$CL$1:$CL$10,Data1!$CL$11:$CL$21</definedName>
    <definedName name="A126297182L_Data">Data1!$CL$11:$CL$21</definedName>
    <definedName name="A126297182L_Latest">Data1!$CL$21</definedName>
    <definedName name="A126297186W">Data1!$DS$1:$DS$10,Data1!$DS$11:$DS$21</definedName>
    <definedName name="A126297186W_Data">Data1!$DS$11:$DS$21</definedName>
    <definedName name="A126297186W_Latest">Data1!$DS$21</definedName>
    <definedName name="A126297190L">Data1!$FF$1:$FF$10,Data1!$FF$11:$FF$21</definedName>
    <definedName name="A126297190L_Data">Data1!$FF$11:$FF$21</definedName>
    <definedName name="A126297190L_Latest">Data1!$FF$21</definedName>
    <definedName name="A126297194W">Data1!$F$1:$F$10,Data1!$F$11:$F$21</definedName>
    <definedName name="A126297194W_Data">Data1!$F$11:$F$21</definedName>
    <definedName name="A126297194W_Latest">Data1!$F$21</definedName>
    <definedName name="A126297198F">Data1!$L$1:$L$10,Data1!$L$11:$L$21</definedName>
    <definedName name="A126297198F_Data">Data1!$L$11:$L$21</definedName>
    <definedName name="A126297198F_Latest">Data1!$L$21</definedName>
    <definedName name="A126297202K">Data1!$O$1:$O$10,Data1!$O$11:$O$21</definedName>
    <definedName name="A126297202K_Data">Data1!$O$11:$O$21</definedName>
    <definedName name="A126297202K_Latest">Data1!$O$21</definedName>
    <definedName name="A126297206V">Data1!$AD$1:$AD$10,Data1!$AD$11:$AD$21</definedName>
    <definedName name="A126297206V_Data">Data1!$AD$11:$AD$21</definedName>
    <definedName name="A126297206V_Latest">Data1!$AD$21</definedName>
    <definedName name="A126297210K">Data1!$BN$1:$BN$10,Data1!$BN$11:$BN$21</definedName>
    <definedName name="A126297210K_Data">Data1!$BN$11:$BN$21</definedName>
    <definedName name="A126297210K_Latest">Data1!$BN$21</definedName>
    <definedName name="A126297214V">Data1!$BQ$1:$BQ$10,Data1!$BQ$11:$BQ$21</definedName>
    <definedName name="A126297214V_Data">Data1!$BQ$11:$BQ$21</definedName>
    <definedName name="A126297214V_Latest">Data1!$BQ$21</definedName>
    <definedName name="A126297218C">Data1!$AJ$1:$AJ$10,Data1!$AJ$11:$AJ$21</definedName>
    <definedName name="A126297218C_Data">Data1!$AJ$11:$AJ$21</definedName>
    <definedName name="A126297218C_Latest">Data1!$AJ$21</definedName>
    <definedName name="A126297222V">Data1!$BH$1:$BH$10,Data1!$BH$11:$BH$21</definedName>
    <definedName name="A126297222V_Data">Data1!$BH$11:$BH$21</definedName>
    <definedName name="A126297222V_Latest">Data1!$BH$21</definedName>
    <definedName name="A126297226C">Data1!$CC$1:$CC$10,Data1!$CC$11:$CC$21</definedName>
    <definedName name="A126297226C_Data">Data1!$CC$11:$CC$21</definedName>
    <definedName name="A126297226C_Latest">Data1!$CC$21</definedName>
    <definedName name="A126297230V">Data1!$EB$1:$EB$10,Data1!$EB$11:$EB$21</definedName>
    <definedName name="A126297230V_Data">Data1!$EB$11:$EB$21</definedName>
    <definedName name="A126297230V_Latest">Data1!$EB$21</definedName>
    <definedName name="A126297234C">Data1!$EZ$1:$EZ$10,Data1!$EZ$11:$EZ$21</definedName>
    <definedName name="A126297234C_Data">Data1!$EZ$11:$EZ$21</definedName>
    <definedName name="A126297234C_Latest">Data1!$EZ$21</definedName>
    <definedName name="A126297238L">Data1!$C$1:$C$10,Data1!$C$11:$C$21</definedName>
    <definedName name="A126297238L_Data">Data1!$C$11:$C$21</definedName>
    <definedName name="A126297238L_Latest">Data1!$C$21</definedName>
    <definedName name="A126297242C">Data9!$ER$1:$ER$10,Data9!$ER$11:$ER$21</definedName>
    <definedName name="A126297242C_Data">Data9!$ER$11:$ER$21</definedName>
    <definedName name="A126297242C_Latest">Data9!$ER$21</definedName>
    <definedName name="A126297246L">Data9!$FM$1:$FM$10,Data9!$FM$11:$FM$21</definedName>
    <definedName name="A126297246L_Data">Data9!$FM$11:$FM$21</definedName>
    <definedName name="A126297246L_Latest">Data9!$FM$21</definedName>
    <definedName name="A126297250C">Data9!$FV$1:$FV$10,Data9!$FV$11:$FV$21</definedName>
    <definedName name="A126297250C_Data">Data9!$FV$11:$FV$21</definedName>
    <definedName name="A126297250C_Latest">Data9!$FV$21</definedName>
    <definedName name="A126297254L">Data9!$GH$1:$GH$10,Data9!$GH$11:$GH$21</definedName>
    <definedName name="A126297254L_Data">Data9!$GH$11:$GH$21</definedName>
    <definedName name="A126297254L_Latest">Data9!$GH$21</definedName>
    <definedName name="A126297258W">Data9!$GT$1:$GT$10,Data9!$GT$11:$GT$21</definedName>
    <definedName name="A126297258W_Data">Data9!$GT$11:$GT$21</definedName>
    <definedName name="A126297258W_Latest">Data9!$GT$21</definedName>
    <definedName name="A126297262L">Data9!$IG$1:$IG$10,Data9!$IG$11:$IG$21</definedName>
    <definedName name="A126297262L_Data">Data9!$IG$11:$IG$21</definedName>
    <definedName name="A126297262L_Latest">Data9!$IG$21</definedName>
    <definedName name="A126297266W">Data10!$I$1:$I$10,Data10!$I$11:$I$21</definedName>
    <definedName name="A126297266W_Data">Data10!$I$11:$I$21</definedName>
    <definedName name="A126297266W_Latest">Data10!$I$21</definedName>
    <definedName name="A126297270L">Data9!$EU$1:$EU$10,Data9!$EU$11:$EU$21</definedName>
    <definedName name="A126297270L_Data">Data9!$EU$11:$EU$21</definedName>
    <definedName name="A126297270L_Latest">Data9!$EU$21</definedName>
    <definedName name="A126297274W">Data9!$FA$1:$FA$10,Data9!$FA$11:$FA$21</definedName>
    <definedName name="A126297274W_Data">Data9!$FA$11:$FA$21</definedName>
    <definedName name="A126297274W_Latest">Data9!$FA$21</definedName>
    <definedName name="A126297278F">Data9!$GZ$1:$GZ$10,Data9!$GZ$11:$GZ$21</definedName>
    <definedName name="A126297278F_Data">Data9!$GZ$11:$GZ$21</definedName>
    <definedName name="A126297278F_Latest">Data9!$GZ$21</definedName>
    <definedName name="A126297282W">Data9!$IM$1:$IM$10,Data9!$IM$11:$IM$21</definedName>
    <definedName name="A126297282W_Data">Data9!$IM$11:$IM$21</definedName>
    <definedName name="A126297282W_Latest">Data9!$IM$21</definedName>
    <definedName name="A126297286F">Data9!$GQ$1:$GQ$10,Data9!$GQ$11:$GQ$21</definedName>
    <definedName name="A126297286F_Data">Data9!$GQ$11:$GQ$21</definedName>
    <definedName name="A126297286F_Latest">Data9!$GQ$21</definedName>
    <definedName name="A126297290W">Data9!$HF$1:$HF$10,Data9!$HF$11:$HF$21</definedName>
    <definedName name="A126297290W_Data">Data9!$HF$11:$HF$21</definedName>
    <definedName name="A126297290W_Latest">Data9!$HF$21</definedName>
    <definedName name="A126297294F">Data9!$HR$1:$HR$10,Data9!$HR$11:$HR$21</definedName>
    <definedName name="A126297294F_Data">Data9!$HR$11:$HR$21</definedName>
    <definedName name="A126297294F_Latest">Data9!$HR$21</definedName>
    <definedName name="A126297298R">Data10!$F$1:$F$10,Data10!$F$11:$F$21</definedName>
    <definedName name="A126297298R_Data">Data10!$F$11:$F$21</definedName>
    <definedName name="A126297298R_Latest">Data10!$F$21</definedName>
    <definedName name="A126297302V">Data9!$EC$1:$EC$10,Data9!$EC$11:$EC$21</definedName>
    <definedName name="A126297302V_Data">Data9!$EC$11:$EC$21</definedName>
    <definedName name="A126297302V_Latest">Data9!$EC$21</definedName>
    <definedName name="A126297306C">Data9!$EO$1:$EO$10,Data9!$EO$11:$EO$21</definedName>
    <definedName name="A126297306C_Data">Data9!$EO$11:$EO$21</definedName>
    <definedName name="A126297306C_Latest">Data9!$EO$21</definedName>
    <definedName name="A126297310V">Data9!$FY$1:$FY$10,Data9!$FY$11:$FY$21</definedName>
    <definedName name="A126297310V_Data">Data9!$FY$11:$FY$21</definedName>
    <definedName name="A126297310V_Latest">Data9!$FY$21</definedName>
    <definedName name="A126297314C">Data9!$GW$1:$GW$10,Data9!$GW$11:$GW$21</definedName>
    <definedName name="A126297314C_Data">Data9!$GW$11:$GW$21</definedName>
    <definedName name="A126297314C_Latest">Data9!$GW$21</definedName>
    <definedName name="A126297318L">Data9!$HC$1:$HC$10,Data9!$HC$11:$HC$21</definedName>
    <definedName name="A126297318L_Data">Data9!$HC$11:$HC$21</definedName>
    <definedName name="A126297318L_Latest">Data9!$HC$21</definedName>
    <definedName name="A126297322C">Data9!$HI$1:$HI$10,Data9!$HI$11:$HI$21</definedName>
    <definedName name="A126297322C_Data">Data9!$HI$11:$HI$21</definedName>
    <definedName name="A126297322C_Latest">Data9!$HI$21</definedName>
    <definedName name="A126297326L">Data9!$HO$1:$HO$10,Data9!$HO$11:$HO$21</definedName>
    <definedName name="A126297326L_Data">Data9!$HO$11:$HO$21</definedName>
    <definedName name="A126297326L_Latest">Data9!$HO$21</definedName>
    <definedName name="A126297330C">Data9!$IJ$1:$IJ$10,Data9!$IJ$11:$IJ$21</definedName>
    <definedName name="A126297330C_Data">Data9!$IJ$11:$IJ$21</definedName>
    <definedName name="A126297330C_Latest">Data9!$IJ$21</definedName>
    <definedName name="A126297334L">Data10!$O$1:$O$10,Data10!$O$11:$O$21</definedName>
    <definedName name="A126297334L_Data">Data10!$O$11:$O$21</definedName>
    <definedName name="A126297334L_Latest">Data10!$O$21</definedName>
    <definedName name="A126297338W">Data9!$DK$1:$DK$10,Data9!$DK$11:$DK$21</definedName>
    <definedName name="A126297338W_Data">Data9!$DK$11:$DK$21</definedName>
    <definedName name="A126297338W_Latest">Data9!$DK$21</definedName>
    <definedName name="A126297342L">Data9!$DT$1:$DT$10,Data9!$DT$11:$DT$21</definedName>
    <definedName name="A126297342L_Data">Data9!$DT$11:$DT$21</definedName>
    <definedName name="A126297342L_Latest">Data9!$DT$21</definedName>
    <definedName name="A126297346W">Data9!$DW$1:$DW$10,Data9!$DW$11:$DW$21</definedName>
    <definedName name="A126297346W_Data">Data9!$DW$11:$DW$21</definedName>
    <definedName name="A126297346W_Latest">Data9!$DW$21</definedName>
    <definedName name="A126297350L">Data9!$EX$1:$EX$10,Data9!$EX$11:$EX$21</definedName>
    <definedName name="A126297350L_Data">Data9!$EX$11:$EX$21</definedName>
    <definedName name="A126297350L_Latest">Data9!$EX$21</definedName>
    <definedName name="A126297354W">Data9!$FD$1:$FD$10,Data9!$FD$11:$FD$21</definedName>
    <definedName name="A126297354W_Data">Data9!$FD$11:$FD$21</definedName>
    <definedName name="A126297354W_Latest">Data9!$FD$21</definedName>
    <definedName name="A126297358F">Data9!$FG$1:$FG$10,Data9!$FG$11:$FG$21</definedName>
    <definedName name="A126297358F_Data">Data9!$FG$11:$FG$21</definedName>
    <definedName name="A126297358F_Latest">Data9!$FG$21</definedName>
    <definedName name="A126297362W">Data9!$GB$1:$GB$10,Data9!$GB$11:$GB$21</definedName>
    <definedName name="A126297362W_Data">Data9!$GB$11:$GB$21</definedName>
    <definedName name="A126297362W_Latest">Data9!$GB$21</definedName>
    <definedName name="A126297366F">Data9!$HL$1:$HL$10,Data9!$HL$11:$HL$21</definedName>
    <definedName name="A126297366F_Data">Data9!$HL$11:$HL$21</definedName>
    <definedName name="A126297366F_Latest">Data9!$HL$21</definedName>
    <definedName name="A126297370W">Data9!$HX$1:$HX$10,Data9!$HX$11:$HX$21</definedName>
    <definedName name="A126297370W_Data">Data9!$HX$11:$HX$21</definedName>
    <definedName name="A126297370W_Latest">Data9!$HX$21</definedName>
    <definedName name="A126297374F">Data9!$IA$1:$IA$10,Data9!$IA$11:$IA$21</definedName>
    <definedName name="A126297374F_Data">Data9!$IA$11:$IA$21</definedName>
    <definedName name="A126297374F_Latest">Data9!$IA$21</definedName>
    <definedName name="A126297378R">Data9!$IP$1:$IP$10,Data9!$IP$11:$IP$21</definedName>
    <definedName name="A126297378R_Data">Data9!$IP$11:$IP$21</definedName>
    <definedName name="A126297378R_Latest">Data9!$IP$21</definedName>
    <definedName name="A126297382F">Data10!$C$1:$C$10,Data10!$C$11:$C$21</definedName>
    <definedName name="A126297382F_Data">Data10!$C$11:$C$21</definedName>
    <definedName name="A126297382F_Latest">Data10!$C$21</definedName>
    <definedName name="A126297386R">Data9!$DZ$1:$DZ$10,Data9!$DZ$11:$DZ$21</definedName>
    <definedName name="A126297386R_Data">Data9!$DZ$11:$DZ$21</definedName>
    <definedName name="A126297386R_Latest">Data9!$DZ$21</definedName>
    <definedName name="A126297390F">Data9!$EI$1:$EI$10,Data9!$EI$11:$EI$21</definedName>
    <definedName name="A126297390F_Data">Data9!$EI$11:$EI$21</definedName>
    <definedName name="A126297390F_Latest">Data9!$EI$21</definedName>
    <definedName name="A126297394R">Data9!$GK$1:$GK$10,Data9!$GK$11:$GK$21</definedName>
    <definedName name="A126297394R_Data">Data9!$GK$11:$GK$21</definedName>
    <definedName name="A126297394R_Latest">Data9!$GK$21</definedName>
    <definedName name="A126297398X">Data9!$GN$1:$GN$10,Data9!$GN$11:$GN$21</definedName>
    <definedName name="A126297398X_Data">Data9!$GN$11:$GN$21</definedName>
    <definedName name="A126297398X_Latest">Data9!$GN$21</definedName>
    <definedName name="A126297402C">Data9!$HU$1:$HU$10,Data9!$HU$11:$HU$21</definedName>
    <definedName name="A126297402C_Data">Data9!$HU$11:$HU$21</definedName>
    <definedName name="A126297402C_Latest">Data9!$HU$21</definedName>
    <definedName name="A126297406L">Data10!$R$1:$R$10,Data10!$R$11:$R$21</definedName>
    <definedName name="A126297406L_Data">Data10!$R$11:$R$21</definedName>
    <definedName name="A126297406L_Latest">Data10!$R$21</definedName>
    <definedName name="A126297410C">Data9!$DH$1:$DH$10,Data9!$DH$11:$DH$21</definedName>
    <definedName name="A126297410C_Data">Data9!$DH$11:$DH$21</definedName>
    <definedName name="A126297410C_Latest">Data9!$DH$21</definedName>
    <definedName name="A126297414L">Data9!$DN$1:$DN$10,Data9!$DN$11:$DN$21</definedName>
    <definedName name="A126297414L_Data">Data9!$DN$11:$DN$21</definedName>
    <definedName name="A126297414L_Latest">Data9!$DN$21</definedName>
    <definedName name="A126297418W">Data9!$DQ$1:$DQ$10,Data9!$DQ$11:$DQ$21</definedName>
    <definedName name="A126297418W_Data">Data9!$DQ$11:$DQ$21</definedName>
    <definedName name="A126297418W_Latest">Data9!$DQ$21</definedName>
    <definedName name="A126297422L">Data9!$EF$1:$EF$10,Data9!$EF$11:$EF$21</definedName>
    <definedName name="A126297422L_Data">Data9!$EF$11:$EF$21</definedName>
    <definedName name="A126297422L_Latest">Data9!$EF$21</definedName>
    <definedName name="A126297426W">Data9!$FP$1:$FP$10,Data9!$FP$11:$FP$21</definedName>
    <definedName name="A126297426W_Data">Data9!$FP$11:$FP$21</definedName>
    <definedName name="A126297426W_Latest">Data9!$FP$21</definedName>
    <definedName name="A126297430L">Data9!$FS$1:$FS$10,Data9!$FS$11:$FS$21</definedName>
    <definedName name="A126297430L_Data">Data9!$FS$11:$FS$21</definedName>
    <definedName name="A126297430L_Latest">Data9!$FS$21</definedName>
    <definedName name="A126297434W">Data9!$EL$1:$EL$10,Data9!$EL$11:$EL$21</definedName>
    <definedName name="A126297434W_Data">Data9!$EL$11:$EL$21</definedName>
    <definedName name="A126297434W_Latest">Data9!$EL$21</definedName>
    <definedName name="A126297438F">Data9!$FJ$1:$FJ$10,Data9!$FJ$11:$FJ$21</definedName>
    <definedName name="A126297438F_Data">Data9!$FJ$11:$FJ$21</definedName>
    <definedName name="A126297438F_Latest">Data9!$FJ$21</definedName>
    <definedName name="A126297442W">Data9!$GE$1:$GE$10,Data9!$GE$11:$GE$21</definedName>
    <definedName name="A126297442W_Data">Data9!$GE$11:$GE$21</definedName>
    <definedName name="A126297442W_Latest">Data9!$GE$21</definedName>
    <definedName name="A126297446F">Data9!$ID$1:$ID$10,Data9!$ID$11:$ID$21</definedName>
    <definedName name="A126297446F_Data">Data9!$ID$11:$ID$21</definedName>
    <definedName name="A126297446F_Latest">Data9!$ID$21</definedName>
    <definedName name="A126297450W">Data10!$L$1:$L$10,Data10!$L$11:$L$21</definedName>
    <definedName name="A126297450W_Data">Data10!$L$11:$L$21</definedName>
    <definedName name="A126297450W_Latest">Data10!$L$21</definedName>
    <definedName name="A126297454F">Data9!$DE$1:$DE$10,Data9!$DE$11:$DE$21</definedName>
    <definedName name="A126297454F_Data">Data9!$DE$11:$DE$21</definedName>
    <definedName name="A126297454F_Latest">Data9!$DE$21</definedName>
    <definedName name="A126297458R">Data5!$FT$1:$FT$10,Data5!$FT$11:$FT$21</definedName>
    <definedName name="A126297458R_Data">Data5!$FT$11:$FT$21</definedName>
    <definedName name="A126297458R_Latest">Data5!$FT$21</definedName>
    <definedName name="A126297462F">Data5!$GO$1:$GO$10,Data5!$GO$11:$GO$21</definedName>
    <definedName name="A126297462F_Data">Data5!$GO$11:$GO$21</definedName>
    <definedName name="A126297462F_Latest">Data5!$GO$21</definedName>
    <definedName name="A126297466R">Data5!$GX$1:$GX$10,Data5!$GX$11:$GX$21</definedName>
    <definedName name="A126297466R_Data">Data5!$GX$11:$GX$21</definedName>
    <definedName name="A126297466R_Latest">Data5!$GX$21</definedName>
    <definedName name="A126297470F">Data5!$HJ$1:$HJ$10,Data5!$HJ$11:$HJ$21</definedName>
    <definedName name="A126297470F_Data">Data5!$HJ$11:$HJ$21</definedName>
    <definedName name="A126297470F_Latest">Data5!$HJ$21</definedName>
    <definedName name="A126297474R">Data5!$HV$1:$HV$10,Data5!$HV$11:$HV$21</definedName>
    <definedName name="A126297474R_Data">Data5!$HV$11:$HV$21</definedName>
    <definedName name="A126297474R_Latest">Data5!$HV$21</definedName>
    <definedName name="A126297478X">Data6!$S$1:$S$10,Data6!$S$11:$S$21</definedName>
    <definedName name="A126297478X_Data">Data6!$S$11:$S$21</definedName>
    <definedName name="A126297478X_Latest">Data6!$S$21</definedName>
    <definedName name="A126297482R">Data6!$AK$1:$AK$10,Data6!$AK$11:$AK$21</definedName>
    <definedName name="A126297482R_Data">Data6!$AK$11:$AK$21</definedName>
    <definedName name="A126297482R_Latest">Data6!$AK$21</definedName>
    <definedName name="A126297486X">Data5!$FW$1:$FW$10,Data5!$FW$11:$FW$21</definedName>
    <definedName name="A126297486X_Data">Data5!$FW$11:$FW$21</definedName>
    <definedName name="A126297486X_Latest">Data5!$FW$21</definedName>
    <definedName name="A126297490R">Data5!$GC$1:$GC$10,Data5!$GC$11:$GC$21</definedName>
    <definedName name="A126297490R_Data">Data5!$GC$11:$GC$21</definedName>
    <definedName name="A126297490R_Latest">Data5!$GC$21</definedName>
    <definedName name="A126297494X">Data5!$IB$1:$IB$10,Data5!$IB$11:$IB$21</definedName>
    <definedName name="A126297494X_Data">Data5!$IB$11:$IB$21</definedName>
    <definedName name="A126297494X_Latest">Data5!$IB$21</definedName>
    <definedName name="A126297498J">Data6!$Y$1:$Y$10,Data6!$Y$11:$Y$21</definedName>
    <definedName name="A126297498J_Data">Data6!$Y$11:$Y$21</definedName>
    <definedName name="A126297498J_Latest">Data6!$Y$21</definedName>
    <definedName name="A126297502L">Data5!$HS$1:$HS$10,Data5!$HS$11:$HS$21</definedName>
    <definedName name="A126297502L_Data">Data5!$HS$11:$HS$21</definedName>
    <definedName name="A126297502L_Latest">Data5!$HS$21</definedName>
    <definedName name="A126297506W">Data5!$IH$1:$IH$10,Data5!$IH$11:$IH$21</definedName>
    <definedName name="A126297506W_Data">Data5!$IH$11:$IH$21</definedName>
    <definedName name="A126297506W_Latest">Data5!$IH$21</definedName>
    <definedName name="A126297510L">Data6!$D$1:$D$10,Data6!$D$11:$D$21</definedName>
    <definedName name="A126297510L_Data">Data6!$D$11:$D$21</definedName>
    <definedName name="A126297510L_Latest">Data6!$D$21</definedName>
    <definedName name="A126297514W">Data6!$AH$1:$AH$10,Data6!$AH$11:$AH$21</definedName>
    <definedName name="A126297514W_Data">Data6!$AH$11:$AH$21</definedName>
    <definedName name="A126297514W_Latest">Data6!$AH$21</definedName>
    <definedName name="A126297518F">Data5!$FE$1:$FE$10,Data5!$FE$11:$FE$21</definedName>
    <definedName name="A126297518F_Data">Data5!$FE$11:$FE$21</definedName>
    <definedName name="A126297518F_Latest">Data5!$FE$21</definedName>
    <definedName name="A126297522W">Data5!$FQ$1:$FQ$10,Data5!$FQ$11:$FQ$21</definedName>
    <definedName name="A126297522W_Data">Data5!$FQ$11:$FQ$21</definedName>
    <definedName name="A126297522W_Latest">Data5!$FQ$21</definedName>
    <definedName name="A126297526F">Data5!$HA$1:$HA$10,Data5!$HA$11:$HA$21</definedName>
    <definedName name="A126297526F_Data">Data5!$HA$11:$HA$21</definedName>
    <definedName name="A126297526F_Latest">Data5!$HA$21</definedName>
    <definedName name="A126297530W">Data5!$HY$1:$HY$10,Data5!$HY$11:$HY$21</definedName>
    <definedName name="A126297530W_Data">Data5!$HY$11:$HY$21</definedName>
    <definedName name="A126297530W_Latest">Data5!$HY$21</definedName>
    <definedName name="A126297534F">Data5!$IE$1:$IE$10,Data5!$IE$11:$IE$21</definedName>
    <definedName name="A126297534F_Data">Data5!$IE$11:$IE$21</definedName>
    <definedName name="A126297534F_Latest">Data5!$IE$21</definedName>
    <definedName name="A126297538R">Data5!$IK$1:$IK$10,Data5!$IK$11:$IK$21</definedName>
    <definedName name="A126297538R_Data">Data5!$IK$11:$IK$21</definedName>
    <definedName name="A126297538R_Latest">Data5!$IK$21</definedName>
    <definedName name="A126297542F">Data5!$IQ$1:$IQ$10,Data5!$IQ$11:$IQ$21</definedName>
    <definedName name="A126297542F_Data">Data5!$IQ$11:$IQ$21</definedName>
    <definedName name="A126297542F_Latest">Data5!$IQ$21</definedName>
    <definedName name="A126297546R">Data6!$V$1:$V$10,Data6!$V$11:$V$21</definedName>
    <definedName name="A126297546R_Data">Data6!$V$11:$V$21</definedName>
    <definedName name="A126297546R_Latest">Data6!$V$21</definedName>
    <definedName name="A126297550F">Data6!$AQ$1:$AQ$10,Data6!$AQ$11:$AQ$21</definedName>
    <definedName name="A126297550F_Data">Data6!$AQ$11:$AQ$21</definedName>
    <definedName name="A126297550F_Latest">Data6!$AQ$21</definedName>
    <definedName name="A126297554R">Data5!$EM$1:$EM$10,Data5!$EM$11:$EM$21</definedName>
    <definedName name="A126297554R_Data">Data5!$EM$11:$EM$21</definedName>
    <definedName name="A126297554R_Latest">Data5!$EM$21</definedName>
    <definedName name="A126297558X">Data5!$EV$1:$EV$10,Data5!$EV$11:$EV$21</definedName>
    <definedName name="A126297558X_Data">Data5!$EV$11:$EV$21</definedName>
    <definedName name="A126297558X_Latest">Data5!$EV$21</definedName>
    <definedName name="A126297562R">Data5!$EY$1:$EY$10,Data5!$EY$11:$EY$21</definedName>
    <definedName name="A126297562R_Data">Data5!$EY$11:$EY$21</definedName>
    <definedName name="A126297562R_Latest">Data5!$EY$21</definedName>
    <definedName name="A126297566X">Data5!$FZ$1:$FZ$10,Data5!$FZ$11:$FZ$21</definedName>
    <definedName name="A126297566X_Data">Data5!$FZ$11:$FZ$21</definedName>
    <definedName name="A126297566X_Latest">Data5!$FZ$21</definedName>
    <definedName name="A126297570R">Data5!$GF$1:$GF$10,Data5!$GF$11:$GF$21</definedName>
    <definedName name="A126297570R_Data">Data5!$GF$11:$GF$21</definedName>
    <definedName name="A126297570R_Latest">Data5!$GF$21</definedName>
    <definedName name="A126297574X">Data5!$GI$1:$GI$10,Data5!$GI$11:$GI$21</definedName>
    <definedName name="A126297574X_Data">Data5!$GI$11:$GI$21</definedName>
    <definedName name="A126297574X_Latest">Data5!$GI$21</definedName>
    <definedName name="A126297578J">Data5!$HD$1:$HD$10,Data5!$HD$11:$HD$21</definedName>
    <definedName name="A126297578J_Data">Data5!$HD$11:$HD$21</definedName>
    <definedName name="A126297578J_Latest">Data5!$HD$21</definedName>
    <definedName name="A126297582X">Data5!$IN$1:$IN$10,Data5!$IN$11:$IN$21</definedName>
    <definedName name="A126297582X_Data">Data5!$IN$11:$IN$21</definedName>
    <definedName name="A126297582X_Latest">Data5!$IN$21</definedName>
    <definedName name="A126297586J">Data6!$J$1:$J$10,Data6!$J$11:$J$21</definedName>
    <definedName name="A126297586J_Data">Data6!$J$11:$J$21</definedName>
    <definedName name="A126297586J_Latest">Data6!$J$21</definedName>
    <definedName name="A126297590X">Data6!$M$1:$M$10,Data6!$M$11:$M$21</definedName>
    <definedName name="A126297590X_Data">Data6!$M$11:$M$21</definedName>
    <definedName name="A126297590X_Latest">Data6!$M$21</definedName>
    <definedName name="A126297594J">Data6!$AB$1:$AB$10,Data6!$AB$11:$AB$21</definedName>
    <definedName name="A126297594J_Data">Data6!$AB$11:$AB$21</definedName>
    <definedName name="A126297594J_Latest">Data6!$AB$21</definedName>
    <definedName name="A126297598T">Data6!$AE$1:$AE$10,Data6!$AE$11:$AE$21</definedName>
    <definedName name="A126297598T_Data">Data6!$AE$11:$AE$21</definedName>
    <definedName name="A126297598T_Latest">Data6!$AE$21</definedName>
    <definedName name="A126297602W">Data5!$FB$1:$FB$10,Data5!$FB$11:$FB$21</definedName>
    <definedName name="A126297602W_Data">Data5!$FB$11:$FB$21</definedName>
    <definedName name="A126297602W_Latest">Data5!$FB$21</definedName>
    <definedName name="A126297606F">Data5!$FK$1:$FK$10,Data5!$FK$11:$FK$21</definedName>
    <definedName name="A126297606F_Data">Data5!$FK$11:$FK$21</definedName>
    <definedName name="A126297606F_Latest">Data5!$FK$21</definedName>
    <definedName name="A126297610W">Data5!$HM$1:$HM$10,Data5!$HM$11:$HM$21</definedName>
    <definedName name="A126297610W_Data">Data5!$HM$11:$HM$21</definedName>
    <definedName name="A126297610W_Latest">Data5!$HM$21</definedName>
    <definedName name="A126297614F">Data5!$HP$1:$HP$10,Data5!$HP$11:$HP$21</definedName>
    <definedName name="A126297614F_Data">Data5!$HP$11:$HP$21</definedName>
    <definedName name="A126297614F_Latest">Data5!$HP$21</definedName>
    <definedName name="A126297618R">Data6!$G$1:$G$10,Data6!$G$11:$G$21</definedName>
    <definedName name="A126297618R_Data">Data6!$G$11:$G$21</definedName>
    <definedName name="A126297618R_Latest">Data6!$G$21</definedName>
    <definedName name="A126297622F">Data6!$AT$1:$AT$10,Data6!$AT$11:$AT$21</definedName>
    <definedName name="A126297622F_Data">Data6!$AT$11:$AT$21</definedName>
    <definedName name="A126297622F_Latest">Data6!$AT$21</definedName>
    <definedName name="A126297626R">Data5!$EJ$1:$EJ$10,Data5!$EJ$11:$EJ$21</definedName>
    <definedName name="A126297626R_Data">Data5!$EJ$11:$EJ$21</definedName>
    <definedName name="A126297626R_Latest">Data5!$EJ$21</definedName>
    <definedName name="A126297630F">Data5!$EP$1:$EP$10,Data5!$EP$11:$EP$21</definedName>
    <definedName name="A126297630F_Data">Data5!$EP$11:$EP$21</definedName>
    <definedName name="A126297630F_Latest">Data5!$EP$21</definedName>
    <definedName name="A126297634R">Data5!$ES$1:$ES$10,Data5!$ES$11:$ES$21</definedName>
    <definedName name="A126297634R_Data">Data5!$ES$11:$ES$21</definedName>
    <definedName name="A126297634R_Latest">Data5!$ES$21</definedName>
    <definedName name="A126297638X">Data5!$FH$1:$FH$10,Data5!$FH$11:$FH$21</definedName>
    <definedName name="A126297638X_Data">Data5!$FH$11:$FH$21</definedName>
    <definedName name="A126297638X_Latest">Data5!$FH$21</definedName>
    <definedName name="A126297642R">Data5!$GR$1:$GR$10,Data5!$GR$11:$GR$21</definedName>
    <definedName name="A126297642R_Data">Data5!$GR$11:$GR$21</definedName>
    <definedName name="A126297642R_Latest">Data5!$GR$21</definedName>
    <definedName name="A126297646X">Data5!$GU$1:$GU$10,Data5!$GU$11:$GU$21</definedName>
    <definedName name="A126297646X_Data">Data5!$GU$11:$GU$21</definedName>
    <definedName name="A126297646X_Latest">Data5!$GU$21</definedName>
    <definedName name="A126297650R">Data5!$FN$1:$FN$10,Data5!$FN$11:$FN$21</definedName>
    <definedName name="A126297650R_Data">Data5!$FN$11:$FN$21</definedName>
    <definedName name="A126297650R_Latest">Data5!$FN$21</definedName>
    <definedName name="A126297654X">Data5!$GL$1:$GL$10,Data5!$GL$11:$GL$21</definedName>
    <definedName name="A126297654X_Data">Data5!$GL$11:$GL$21</definedName>
    <definedName name="A126297654X_Latest">Data5!$GL$21</definedName>
    <definedName name="A126297658J">Data5!$HG$1:$HG$10,Data5!$HG$11:$HG$21</definedName>
    <definedName name="A126297658J_Data">Data5!$HG$11:$HG$21</definedName>
    <definedName name="A126297658J_Latest">Data5!$HG$21</definedName>
    <definedName name="A126297662X">Data6!$P$1:$P$10,Data6!$P$11:$P$21</definedName>
    <definedName name="A126297662X_Data">Data6!$P$11:$P$21</definedName>
    <definedName name="A126297662X_Latest">Data6!$P$21</definedName>
    <definedName name="A126297666J">Data6!$AN$1:$AN$10,Data6!$AN$11:$AN$21</definedName>
    <definedName name="A126297666J_Data">Data6!$AN$11:$AN$21</definedName>
    <definedName name="A126297666J_Latest">Data6!$AN$21</definedName>
    <definedName name="A126297670X">Data5!$EG$1:$EG$10,Data5!$EG$11:$EG$21</definedName>
    <definedName name="A126297670X_Data">Data5!$EG$11:$EG$21</definedName>
    <definedName name="A126297670X_Latest">Data5!$EG$21</definedName>
    <definedName name="A126297674J">Data7!$FF$1:$FF$10,Data7!$FF$11:$FF$21</definedName>
    <definedName name="A126297674J_Data">Data7!$FF$11:$FF$21</definedName>
    <definedName name="A126297674J_Latest">Data7!$FF$21</definedName>
    <definedName name="A126297678T">Data7!$GA$1:$GA$10,Data7!$GA$11:$GA$21</definedName>
    <definedName name="A126297678T_Data">Data7!$GA$11:$GA$21</definedName>
    <definedName name="A126297678T_Latest">Data7!$GA$21</definedName>
    <definedName name="A126297682J">Data7!$GJ$1:$GJ$10,Data7!$GJ$11:$GJ$21</definedName>
    <definedName name="A126297682J_Data">Data7!$GJ$11:$GJ$21</definedName>
    <definedName name="A126297682J_Latest">Data7!$GJ$21</definedName>
    <definedName name="A126297686T">Data7!$GV$1:$GV$10,Data7!$GV$11:$GV$21</definedName>
    <definedName name="A126297686T_Data">Data7!$GV$11:$GV$21</definedName>
    <definedName name="A126297686T_Latest">Data7!$GV$21</definedName>
    <definedName name="A126297690J">Data7!$HH$1:$HH$10,Data7!$HH$11:$HH$21</definedName>
    <definedName name="A126297690J_Data">Data7!$HH$11:$HH$21</definedName>
    <definedName name="A126297690J_Latest">Data7!$HH$21</definedName>
    <definedName name="A126297694T">Data8!$E$1:$E$10,Data8!$E$11:$E$21</definedName>
    <definedName name="A126297694T_Data">Data8!$E$11:$E$21</definedName>
    <definedName name="A126297694T_Latest">Data8!$E$21</definedName>
    <definedName name="A126297698A">Data8!$W$1:$W$10,Data8!$W$11:$W$21</definedName>
    <definedName name="A126297698A_Data">Data8!$W$11:$W$21</definedName>
    <definedName name="A126297698A_Latest">Data8!$W$21</definedName>
    <definedName name="A126297702F">Data7!$FI$1:$FI$10,Data7!$FI$11:$FI$21</definedName>
    <definedName name="A126297702F_Data">Data7!$FI$11:$FI$21</definedName>
    <definedName name="A126297702F_Latest">Data7!$FI$21</definedName>
    <definedName name="A126297706R">Data7!$FO$1:$FO$10,Data7!$FO$11:$FO$21</definedName>
    <definedName name="A126297706R_Data">Data7!$FO$11:$FO$21</definedName>
    <definedName name="A126297706R_Latest">Data7!$FO$21</definedName>
    <definedName name="A126297710F">Data7!$HN$1:$HN$10,Data7!$HN$11:$HN$21</definedName>
    <definedName name="A126297710F_Data">Data7!$HN$11:$HN$21</definedName>
    <definedName name="A126297710F_Latest">Data7!$HN$21</definedName>
    <definedName name="A126297714R">Data8!$K$1:$K$10,Data8!$K$11:$K$21</definedName>
    <definedName name="A126297714R_Data">Data8!$K$11:$K$21</definedName>
    <definedName name="A126297714R_Latest">Data8!$K$21</definedName>
    <definedName name="A126297718X">Data7!$HE$1:$HE$10,Data7!$HE$11:$HE$21</definedName>
    <definedName name="A126297718X_Data">Data7!$HE$11:$HE$21</definedName>
    <definedName name="A126297718X_Latest">Data7!$HE$21</definedName>
    <definedName name="A126297722R">Data7!$HT$1:$HT$10,Data7!$HT$11:$HT$21</definedName>
    <definedName name="A126297722R_Data">Data7!$HT$11:$HT$21</definedName>
    <definedName name="A126297722R_Latest">Data7!$HT$21</definedName>
    <definedName name="A126297726X">Data7!$IF$1:$IF$10,Data7!$IF$11:$IF$21</definedName>
    <definedName name="A126297726X_Data">Data7!$IF$11:$IF$21</definedName>
    <definedName name="A126297726X_Latest">Data7!$IF$21</definedName>
    <definedName name="A126297730R">Data8!$T$1:$T$10,Data8!$T$11:$T$21</definedName>
    <definedName name="A126297730R_Data">Data8!$T$11:$T$21</definedName>
    <definedName name="A126297730R_Latest">Data8!$T$21</definedName>
    <definedName name="A126297734X">Data7!$EQ$1:$EQ$10,Data7!$EQ$11:$EQ$21</definedName>
    <definedName name="A126297734X_Data">Data7!$EQ$11:$EQ$21</definedName>
    <definedName name="A126297734X_Latest">Data7!$EQ$21</definedName>
    <definedName name="A126297738J">Data7!$FC$1:$FC$10,Data7!$FC$11:$FC$21</definedName>
    <definedName name="A126297738J_Data">Data7!$FC$11:$FC$21</definedName>
    <definedName name="A126297738J_Latest">Data7!$FC$21</definedName>
    <definedName name="A126297742X">Data7!$GM$1:$GM$10,Data7!$GM$11:$GM$21</definedName>
    <definedName name="A126297742X_Data">Data7!$GM$11:$GM$21</definedName>
    <definedName name="A126297742X_Latest">Data7!$GM$21</definedName>
    <definedName name="A126297746J">Data7!$HK$1:$HK$10,Data7!$HK$11:$HK$21</definedName>
    <definedName name="A126297746J_Data">Data7!$HK$11:$HK$21</definedName>
    <definedName name="A126297746J_Latest">Data7!$HK$21</definedName>
    <definedName name="A126297750X">Data7!$HQ$1:$HQ$10,Data7!$HQ$11:$HQ$21</definedName>
    <definedName name="A126297750X_Data">Data7!$HQ$11:$HQ$21</definedName>
    <definedName name="A126297750X_Latest">Data7!$HQ$21</definedName>
    <definedName name="A126297754J">Data7!$HW$1:$HW$10,Data7!$HW$11:$HW$21</definedName>
    <definedName name="A126297754J_Data">Data7!$HW$11:$HW$21</definedName>
    <definedName name="A126297754J_Latest">Data7!$HW$21</definedName>
    <definedName name="A126297758T">Data7!$IC$1:$IC$10,Data7!$IC$11:$IC$21</definedName>
    <definedName name="A126297758T_Data">Data7!$IC$11:$IC$21</definedName>
    <definedName name="A126297758T_Latest">Data7!$IC$21</definedName>
    <definedName name="A126297762J">Data8!$H$1:$H$10,Data8!$H$11:$H$21</definedName>
    <definedName name="A126297762J_Data">Data8!$H$11:$H$21</definedName>
    <definedName name="A126297762J_Latest">Data8!$H$21</definedName>
    <definedName name="A126297766T">Data8!$AC$1:$AC$10,Data8!$AC$11:$AC$21</definedName>
    <definedName name="A126297766T_Data">Data8!$AC$11:$AC$21</definedName>
    <definedName name="A126297766T_Latest">Data8!$AC$21</definedName>
    <definedName name="A126297770J">Data7!$DY$1:$DY$10,Data7!$DY$11:$DY$21</definedName>
    <definedName name="A126297770J_Data">Data7!$DY$11:$DY$21</definedName>
    <definedName name="A126297770J_Latest">Data7!$DY$21</definedName>
    <definedName name="A126297774T">Data7!$EH$1:$EH$10,Data7!$EH$11:$EH$21</definedName>
    <definedName name="A126297774T_Data">Data7!$EH$11:$EH$21</definedName>
    <definedName name="A126297774T_Latest">Data7!$EH$21</definedName>
    <definedName name="A126297778A">Data7!$EK$1:$EK$10,Data7!$EK$11:$EK$21</definedName>
    <definedName name="A126297778A_Data">Data7!$EK$11:$EK$21</definedName>
    <definedName name="A126297778A_Latest">Data7!$EK$21</definedName>
    <definedName name="A126297782T">Data7!$FL$1:$FL$10,Data7!$FL$11:$FL$21</definedName>
    <definedName name="A126297782T_Data">Data7!$FL$11:$FL$21</definedName>
    <definedName name="A126297782T_Latest">Data7!$FL$21</definedName>
    <definedName name="A126297786A">Data7!$FR$1:$FR$10,Data7!$FR$11:$FR$21</definedName>
    <definedName name="A126297786A_Data">Data7!$FR$11:$FR$21</definedName>
    <definedName name="A126297786A_Latest">Data7!$FR$21</definedName>
    <definedName name="A126297790T">Data7!$FU$1:$FU$10,Data7!$FU$11:$FU$21</definedName>
    <definedName name="A126297790T_Data">Data7!$FU$11:$FU$21</definedName>
    <definedName name="A126297790T_Latest">Data7!$FU$21</definedName>
    <definedName name="A126297794A">Data7!$GP$1:$GP$10,Data7!$GP$11:$GP$21</definedName>
    <definedName name="A126297794A_Data">Data7!$GP$11:$GP$21</definedName>
    <definedName name="A126297794A_Latest">Data7!$GP$21</definedName>
    <definedName name="A126297798K">Data7!$HZ$1:$HZ$10,Data7!$HZ$11:$HZ$21</definedName>
    <definedName name="A126297798K_Data">Data7!$HZ$11:$HZ$21</definedName>
    <definedName name="A126297798K_Latest">Data7!$HZ$21</definedName>
    <definedName name="A126297802R">Data7!$IL$1:$IL$10,Data7!$IL$11:$IL$21</definedName>
    <definedName name="A126297802R_Data">Data7!$IL$11:$IL$21</definedName>
    <definedName name="A126297802R_Latest">Data7!$IL$21</definedName>
    <definedName name="A126297806X">Data7!$IO$1:$IO$10,Data7!$IO$11:$IO$21</definedName>
    <definedName name="A126297806X_Data">Data7!$IO$11:$IO$21</definedName>
    <definedName name="A126297806X_Latest">Data7!$IO$21</definedName>
    <definedName name="A126297810R">Data8!$N$1:$N$10,Data8!$N$11:$N$21</definedName>
    <definedName name="A126297810R_Data">Data8!$N$11:$N$21</definedName>
    <definedName name="A126297810R_Latest">Data8!$N$21</definedName>
    <definedName name="A126297814X">Data8!$Q$1:$Q$10,Data8!$Q$11:$Q$21</definedName>
    <definedName name="A126297814X_Data">Data8!$Q$11:$Q$21</definedName>
    <definedName name="A126297814X_Latest">Data8!$Q$21</definedName>
    <definedName name="A126297818J">Data7!$EN$1:$EN$10,Data7!$EN$11:$EN$21</definedName>
    <definedName name="A126297818J_Data">Data7!$EN$11:$EN$21</definedName>
    <definedName name="A126297818J_Latest">Data7!$EN$21</definedName>
    <definedName name="A126297822X">Data7!$EW$1:$EW$10,Data7!$EW$11:$EW$21</definedName>
    <definedName name="A126297822X_Data">Data7!$EW$11:$EW$21</definedName>
    <definedName name="A126297822X_Latest">Data7!$EW$21</definedName>
    <definedName name="A126297826J">Data7!$GY$1:$GY$10,Data7!$GY$11:$GY$21</definedName>
    <definedName name="A126297826J_Data">Data7!$GY$11:$GY$21</definedName>
    <definedName name="A126297826J_Latest">Data7!$GY$21</definedName>
    <definedName name="A126297830X">Data7!$HB$1:$HB$10,Data7!$HB$11:$HB$21</definedName>
    <definedName name="A126297830X_Data">Data7!$HB$11:$HB$21</definedName>
    <definedName name="A126297830X_Latest">Data7!$HB$21</definedName>
    <definedName name="A126297834J">Data7!$II$1:$II$10,Data7!$II$11:$II$21</definedName>
    <definedName name="A126297834J_Data">Data7!$II$11:$II$21</definedName>
    <definedName name="A126297834J_Latest">Data7!$II$21</definedName>
    <definedName name="A126297838T">Data8!$AF$1:$AF$10,Data8!$AF$11:$AF$21</definedName>
    <definedName name="A126297838T_Data">Data8!$AF$11:$AF$21</definedName>
    <definedName name="A126297838T_Latest">Data8!$AF$21</definedName>
    <definedName name="A126297842J">Data7!$DV$1:$DV$10,Data7!$DV$11:$DV$21</definedName>
    <definedName name="A126297842J_Data">Data7!$DV$11:$DV$21</definedName>
    <definedName name="A126297842J_Latest">Data7!$DV$21</definedName>
    <definedName name="A126297846T">Data7!$EB$1:$EB$10,Data7!$EB$11:$EB$21</definedName>
    <definedName name="A126297846T_Data">Data7!$EB$11:$EB$21</definedName>
    <definedName name="A126297846T_Latest">Data7!$EB$21</definedName>
    <definedName name="A126297850J">Data7!$EE$1:$EE$10,Data7!$EE$11:$EE$21</definedName>
    <definedName name="A126297850J_Data">Data7!$EE$11:$EE$21</definedName>
    <definedName name="A126297850J_Latest">Data7!$EE$21</definedName>
    <definedName name="A126297854T">Data7!$ET$1:$ET$10,Data7!$ET$11:$ET$21</definedName>
    <definedName name="A126297854T_Data">Data7!$ET$11:$ET$21</definedName>
    <definedName name="A126297854T_Latest">Data7!$ET$21</definedName>
    <definedName name="A126297858A">Data7!$GD$1:$GD$10,Data7!$GD$11:$GD$21</definedName>
    <definedName name="A126297858A_Data">Data7!$GD$11:$GD$21</definedName>
    <definedName name="A126297858A_Latest">Data7!$GD$21</definedName>
    <definedName name="A126297862T">Data7!$GG$1:$GG$10,Data7!$GG$11:$GG$21</definedName>
    <definedName name="A126297862T_Data">Data7!$GG$11:$GG$21</definedName>
    <definedName name="A126297862T_Latest">Data7!$GG$21</definedName>
    <definedName name="A126297866A">Data7!$EZ$1:$EZ$10,Data7!$EZ$11:$EZ$21</definedName>
    <definedName name="A126297866A_Data">Data7!$EZ$11:$EZ$21</definedName>
    <definedName name="A126297866A_Latest">Data7!$EZ$21</definedName>
    <definedName name="A126297870T">Data7!$FX$1:$FX$10,Data7!$FX$11:$FX$21</definedName>
    <definedName name="A126297870T_Data">Data7!$FX$11:$FX$21</definedName>
    <definedName name="A126297870T_Latest">Data7!$FX$21</definedName>
    <definedName name="A126297874A">Data7!$GS$1:$GS$10,Data7!$GS$11:$GS$21</definedName>
    <definedName name="A126297874A_Data">Data7!$GS$11:$GS$21</definedName>
    <definedName name="A126297874A_Latest">Data7!$GS$21</definedName>
    <definedName name="A126297878K">Data8!$B$1:$B$10,Data8!$B$11:$B$21</definedName>
    <definedName name="A126297878K_Data">Data8!$B$11:$B$21</definedName>
    <definedName name="A126297878K_Latest">Data8!$B$21</definedName>
    <definedName name="A126297882A">Data8!$Z$1:$Z$10,Data8!$Z$11:$Z$21</definedName>
    <definedName name="A126297882A_Data">Data8!$Z$11:$Z$21</definedName>
    <definedName name="A126297882A_Latest">Data8!$Z$21</definedName>
    <definedName name="A126297886K">Data7!$DS$1:$DS$10,Data7!$DS$11:$DS$21</definedName>
    <definedName name="A126297886K_Data">Data7!$DS$11:$DS$21</definedName>
    <definedName name="A126297886K_Latest">Data7!$DS$21</definedName>
    <definedName name="A126297890A">Data8!$BV$1:$BV$10,Data8!$BV$11:$BV$21</definedName>
    <definedName name="A126297890A_Data">Data8!$BV$11:$BV$21</definedName>
    <definedName name="A126297890A_Latest">Data8!$BV$21</definedName>
    <definedName name="A126297894K">Data8!$CQ$1:$CQ$10,Data8!$CQ$11:$CQ$21</definedName>
    <definedName name="A126297894K_Data">Data8!$CQ$11:$CQ$21</definedName>
    <definedName name="A126297894K_Latest">Data8!$CQ$21</definedName>
    <definedName name="A126297898V">Data8!$CZ$1:$CZ$10,Data8!$CZ$11:$CZ$21</definedName>
    <definedName name="A126297898V_Data">Data8!$CZ$11:$CZ$21</definedName>
    <definedName name="A126297898V_Latest">Data8!$CZ$21</definedName>
    <definedName name="A126297902X">Data8!$DL$1:$DL$10,Data8!$DL$11:$DL$21</definedName>
    <definedName name="A126297902X_Data">Data8!$DL$11:$DL$21</definedName>
    <definedName name="A126297902X_Latest">Data8!$DL$21</definedName>
    <definedName name="A126297906J">Data8!$DX$1:$DX$10,Data8!$DX$11:$DX$21</definedName>
    <definedName name="A126297906J_Data">Data8!$DX$11:$DX$21</definedName>
    <definedName name="A126297906J_Latest">Data8!$DX$21</definedName>
    <definedName name="A126297910X">Data8!$FK$1:$FK$10,Data8!$FK$11:$FK$21</definedName>
    <definedName name="A126297910X_Data">Data8!$FK$11:$FK$21</definedName>
    <definedName name="A126297910X_Latest">Data8!$FK$21</definedName>
    <definedName name="A126297914J">Data8!$GC$1:$GC$10,Data8!$GC$11:$GC$21</definedName>
    <definedName name="A126297914J_Data">Data8!$GC$11:$GC$21</definedName>
    <definedName name="A126297914J_Latest">Data8!$GC$21</definedName>
    <definedName name="A126297918T">Data8!$BY$1:$BY$10,Data8!$BY$11:$BY$21</definedName>
    <definedName name="A126297918T_Data">Data8!$BY$11:$BY$21</definedName>
    <definedName name="A126297918T_Latest">Data8!$BY$21</definedName>
    <definedName name="A126297922J">Data8!$CE$1:$CE$10,Data8!$CE$11:$CE$21</definedName>
    <definedName name="A126297922J_Data">Data8!$CE$11:$CE$21</definedName>
    <definedName name="A126297922J_Latest">Data8!$CE$21</definedName>
    <definedName name="A126297926T">Data8!$ED$1:$ED$10,Data8!$ED$11:$ED$21</definedName>
    <definedName name="A126297926T_Data">Data8!$ED$11:$ED$21</definedName>
    <definedName name="A126297926T_Latest">Data8!$ED$21</definedName>
    <definedName name="A126297930J">Data8!$FQ$1:$FQ$10,Data8!$FQ$11:$FQ$21</definedName>
    <definedName name="A126297930J_Data">Data8!$FQ$11:$FQ$21</definedName>
    <definedName name="A126297930J_Latest">Data8!$FQ$21</definedName>
    <definedName name="A126297934T">Data8!$DU$1:$DU$10,Data8!$DU$11:$DU$21</definedName>
    <definedName name="A126297934T_Data">Data8!$DU$11:$DU$21</definedName>
    <definedName name="A126297934T_Latest">Data8!$DU$21</definedName>
    <definedName name="A126297938A">Data8!$EJ$1:$EJ$10,Data8!$EJ$11:$EJ$21</definedName>
    <definedName name="A126297938A_Data">Data8!$EJ$11:$EJ$21</definedName>
    <definedName name="A126297938A_Latest">Data8!$EJ$21</definedName>
    <definedName name="A126297942T">Data8!$EV$1:$EV$10,Data8!$EV$11:$EV$21</definedName>
    <definedName name="A126297942T_Data">Data8!$EV$11:$EV$21</definedName>
    <definedName name="A126297942T_Latest">Data8!$EV$21</definedName>
    <definedName name="A126297946A">Data8!$FZ$1:$FZ$10,Data8!$FZ$11:$FZ$21</definedName>
    <definedName name="A126297946A_Data">Data8!$FZ$11:$FZ$21</definedName>
    <definedName name="A126297946A_Latest">Data8!$FZ$21</definedName>
    <definedName name="A126297950T">Data8!$BG$1:$BG$10,Data8!$BG$11:$BG$21</definedName>
    <definedName name="A126297950T_Data">Data8!$BG$11:$BG$21</definedName>
    <definedName name="A126297950T_Latest">Data8!$BG$21</definedName>
    <definedName name="A126297954A">Data8!$BS$1:$BS$10,Data8!$BS$11:$BS$21</definedName>
    <definedName name="A126297954A_Data">Data8!$BS$11:$BS$21</definedName>
    <definedName name="A126297954A_Latest">Data8!$BS$21</definedName>
    <definedName name="A126297958K">Data8!$DC$1:$DC$10,Data8!$DC$11:$DC$21</definedName>
    <definedName name="A126297958K_Data">Data8!$DC$11:$DC$21</definedName>
    <definedName name="A126297958K_Latest">Data8!$DC$21</definedName>
    <definedName name="A126297962A">Data8!$EA$1:$EA$10,Data8!$EA$11:$EA$21</definedName>
    <definedName name="A126297962A_Data">Data8!$EA$11:$EA$21</definedName>
    <definedName name="A126297962A_Latest">Data8!$EA$21</definedName>
    <definedName name="A126297966K">Data8!$EG$1:$EG$10,Data8!$EG$11:$EG$21</definedName>
    <definedName name="A126297966K_Data">Data8!$EG$11:$EG$21</definedName>
    <definedName name="A126297966K_Latest">Data8!$EG$21</definedName>
    <definedName name="A126297970A">Data8!$EM$1:$EM$10,Data8!$EM$11:$EM$21</definedName>
    <definedName name="A126297970A_Data">Data8!$EM$11:$EM$21</definedName>
    <definedName name="A126297970A_Latest">Data8!$EM$21</definedName>
    <definedName name="A126297974K">Data8!$ES$1:$ES$10,Data8!$ES$11:$ES$21</definedName>
    <definedName name="A126297974K_Data">Data8!$ES$11:$ES$21</definedName>
    <definedName name="A126297974K_Latest">Data8!$ES$21</definedName>
    <definedName name="A126297978V">Data8!$FN$1:$FN$10,Data8!$FN$11:$FN$21</definedName>
    <definedName name="A126297978V_Data">Data8!$FN$11:$FN$21</definedName>
    <definedName name="A126297978V_Latest">Data8!$FN$21</definedName>
    <definedName name="A126297982K">Data8!$GI$1:$GI$10,Data8!$GI$11:$GI$21</definedName>
    <definedName name="A126297982K_Data">Data8!$GI$11:$GI$21</definedName>
    <definedName name="A126297982K_Latest">Data8!$GI$21</definedName>
    <definedName name="A126297986V">Data8!$AO$1:$AO$10,Data8!$AO$11:$AO$21</definedName>
    <definedName name="A126297986V_Data">Data8!$AO$11:$AO$21</definedName>
    <definedName name="A126297986V_Latest">Data8!$AO$21</definedName>
    <definedName name="A126297990K">Data8!$AX$1:$AX$10,Data8!$AX$11:$AX$21</definedName>
    <definedName name="A126297990K_Data">Data8!$AX$11:$AX$21</definedName>
    <definedName name="A126297990K_Latest">Data8!$AX$21</definedName>
    <definedName name="A126297994V">Data8!$BA$1:$BA$10,Data8!$BA$11:$BA$21</definedName>
    <definedName name="A126297994V_Data">Data8!$BA$11:$BA$21</definedName>
    <definedName name="A126297994V_Latest">Data8!$BA$21</definedName>
    <definedName name="A126297998C">Data8!$CB$1:$CB$10,Data8!$CB$11:$CB$21</definedName>
    <definedName name="A126297998C_Data">Data8!$CB$11:$CB$21</definedName>
    <definedName name="A126297998C_Latest">Data8!$CB$21</definedName>
    <definedName name="A126298002K">Data8!$CH$1:$CH$10,Data8!$CH$11:$CH$21</definedName>
    <definedName name="A126298002K_Data">Data8!$CH$11:$CH$21</definedName>
    <definedName name="A126298002K_Latest">Data8!$CH$21</definedName>
    <definedName name="A126298006V">Data8!$CK$1:$CK$10,Data8!$CK$11:$CK$21</definedName>
    <definedName name="A126298006V_Data">Data8!$CK$11:$CK$21</definedName>
    <definedName name="A126298006V_Latest">Data8!$CK$21</definedName>
    <definedName name="A126298010K">Data8!$DF$1:$DF$10,Data8!$DF$11:$DF$21</definedName>
    <definedName name="A126298010K_Data">Data8!$DF$11:$DF$21</definedName>
    <definedName name="A126298010K_Latest">Data8!$DF$21</definedName>
    <definedName name="A126298014V">Data8!$EP$1:$EP$10,Data8!$EP$11:$EP$21</definedName>
    <definedName name="A126298014V_Data">Data8!$EP$11:$EP$21</definedName>
    <definedName name="A126298014V_Latest">Data8!$EP$21</definedName>
    <definedName name="A126298018C">Data8!$FB$1:$FB$10,Data8!$FB$11:$FB$21</definedName>
    <definedName name="A126298018C_Data">Data8!$FB$11:$FB$21</definedName>
    <definedName name="A126298018C_Latest">Data8!$FB$21</definedName>
    <definedName name="A126298022V">Data8!$FE$1:$FE$10,Data8!$FE$11:$FE$21</definedName>
    <definedName name="A126298022V_Data">Data8!$FE$11:$FE$21</definedName>
    <definedName name="A126298022V_Latest">Data8!$FE$21</definedName>
    <definedName name="A126298026C">Data8!$FT$1:$FT$10,Data8!$FT$11:$FT$21</definedName>
    <definedName name="A126298026C_Data">Data8!$FT$11:$FT$21</definedName>
    <definedName name="A126298026C_Latest">Data8!$FT$21</definedName>
    <definedName name="A126298030V">Data8!$FW$1:$FW$10,Data8!$FW$11:$FW$21</definedName>
    <definedName name="A126298030V_Data">Data8!$FW$11:$FW$21</definedName>
    <definedName name="A126298030V_Latest">Data8!$FW$21</definedName>
    <definedName name="A126298034C">Data8!$BD$1:$BD$10,Data8!$BD$11:$BD$21</definedName>
    <definedName name="A126298034C_Data">Data8!$BD$11:$BD$21</definedName>
    <definedName name="A126298034C_Latest">Data8!$BD$21</definedName>
    <definedName name="A126298038L">Data8!$BM$1:$BM$10,Data8!$BM$11:$BM$21</definedName>
    <definedName name="A126298038L_Data">Data8!$BM$11:$BM$21</definedName>
    <definedName name="A126298038L_Latest">Data8!$BM$21</definedName>
    <definedName name="A126298042C">Data8!$DO$1:$DO$10,Data8!$DO$11:$DO$21</definedName>
    <definedName name="A126298042C_Data">Data8!$DO$11:$DO$21</definedName>
    <definedName name="A126298042C_Latest">Data8!$DO$21</definedName>
    <definedName name="A126298046L">Data8!$DR$1:$DR$10,Data8!$DR$11:$DR$21</definedName>
    <definedName name="A126298046L_Data">Data8!$DR$11:$DR$21</definedName>
    <definedName name="A126298046L_Latest">Data8!$DR$21</definedName>
    <definedName name="A126298050C">Data8!$EY$1:$EY$10,Data8!$EY$11:$EY$21</definedName>
    <definedName name="A126298050C_Data">Data8!$EY$11:$EY$21</definedName>
    <definedName name="A126298050C_Latest">Data8!$EY$21</definedName>
    <definedName name="A126298054L">Data8!$GL$1:$GL$10,Data8!$GL$11:$GL$21</definedName>
    <definedName name="A126298054L_Data">Data8!$GL$11:$GL$21</definedName>
    <definedName name="A126298054L_Latest">Data8!$GL$21</definedName>
    <definedName name="A126298058W">Data8!$AL$1:$AL$10,Data8!$AL$11:$AL$21</definedName>
    <definedName name="A126298058W_Data">Data8!$AL$11:$AL$21</definedName>
    <definedName name="A126298058W_Latest">Data8!$AL$21</definedName>
    <definedName name="A126298062L">Data8!$AR$1:$AR$10,Data8!$AR$11:$AR$21</definedName>
    <definedName name="A126298062L_Data">Data8!$AR$11:$AR$21</definedName>
    <definedName name="A126298062L_Latest">Data8!$AR$21</definedName>
    <definedName name="A126298066W">Data8!$AU$1:$AU$10,Data8!$AU$11:$AU$21</definedName>
    <definedName name="A126298066W_Data">Data8!$AU$11:$AU$21</definedName>
    <definedName name="A126298066W_Latest">Data8!$AU$21</definedName>
    <definedName name="A126298070L">Data8!$BJ$1:$BJ$10,Data8!$BJ$11:$BJ$21</definedName>
    <definedName name="A126298070L_Data">Data8!$BJ$11:$BJ$21</definedName>
    <definedName name="A126298070L_Latest">Data8!$BJ$21</definedName>
    <definedName name="A126298074W">Data8!$CT$1:$CT$10,Data8!$CT$11:$CT$21</definedName>
    <definedName name="A126298074W_Data">Data8!$CT$11:$CT$21</definedName>
    <definedName name="A126298074W_Latest">Data8!$CT$21</definedName>
    <definedName name="A126298078F">Data8!$CW$1:$CW$10,Data8!$CW$11:$CW$21</definedName>
    <definedName name="A126298078F_Data">Data8!$CW$11:$CW$21</definedName>
    <definedName name="A126298078F_Latest">Data8!$CW$21</definedName>
    <definedName name="A126298082W">Data8!$BP$1:$BP$10,Data8!$BP$11:$BP$21</definedName>
    <definedName name="A126298082W_Data">Data8!$BP$11:$BP$21</definedName>
    <definedName name="A126298082W_Latest">Data8!$BP$21</definedName>
    <definedName name="A126298086F">Data8!$CN$1:$CN$10,Data8!$CN$11:$CN$21</definedName>
    <definedName name="A126298086F_Data">Data8!$CN$11:$CN$21</definedName>
    <definedName name="A126298086F_Latest">Data8!$CN$21</definedName>
    <definedName name="A126298090W">Data8!$DI$1:$DI$10,Data8!$DI$11:$DI$21</definedName>
    <definedName name="A126298090W_Data">Data8!$DI$11:$DI$21</definedName>
    <definedName name="A126298090W_Latest">Data8!$DI$21</definedName>
    <definedName name="A126298094F">Data8!$FH$1:$FH$10,Data8!$FH$11:$FH$21</definedName>
    <definedName name="A126298094F_Data">Data8!$FH$11:$FH$21</definedName>
    <definedName name="A126298094F_Latest">Data8!$FH$21</definedName>
    <definedName name="A126298098R">Data8!$GF$1:$GF$10,Data8!$GF$11:$GF$21</definedName>
    <definedName name="A126298098R_Data">Data8!$GF$11:$GF$21</definedName>
    <definedName name="A126298098R_Latest">Data8!$GF$21</definedName>
    <definedName name="A126298102V">Data8!$AI$1:$AI$10,Data8!$AI$11:$AI$21</definedName>
    <definedName name="A126298102V_Data">Data8!$AI$11:$AI$21</definedName>
    <definedName name="A126298102V_Latest">Data8!$AI$21</definedName>
    <definedName name="A126298106C">Data8!$IB$1:$IB$10,Data8!$IB$11:$IB$21</definedName>
    <definedName name="A126298106C_Data">Data8!$IB$11:$IB$21</definedName>
    <definedName name="A126298106C_Latest">Data8!$IB$21</definedName>
    <definedName name="A126298110V">Data9!$G$1:$G$10,Data9!$G$11:$G$21</definedName>
    <definedName name="A126298110V_Data">Data9!$G$11:$G$21</definedName>
    <definedName name="A126298110V_Latest">Data9!$G$21</definedName>
    <definedName name="A126298114C">Data9!$P$1:$P$10,Data9!$P$11:$P$21</definedName>
    <definedName name="A126298114C_Data">Data9!$P$11:$P$21</definedName>
    <definedName name="A126298114C_Latest">Data9!$P$21</definedName>
    <definedName name="A126298118L">Data9!$AB$1:$AB$10,Data9!$AB$11:$AB$21</definedName>
    <definedName name="A126298118L_Data">Data9!$AB$11:$AB$21</definedName>
    <definedName name="A126298118L_Latest">Data9!$AB$21</definedName>
    <definedName name="A126298122C">Data9!$AN$1:$AN$10,Data9!$AN$11:$AN$21</definedName>
    <definedName name="A126298122C_Data">Data9!$AN$11:$AN$21</definedName>
    <definedName name="A126298122C_Latest">Data9!$AN$21</definedName>
    <definedName name="A126298126L">Data9!$CA$1:$CA$10,Data9!$CA$11:$CA$21</definedName>
    <definedName name="A126298126L_Data">Data9!$CA$11:$CA$21</definedName>
    <definedName name="A126298126L_Latest">Data9!$CA$21</definedName>
    <definedName name="A126298130C">Data9!$CS$1:$CS$10,Data9!$CS$11:$CS$21</definedName>
    <definedName name="A126298130C_Data">Data9!$CS$11:$CS$21</definedName>
    <definedName name="A126298130C_Latest">Data9!$CS$21</definedName>
    <definedName name="A126298134L">Data8!$IE$1:$IE$10,Data8!$IE$11:$IE$21</definedName>
    <definedName name="A126298134L_Data">Data8!$IE$11:$IE$21</definedName>
    <definedName name="A126298134L_Latest">Data8!$IE$21</definedName>
    <definedName name="A126298138W">Data8!$IK$1:$IK$10,Data8!$IK$11:$IK$21</definedName>
    <definedName name="A126298138W_Data">Data8!$IK$11:$IK$21</definedName>
    <definedName name="A126298138W_Latest">Data8!$IK$21</definedName>
    <definedName name="A126298142L">Data9!$AT$1:$AT$10,Data9!$AT$11:$AT$21</definedName>
    <definedName name="A126298142L_Data">Data9!$AT$11:$AT$21</definedName>
    <definedName name="A126298142L_Latest">Data9!$AT$21</definedName>
    <definedName name="A126298146W">Data9!$CG$1:$CG$10,Data9!$CG$11:$CG$21</definedName>
    <definedName name="A126298146W_Data">Data9!$CG$11:$CG$21</definedName>
    <definedName name="A126298146W_Latest">Data9!$CG$21</definedName>
    <definedName name="A126298150L">Data9!$AK$1:$AK$10,Data9!$AK$11:$AK$21</definedName>
    <definedName name="A126298150L_Data">Data9!$AK$11:$AK$21</definedName>
    <definedName name="A126298150L_Latest">Data9!$AK$21</definedName>
    <definedName name="A126298154W">Data9!$AZ$1:$AZ$10,Data9!$AZ$11:$AZ$21</definedName>
    <definedName name="A126298154W_Data">Data9!$AZ$11:$AZ$21</definedName>
    <definedName name="A126298154W_Latest">Data9!$AZ$21</definedName>
    <definedName name="A126298158F">Data9!$BL$1:$BL$10,Data9!$BL$11:$BL$21</definedName>
    <definedName name="A126298158F_Data">Data9!$BL$11:$BL$21</definedName>
    <definedName name="A126298158F_Latest">Data9!$BL$21</definedName>
    <definedName name="A126298162W">Data9!$CP$1:$CP$10,Data9!$CP$11:$CP$21</definedName>
    <definedName name="A126298162W_Data">Data9!$CP$11:$CP$21</definedName>
    <definedName name="A126298162W_Latest">Data9!$CP$21</definedName>
    <definedName name="A126298166F">Data8!$HM$1:$HM$10,Data8!$HM$11:$HM$21</definedName>
    <definedName name="A126298166F_Data">Data8!$HM$11:$HM$21</definedName>
    <definedName name="A126298166F_Latest">Data8!$HM$21</definedName>
    <definedName name="A126298170W">Data8!$HY$1:$HY$10,Data8!$HY$11:$HY$21</definedName>
    <definedName name="A126298170W_Data">Data8!$HY$11:$HY$21</definedName>
    <definedName name="A126298170W_Latest">Data8!$HY$21</definedName>
    <definedName name="A126298174F">Data9!$S$1:$S$10,Data9!$S$11:$S$21</definedName>
    <definedName name="A126298174F_Data">Data9!$S$11:$S$21</definedName>
    <definedName name="A126298174F_Latest">Data9!$S$21</definedName>
    <definedName name="A126298178R">Data9!$AQ$1:$AQ$10,Data9!$AQ$11:$AQ$21</definedName>
    <definedName name="A126298178R_Data">Data9!$AQ$11:$AQ$21</definedName>
    <definedName name="A126298178R_Latest">Data9!$AQ$21</definedName>
    <definedName name="A126298182F">Data9!$AW$1:$AW$10,Data9!$AW$11:$AW$21</definedName>
    <definedName name="A126298182F_Data">Data9!$AW$11:$AW$21</definedName>
    <definedName name="A126298182F_Latest">Data9!$AW$21</definedName>
    <definedName name="A126298186R">Data9!$BC$1:$BC$10,Data9!$BC$11:$BC$21</definedName>
    <definedName name="A126298186R_Data">Data9!$BC$11:$BC$21</definedName>
    <definedName name="A126298186R_Latest">Data9!$BC$21</definedName>
    <definedName name="A126298190F">Data9!$BI$1:$BI$10,Data9!$BI$11:$BI$21</definedName>
    <definedName name="A126298190F_Data">Data9!$BI$11:$BI$21</definedName>
    <definedName name="A126298190F_Latest">Data9!$BI$21</definedName>
    <definedName name="A126298194R">Data9!$CD$1:$CD$10,Data9!$CD$11:$CD$21</definedName>
    <definedName name="A126298194R_Data">Data9!$CD$11:$CD$21</definedName>
    <definedName name="A126298194R_Latest">Data9!$CD$21</definedName>
    <definedName name="A126298198X">Data9!$CY$1:$CY$10,Data9!$CY$11:$CY$21</definedName>
    <definedName name="A126298198X_Data">Data9!$CY$11:$CY$21</definedName>
    <definedName name="A126298198X_Latest">Data9!$CY$21</definedName>
    <definedName name="A126298202C">Data8!$GU$1:$GU$10,Data8!$GU$11:$GU$21</definedName>
    <definedName name="A126298202C_Data">Data8!$GU$11:$GU$21</definedName>
    <definedName name="A126298202C_Latest">Data8!$GU$21</definedName>
    <definedName name="A126298206L">Data8!$HD$1:$HD$10,Data8!$HD$11:$HD$21</definedName>
    <definedName name="A126298206L_Data">Data8!$HD$11:$HD$21</definedName>
    <definedName name="A126298206L_Latest">Data8!$HD$21</definedName>
    <definedName name="A126298210C">Data8!$HG$1:$HG$10,Data8!$HG$11:$HG$21</definedName>
    <definedName name="A126298210C_Data">Data8!$HG$11:$HG$21</definedName>
    <definedName name="A126298210C_Latest">Data8!$HG$21</definedName>
    <definedName name="A126298214L">Data8!$IH$1:$IH$10,Data8!$IH$11:$IH$21</definedName>
    <definedName name="A126298214L_Data">Data8!$IH$11:$IH$21</definedName>
    <definedName name="A126298214L_Latest">Data8!$IH$21</definedName>
    <definedName name="A126298218W">Data8!$IN$1:$IN$10,Data8!$IN$11:$IN$21</definedName>
    <definedName name="A126298218W_Data">Data8!$IN$11:$IN$21</definedName>
    <definedName name="A126298218W_Latest">Data8!$IN$21</definedName>
    <definedName name="A126298222L">Data8!$IQ$1:$IQ$10,Data8!$IQ$11:$IQ$21</definedName>
    <definedName name="A126298222L_Data">Data8!$IQ$11:$IQ$21</definedName>
    <definedName name="A126298222L_Latest">Data8!$IQ$21</definedName>
    <definedName name="A126298226W">Data9!$V$1:$V$10,Data9!$V$11:$V$21</definedName>
    <definedName name="A126298226W_Data">Data9!$V$11:$V$21</definedName>
    <definedName name="A126298226W_Latest">Data9!$V$21</definedName>
    <definedName name="A126298230L">Data9!$BF$1:$BF$10,Data9!$BF$11:$BF$21</definedName>
    <definedName name="A126298230L_Data">Data9!$BF$11:$BF$21</definedName>
    <definedName name="A126298230L_Latest">Data9!$BF$21</definedName>
    <definedName name="A126298234W">Data9!$BR$1:$BR$10,Data9!$BR$11:$BR$21</definedName>
    <definedName name="A126298234W_Data">Data9!$BR$11:$BR$21</definedName>
    <definedName name="A126298234W_Latest">Data9!$BR$21</definedName>
    <definedName name="A126298238F">Data9!$BU$1:$BU$10,Data9!$BU$11:$BU$21</definedName>
    <definedName name="A126298238F_Data">Data9!$BU$11:$BU$21</definedName>
    <definedName name="A126298238F_Latest">Data9!$BU$21</definedName>
    <definedName name="A126298242W">Data9!$CJ$1:$CJ$10,Data9!$CJ$11:$CJ$21</definedName>
    <definedName name="A126298242W_Data">Data9!$CJ$11:$CJ$21</definedName>
    <definedName name="A126298242W_Latest">Data9!$CJ$21</definedName>
    <definedName name="A126298246F">Data9!$CM$1:$CM$10,Data9!$CM$11:$CM$21</definedName>
    <definedName name="A126298246F_Data">Data9!$CM$11:$CM$21</definedName>
    <definedName name="A126298246F_Latest">Data9!$CM$21</definedName>
    <definedName name="A126298250W">Data8!$HJ$1:$HJ$10,Data8!$HJ$11:$HJ$21</definedName>
    <definedName name="A126298250W_Data">Data8!$HJ$11:$HJ$21</definedName>
    <definedName name="A126298250W_Latest">Data8!$HJ$21</definedName>
    <definedName name="A126298254F">Data8!$HS$1:$HS$10,Data8!$HS$11:$HS$21</definedName>
    <definedName name="A126298254F_Data">Data8!$HS$11:$HS$21</definedName>
    <definedName name="A126298254F_Latest">Data8!$HS$21</definedName>
    <definedName name="A126298258R">Data9!$AE$1:$AE$10,Data9!$AE$11:$AE$21</definedName>
    <definedName name="A126298258R_Data">Data9!$AE$11:$AE$21</definedName>
    <definedName name="A126298258R_Latest">Data9!$AE$21</definedName>
    <definedName name="A126298262F">Data9!$AH$1:$AH$10,Data9!$AH$11:$AH$21</definedName>
    <definedName name="A126298262F_Data">Data9!$AH$11:$AH$21</definedName>
    <definedName name="A126298262F_Latest">Data9!$AH$21</definedName>
    <definedName name="A126298266R">Data9!$BO$1:$BO$10,Data9!$BO$11:$BO$21</definedName>
    <definedName name="A126298266R_Data">Data9!$BO$11:$BO$21</definedName>
    <definedName name="A126298266R_Latest">Data9!$BO$21</definedName>
    <definedName name="A126298270F">Data9!$DB$1:$DB$10,Data9!$DB$11:$DB$21</definedName>
    <definedName name="A126298270F_Data">Data9!$DB$11:$DB$21</definedName>
    <definedName name="A126298270F_Latest">Data9!$DB$21</definedName>
    <definedName name="A126298274R">Data8!$GR$1:$GR$10,Data8!$GR$11:$GR$21</definedName>
    <definedName name="A126298274R_Data">Data8!$GR$11:$GR$21</definedName>
    <definedName name="A126298274R_Latest">Data8!$GR$21</definedName>
    <definedName name="A126298278X">Data8!$GX$1:$GX$10,Data8!$GX$11:$GX$21</definedName>
    <definedName name="A126298278X_Data">Data8!$GX$11:$GX$21</definedName>
    <definedName name="A126298278X_Latest">Data8!$GX$21</definedName>
    <definedName name="A126298282R">Data8!$HA$1:$HA$10,Data8!$HA$11:$HA$21</definedName>
    <definedName name="A126298282R_Data">Data8!$HA$11:$HA$21</definedName>
    <definedName name="A126298282R_Latest">Data8!$HA$21</definedName>
    <definedName name="A126298286X">Data8!$HP$1:$HP$10,Data8!$HP$11:$HP$21</definedName>
    <definedName name="A126298286X_Data">Data8!$HP$11:$HP$21</definedName>
    <definedName name="A126298286X_Latest">Data8!$HP$21</definedName>
    <definedName name="A126298290R">Data9!$J$1:$J$10,Data9!$J$11:$J$21</definedName>
    <definedName name="A126298290R_Data">Data9!$J$11:$J$21</definedName>
    <definedName name="A126298290R_Latest">Data9!$J$21</definedName>
    <definedName name="A126298294X">Data9!$M$1:$M$10,Data9!$M$11:$M$21</definedName>
    <definedName name="A126298294X_Data">Data9!$M$11:$M$21</definedName>
    <definedName name="A126298294X_Latest">Data9!$M$21</definedName>
    <definedName name="A126298298J">Data8!$HV$1:$HV$10,Data8!$HV$11:$HV$21</definedName>
    <definedName name="A126298298J_Data">Data8!$HV$11:$HV$21</definedName>
    <definedName name="A126298298J_Latest">Data8!$HV$21</definedName>
    <definedName name="A126298302L">Data9!$D$1:$D$10,Data9!$D$11:$D$21</definedName>
    <definedName name="A126298302L_Data">Data9!$D$11:$D$21</definedName>
    <definedName name="A126298302L_Latest">Data9!$D$21</definedName>
    <definedName name="A126298306W">Data9!$Y$1:$Y$10,Data9!$Y$11:$Y$21</definedName>
    <definedName name="A126298306W_Data">Data9!$Y$11:$Y$21</definedName>
    <definedName name="A126298306W_Latest">Data9!$Y$21</definedName>
    <definedName name="A126298310L">Data9!$BX$1:$BX$10,Data9!$BX$11:$BX$21</definedName>
    <definedName name="A126298310L_Data">Data9!$BX$11:$BX$21</definedName>
    <definedName name="A126298310L_Latest">Data9!$BX$21</definedName>
    <definedName name="A126298314W">Data9!$CV$1:$CV$10,Data9!$CV$11:$CV$21</definedName>
    <definedName name="A126298314W_Data">Data9!$CV$11:$CV$21</definedName>
    <definedName name="A126298314W_Latest">Data9!$CV$21</definedName>
    <definedName name="A126298318F">Data8!$GO$1:$GO$10,Data8!$GO$11:$GO$21</definedName>
    <definedName name="A126298318F_Data">Data8!$GO$11:$GO$21</definedName>
    <definedName name="A126298318F_Latest">Data8!$GO$21</definedName>
    <definedName name="A126298322W">Data5!$N$1:$N$10,Data5!$N$11:$N$21</definedName>
    <definedName name="A126298322W_Data">Data5!$N$11:$N$21</definedName>
    <definedName name="A126298322W_Latest">Data5!$N$21</definedName>
    <definedName name="A126298326F">Data5!$AI$1:$AI$10,Data5!$AI$11:$AI$21</definedName>
    <definedName name="A126298326F_Data">Data5!$AI$11:$AI$21</definedName>
    <definedName name="A126298326F_Latest">Data5!$AI$21</definedName>
    <definedName name="A126298330W">Data5!$AR$1:$AR$10,Data5!$AR$11:$AR$21</definedName>
    <definedName name="A126298330W_Data">Data5!$AR$11:$AR$21</definedName>
    <definedName name="A126298330W_Latest">Data5!$AR$21</definedName>
    <definedName name="A126298334F">Data5!$BD$1:$BD$10,Data5!$BD$11:$BD$21</definedName>
    <definedName name="A126298334F_Data">Data5!$BD$11:$BD$21</definedName>
    <definedName name="A126298334F_Latest">Data5!$BD$21</definedName>
    <definedName name="A126298338R">Data5!$BP$1:$BP$10,Data5!$BP$11:$BP$21</definedName>
    <definedName name="A126298338R_Data">Data5!$BP$11:$BP$21</definedName>
    <definedName name="A126298338R_Latest">Data5!$BP$21</definedName>
    <definedName name="A126298342F">Data5!$DC$1:$DC$10,Data5!$DC$11:$DC$21</definedName>
    <definedName name="A126298342F_Data">Data5!$DC$11:$DC$21</definedName>
    <definedName name="A126298342F_Latest">Data5!$DC$21</definedName>
    <definedName name="A126298346R">Data5!$DU$1:$DU$10,Data5!$DU$11:$DU$21</definedName>
    <definedName name="A126298346R_Data">Data5!$DU$11:$DU$21</definedName>
    <definedName name="A126298346R_Latest">Data5!$DU$21</definedName>
    <definedName name="A126298350F">Data5!$Q$1:$Q$10,Data5!$Q$11:$Q$21</definedName>
    <definedName name="A126298350F_Data">Data5!$Q$11:$Q$21</definedName>
    <definedName name="A126298350F_Latest">Data5!$Q$21</definedName>
    <definedName name="A126298354R">Data5!$W$1:$W$10,Data5!$W$11:$W$21</definedName>
    <definedName name="A126298354R_Data">Data5!$W$11:$W$21</definedName>
    <definedName name="A126298354R_Latest">Data5!$W$21</definedName>
    <definedName name="A126298358X">Data5!$BV$1:$BV$10,Data5!$BV$11:$BV$21</definedName>
    <definedName name="A126298358X_Data">Data5!$BV$11:$BV$21</definedName>
    <definedName name="A126298358X_Latest">Data5!$BV$21</definedName>
    <definedName name="A126298362R">Data5!$DI$1:$DI$10,Data5!$DI$11:$DI$21</definedName>
    <definedName name="A126298362R_Data">Data5!$DI$11:$DI$21</definedName>
    <definedName name="A126298362R_Latest">Data5!$DI$21</definedName>
    <definedName name="A126298366X">Data5!$BM$1:$BM$10,Data5!$BM$11:$BM$21</definedName>
    <definedName name="A126298366X_Data">Data5!$BM$11:$BM$21</definedName>
    <definedName name="A126298366X_Latest">Data5!$BM$21</definedName>
    <definedName name="A126298370R">Data5!$CB$1:$CB$10,Data5!$CB$11:$CB$21</definedName>
    <definedName name="A126298370R_Data">Data5!$CB$11:$CB$21</definedName>
    <definedName name="A126298370R_Latest">Data5!$CB$21</definedName>
    <definedName name="A126298374X">Data5!$CN$1:$CN$10,Data5!$CN$11:$CN$21</definedName>
    <definedName name="A126298374X_Data">Data5!$CN$11:$CN$21</definedName>
    <definedName name="A126298374X_Latest">Data5!$CN$21</definedName>
    <definedName name="A126298378J">Data5!$DR$1:$DR$10,Data5!$DR$11:$DR$21</definedName>
    <definedName name="A126298378J_Data">Data5!$DR$11:$DR$21</definedName>
    <definedName name="A126298378J_Latest">Data5!$DR$21</definedName>
    <definedName name="A126298382X">Data4!$IO$1:$IO$10,Data4!$IO$11:$IO$21</definedName>
    <definedName name="A126298382X_Data">Data4!$IO$11:$IO$21</definedName>
    <definedName name="A126298382X_Latest">Data4!$IO$21</definedName>
    <definedName name="A126298386J">Data5!$K$1:$K$10,Data5!$K$11:$K$21</definedName>
    <definedName name="A126298386J_Data">Data5!$K$11:$K$21</definedName>
    <definedName name="A126298386J_Latest">Data5!$K$21</definedName>
    <definedName name="A126298390X">Data5!$AU$1:$AU$10,Data5!$AU$11:$AU$21</definedName>
    <definedName name="A126298390X_Data">Data5!$AU$11:$AU$21</definedName>
    <definedName name="A126298390X_Latest">Data5!$AU$21</definedName>
    <definedName name="A126298394J">Data5!$BS$1:$BS$10,Data5!$BS$11:$BS$21</definedName>
    <definedName name="A126298394J_Data">Data5!$BS$11:$BS$21</definedName>
    <definedName name="A126298394J_Latest">Data5!$BS$21</definedName>
    <definedName name="A126298398T">Data5!$BY$1:$BY$10,Data5!$BY$11:$BY$21</definedName>
    <definedName name="A126298398T_Data">Data5!$BY$11:$BY$21</definedName>
    <definedName name="A126298398T_Latest">Data5!$BY$21</definedName>
    <definedName name="A126298402W">Data5!$CE$1:$CE$10,Data5!$CE$11:$CE$21</definedName>
    <definedName name="A126298402W_Data">Data5!$CE$11:$CE$21</definedName>
    <definedName name="A126298402W_Latest">Data5!$CE$21</definedName>
    <definedName name="A126298406F">Data5!$CK$1:$CK$10,Data5!$CK$11:$CK$21</definedName>
    <definedName name="A126298406F_Data">Data5!$CK$11:$CK$21</definedName>
    <definedName name="A126298406F_Latest">Data5!$CK$21</definedName>
    <definedName name="A126298410W">Data5!$DF$1:$DF$10,Data5!$DF$11:$DF$21</definedName>
    <definedName name="A126298410W_Data">Data5!$DF$11:$DF$21</definedName>
    <definedName name="A126298410W_Latest">Data5!$DF$21</definedName>
    <definedName name="A126298414F">Data5!$EA$1:$EA$10,Data5!$EA$11:$EA$21</definedName>
    <definedName name="A126298414F_Data">Data5!$EA$11:$EA$21</definedName>
    <definedName name="A126298414F_Latest">Data5!$EA$21</definedName>
    <definedName name="A126298418R">Data4!$HW$1:$HW$10,Data4!$HW$11:$HW$21</definedName>
    <definedName name="A126298418R_Data">Data4!$HW$11:$HW$21</definedName>
    <definedName name="A126298418R_Latest">Data4!$HW$21</definedName>
    <definedName name="A126298422F">Data4!$IF$1:$IF$10,Data4!$IF$11:$IF$21</definedName>
    <definedName name="A126298422F_Data">Data4!$IF$11:$IF$21</definedName>
    <definedName name="A126298422F_Latest">Data4!$IF$21</definedName>
    <definedName name="A126298426R">Data4!$II$1:$II$10,Data4!$II$11:$II$21</definedName>
    <definedName name="A126298426R_Data">Data4!$II$11:$II$21</definedName>
    <definedName name="A126298426R_Latest">Data4!$II$21</definedName>
    <definedName name="A126298430F">Data5!$T$1:$T$10,Data5!$T$11:$T$21</definedName>
    <definedName name="A126298430F_Data">Data5!$T$11:$T$21</definedName>
    <definedName name="A126298430F_Latest">Data5!$T$21</definedName>
    <definedName name="A126298434R">Data5!$Z$1:$Z$10,Data5!$Z$11:$Z$21</definedName>
    <definedName name="A126298434R_Data">Data5!$Z$11:$Z$21</definedName>
    <definedName name="A126298434R_Latest">Data5!$Z$21</definedName>
    <definedName name="A126298438X">Data5!$AC$1:$AC$10,Data5!$AC$11:$AC$21</definedName>
    <definedName name="A126298438X_Data">Data5!$AC$11:$AC$21</definedName>
    <definedName name="A126298438X_Latest">Data5!$AC$21</definedName>
    <definedName name="A126298442R">Data5!$AX$1:$AX$10,Data5!$AX$11:$AX$21</definedName>
    <definedName name="A126298442R_Data">Data5!$AX$11:$AX$21</definedName>
    <definedName name="A126298442R_Latest">Data5!$AX$21</definedName>
    <definedName name="A126298446X">Data5!$CH$1:$CH$10,Data5!$CH$11:$CH$21</definedName>
    <definedName name="A126298446X_Data">Data5!$CH$11:$CH$21</definedName>
    <definedName name="A126298446X_Latest">Data5!$CH$21</definedName>
    <definedName name="A126298450R">Data5!$CT$1:$CT$10,Data5!$CT$11:$CT$21</definedName>
    <definedName name="A126298450R_Data">Data5!$CT$11:$CT$21</definedName>
    <definedName name="A126298450R_Latest">Data5!$CT$21</definedName>
    <definedName name="A126298454X">Data5!$CW$1:$CW$10,Data5!$CW$11:$CW$21</definedName>
    <definedName name="A126298454X_Data">Data5!$CW$11:$CW$21</definedName>
    <definedName name="A126298454X_Latest">Data5!$CW$21</definedName>
    <definedName name="A126298458J">Data5!$DL$1:$DL$10,Data5!$DL$11:$DL$21</definedName>
    <definedName name="A126298458J_Data">Data5!$DL$11:$DL$21</definedName>
    <definedName name="A126298458J_Latest">Data5!$DL$21</definedName>
    <definedName name="A126298462X">Data5!$DO$1:$DO$10,Data5!$DO$11:$DO$21</definedName>
    <definedName name="A126298462X_Data">Data5!$DO$11:$DO$21</definedName>
    <definedName name="A126298462X_Latest">Data5!$DO$21</definedName>
    <definedName name="A126298466J">Data4!$IL$1:$IL$10,Data4!$IL$11:$IL$21</definedName>
    <definedName name="A126298466J_Data">Data4!$IL$11:$IL$21</definedName>
    <definedName name="A126298466J_Latest">Data4!$IL$21</definedName>
    <definedName name="A126298470X">Data5!$E$1:$E$10,Data5!$E$11:$E$21</definedName>
    <definedName name="A126298470X_Data">Data5!$E$11:$E$21</definedName>
    <definedName name="A126298470X_Latest">Data5!$E$21</definedName>
    <definedName name="A126298474J">Data5!$BG$1:$BG$10,Data5!$BG$11:$BG$21</definedName>
    <definedName name="A126298474J_Data">Data5!$BG$11:$BG$21</definedName>
    <definedName name="A126298474J_Latest">Data5!$BG$21</definedName>
    <definedName name="A126298478T">Data5!$BJ$1:$BJ$10,Data5!$BJ$11:$BJ$21</definedName>
    <definedName name="A126298478T_Data">Data5!$BJ$11:$BJ$21</definedName>
    <definedName name="A126298478T_Latest">Data5!$BJ$21</definedName>
    <definedName name="A126298482J">Data5!$CQ$1:$CQ$10,Data5!$CQ$11:$CQ$21</definedName>
    <definedName name="A126298482J_Data">Data5!$CQ$11:$CQ$21</definedName>
    <definedName name="A126298482J_Latest">Data5!$CQ$21</definedName>
    <definedName name="A126298486T">Data5!$ED$1:$ED$10,Data5!$ED$11:$ED$21</definedName>
    <definedName name="A126298486T_Data">Data5!$ED$11:$ED$21</definedName>
    <definedName name="A126298486T_Latest">Data5!$ED$21</definedName>
    <definedName name="A126298490J">Data4!$HT$1:$HT$10,Data4!$HT$11:$HT$21</definedName>
    <definedName name="A126298490J_Data">Data4!$HT$11:$HT$21</definedName>
    <definedName name="A126298490J_Latest">Data4!$HT$21</definedName>
    <definedName name="A126298494T">Data4!$HZ$1:$HZ$10,Data4!$HZ$11:$HZ$21</definedName>
    <definedName name="A126298494T_Data">Data4!$HZ$11:$HZ$21</definedName>
    <definedName name="A126298494T_Latest">Data4!$HZ$21</definedName>
    <definedName name="A126298498A">Data4!$IC$1:$IC$10,Data4!$IC$11:$IC$21</definedName>
    <definedName name="A126298498A_Data">Data4!$IC$11:$IC$21</definedName>
    <definedName name="A126298498A_Latest">Data4!$IC$21</definedName>
    <definedName name="A126298502F">Data5!$B$1:$B$10,Data5!$B$11:$B$21</definedName>
    <definedName name="A126298502F_Data">Data5!$B$11:$B$21</definedName>
    <definedName name="A126298502F_Latest">Data5!$B$21</definedName>
    <definedName name="A126298506R">Data5!$AL$1:$AL$10,Data5!$AL$11:$AL$21</definedName>
    <definedName name="A126298506R_Data">Data5!$AL$11:$AL$21</definedName>
    <definedName name="A126298506R_Latest">Data5!$AL$21</definedName>
    <definedName name="A126298510F">Data5!$AO$1:$AO$10,Data5!$AO$11:$AO$21</definedName>
    <definedName name="A126298510F_Data">Data5!$AO$11:$AO$21</definedName>
    <definedName name="A126298510F_Latest">Data5!$AO$21</definedName>
    <definedName name="A126298514R">Data5!$H$1:$H$10,Data5!$H$11:$H$21</definedName>
    <definedName name="A126298514R_Data">Data5!$H$11:$H$21</definedName>
    <definedName name="A126298514R_Latest">Data5!$H$21</definedName>
    <definedName name="A126298518X">Data5!$AF$1:$AF$10,Data5!$AF$11:$AF$21</definedName>
    <definedName name="A126298518X_Data">Data5!$AF$11:$AF$21</definedName>
    <definedName name="A126298518X_Latest">Data5!$AF$21</definedName>
    <definedName name="A126298522R">Data5!$BA$1:$BA$10,Data5!$BA$11:$BA$21</definedName>
    <definedName name="A126298522R_Data">Data5!$BA$11:$BA$21</definedName>
    <definedName name="A126298522R_Latest">Data5!$BA$21</definedName>
    <definedName name="A126298526X">Data5!$CZ$1:$CZ$10,Data5!$CZ$11:$CZ$21</definedName>
    <definedName name="A126298526X_Data">Data5!$CZ$11:$CZ$21</definedName>
    <definedName name="A126298526X_Latest">Data5!$CZ$21</definedName>
    <definedName name="A126298530R">Data5!$DX$1:$DX$10,Data5!$DX$11:$DX$21</definedName>
    <definedName name="A126298530R_Data">Data5!$DX$11:$DX$21</definedName>
    <definedName name="A126298530R_Latest">Data5!$DX$21</definedName>
    <definedName name="A126298534X">Data4!$HQ$1:$HQ$10,Data4!$HQ$11:$HQ$21</definedName>
    <definedName name="A126298534X_Data">Data4!$HQ$11:$HQ$21</definedName>
    <definedName name="A126298534X_Latest">Data4!$HQ$21</definedName>
    <definedName name="A126298538J">Data6!$CJ$1:$CJ$10,Data6!$CJ$11:$CJ$21</definedName>
    <definedName name="A126298538J_Data">Data6!$CJ$11:$CJ$21</definedName>
    <definedName name="A126298538J_Latest">Data6!$CJ$21</definedName>
    <definedName name="A126298542X">Data6!$DE$1:$DE$10,Data6!$DE$11:$DE$21</definedName>
    <definedName name="A126298542X_Data">Data6!$DE$11:$DE$21</definedName>
    <definedName name="A126298542X_Latest">Data6!$DE$21</definedName>
    <definedName name="A126298546J">Data6!$DN$1:$DN$10,Data6!$DN$11:$DN$21</definedName>
    <definedName name="A126298546J_Data">Data6!$DN$11:$DN$21</definedName>
    <definedName name="A126298546J_Latest">Data6!$DN$21</definedName>
    <definedName name="A126298550X">Data6!$DZ$1:$DZ$10,Data6!$DZ$11:$DZ$21</definedName>
    <definedName name="A126298550X_Data">Data6!$DZ$11:$DZ$21</definedName>
    <definedName name="A126298550X_Latest">Data6!$DZ$21</definedName>
    <definedName name="A126298554J">Data6!$EL$1:$EL$10,Data6!$EL$11:$EL$21</definedName>
    <definedName name="A126298554J_Data">Data6!$EL$11:$EL$21</definedName>
    <definedName name="A126298554J_Latest">Data6!$EL$21</definedName>
    <definedName name="A126298558T">Data6!$FY$1:$FY$10,Data6!$FY$11:$FY$21</definedName>
    <definedName name="A126298558T_Data">Data6!$FY$11:$FY$21</definedName>
    <definedName name="A126298558T_Latest">Data6!$FY$21</definedName>
    <definedName name="A126298562J">Data6!$GQ$1:$GQ$10,Data6!$GQ$11:$GQ$21</definedName>
    <definedName name="A126298562J_Data">Data6!$GQ$11:$GQ$21</definedName>
    <definedName name="A126298562J_Latest">Data6!$GQ$21</definedName>
    <definedName name="A126298566T">Data6!$CM$1:$CM$10,Data6!$CM$11:$CM$21</definedName>
    <definedName name="A126298566T_Data">Data6!$CM$11:$CM$21</definedName>
    <definedName name="A126298566T_Latest">Data6!$CM$21</definedName>
    <definedName name="A126298570J">Data6!$CS$1:$CS$10,Data6!$CS$11:$CS$21</definedName>
    <definedName name="A126298570J_Data">Data6!$CS$11:$CS$21</definedName>
    <definedName name="A126298570J_Latest">Data6!$CS$21</definedName>
    <definedName name="A126298574T">Data6!$ER$1:$ER$10,Data6!$ER$11:$ER$21</definedName>
    <definedName name="A126298574T_Data">Data6!$ER$11:$ER$21</definedName>
    <definedName name="A126298574T_Latest">Data6!$ER$21</definedName>
    <definedName name="A126298578A">Data6!$GE$1:$GE$10,Data6!$GE$11:$GE$21</definedName>
    <definedName name="A126298578A_Data">Data6!$GE$11:$GE$21</definedName>
    <definedName name="A126298578A_Latest">Data6!$GE$21</definedName>
    <definedName name="A126298582T">Data6!$EI$1:$EI$10,Data6!$EI$11:$EI$21</definedName>
    <definedName name="A126298582T_Data">Data6!$EI$11:$EI$21</definedName>
    <definedName name="A126298582T_Latest">Data6!$EI$21</definedName>
    <definedName name="A126298586A">Data6!$EX$1:$EX$10,Data6!$EX$11:$EX$21</definedName>
    <definedName name="A126298586A_Data">Data6!$EX$11:$EX$21</definedName>
    <definedName name="A126298586A_Latest">Data6!$EX$21</definedName>
    <definedName name="A126298590T">Data6!$FJ$1:$FJ$10,Data6!$FJ$11:$FJ$21</definedName>
    <definedName name="A126298590T_Data">Data6!$FJ$11:$FJ$21</definedName>
    <definedName name="A126298590T_Latest">Data6!$FJ$21</definedName>
    <definedName name="A126298594A">Data6!$GN$1:$GN$10,Data6!$GN$11:$GN$21</definedName>
    <definedName name="A126298594A_Data">Data6!$GN$11:$GN$21</definedName>
    <definedName name="A126298594A_Latest">Data6!$GN$21</definedName>
    <definedName name="A126298598K">Data6!$BU$1:$BU$10,Data6!$BU$11:$BU$21</definedName>
    <definedName name="A126298598K_Data">Data6!$BU$11:$BU$21</definedName>
    <definedName name="A126298598K_Latest">Data6!$BU$21</definedName>
    <definedName name="A126298602R">Data6!$CG$1:$CG$10,Data6!$CG$11:$CG$21</definedName>
    <definedName name="A126298602R_Data">Data6!$CG$11:$CG$21</definedName>
    <definedName name="A126298602R_Latest">Data6!$CG$21</definedName>
    <definedName name="A126298606X">Data6!$DQ$1:$DQ$10,Data6!$DQ$11:$DQ$21</definedName>
    <definedName name="A126298606X_Data">Data6!$DQ$11:$DQ$21</definedName>
    <definedName name="A126298606X_Latest">Data6!$DQ$21</definedName>
    <definedName name="A126298610R">Data6!$EO$1:$EO$10,Data6!$EO$11:$EO$21</definedName>
    <definedName name="A126298610R_Data">Data6!$EO$11:$EO$21</definedName>
    <definedName name="A126298610R_Latest">Data6!$EO$21</definedName>
    <definedName name="A126298614X">Data6!$EU$1:$EU$10,Data6!$EU$11:$EU$21</definedName>
    <definedName name="A126298614X_Data">Data6!$EU$11:$EU$21</definedName>
    <definedName name="A126298614X_Latest">Data6!$EU$21</definedName>
    <definedName name="A126298618J">Data6!$FA$1:$FA$10,Data6!$FA$11:$FA$21</definedName>
    <definedName name="A126298618J_Data">Data6!$FA$11:$FA$21</definedName>
    <definedName name="A126298618J_Latest">Data6!$FA$21</definedName>
    <definedName name="A126298622X">Data6!$FG$1:$FG$10,Data6!$FG$11:$FG$21</definedName>
    <definedName name="A126298622X_Data">Data6!$FG$11:$FG$21</definedName>
    <definedName name="A126298622X_Latest">Data6!$FG$21</definedName>
    <definedName name="A126298626J">Data6!$GB$1:$GB$10,Data6!$GB$11:$GB$21</definedName>
    <definedName name="A126298626J_Data">Data6!$GB$11:$GB$21</definedName>
    <definedName name="A126298626J_Latest">Data6!$GB$21</definedName>
    <definedName name="A126298630X">Data6!$GW$1:$GW$10,Data6!$GW$11:$GW$21</definedName>
    <definedName name="A126298630X_Data">Data6!$GW$11:$GW$21</definedName>
    <definedName name="A126298630X_Latest">Data6!$GW$21</definedName>
    <definedName name="A126298634J">Data6!$BC$1:$BC$10,Data6!$BC$11:$BC$21</definedName>
    <definedName name="A126298634J_Data">Data6!$BC$11:$BC$21</definedName>
    <definedName name="A126298634J_Latest">Data6!$BC$21</definedName>
    <definedName name="A126298638T">Data6!$BL$1:$BL$10,Data6!$BL$11:$BL$21</definedName>
    <definedName name="A126298638T_Data">Data6!$BL$11:$BL$21</definedName>
    <definedName name="A126298638T_Latest">Data6!$BL$21</definedName>
    <definedName name="A126298642J">Data6!$BO$1:$BO$10,Data6!$BO$11:$BO$21</definedName>
    <definedName name="A126298642J_Data">Data6!$BO$11:$BO$21</definedName>
    <definedName name="A126298642J_Latest">Data6!$BO$21</definedName>
    <definedName name="A126298646T">Data6!$CP$1:$CP$10,Data6!$CP$11:$CP$21</definedName>
    <definedName name="A126298646T_Data">Data6!$CP$11:$CP$21</definedName>
    <definedName name="A126298646T_Latest">Data6!$CP$21</definedName>
    <definedName name="A126298650J">Data6!$CV$1:$CV$10,Data6!$CV$11:$CV$21</definedName>
    <definedName name="A126298650J_Data">Data6!$CV$11:$CV$21</definedName>
    <definedName name="A126298650J_Latest">Data6!$CV$21</definedName>
    <definedName name="A126298654T">Data6!$CY$1:$CY$10,Data6!$CY$11:$CY$21</definedName>
    <definedName name="A126298654T_Data">Data6!$CY$11:$CY$21</definedName>
    <definedName name="A126298654T_Latest">Data6!$CY$21</definedName>
    <definedName name="A126298658A">Data6!$DT$1:$DT$10,Data6!$DT$11:$DT$21</definedName>
    <definedName name="A126298658A_Data">Data6!$DT$11:$DT$21</definedName>
    <definedName name="A126298658A_Latest">Data6!$DT$21</definedName>
    <definedName name="A126298662T">Data6!$FD$1:$FD$10,Data6!$FD$11:$FD$21</definedName>
    <definedName name="A126298662T_Data">Data6!$FD$11:$FD$21</definedName>
    <definedName name="A126298662T_Latest">Data6!$FD$21</definedName>
    <definedName name="A126298666A">Data6!$FP$1:$FP$10,Data6!$FP$11:$FP$21</definedName>
    <definedName name="A126298666A_Data">Data6!$FP$11:$FP$21</definedName>
    <definedName name="A126298666A_Latest">Data6!$FP$21</definedName>
    <definedName name="A126298670T">Data6!$FS$1:$FS$10,Data6!$FS$11:$FS$21</definedName>
    <definedName name="A126298670T_Data">Data6!$FS$11:$FS$21</definedName>
    <definedName name="A126298670T_Latest">Data6!$FS$21</definedName>
    <definedName name="A126298674A">Data6!$GH$1:$GH$10,Data6!$GH$11:$GH$21</definedName>
    <definedName name="A126298674A_Data">Data6!$GH$11:$GH$21</definedName>
    <definedName name="A126298674A_Latest">Data6!$GH$21</definedName>
    <definedName name="A126298678K">Data6!$GK$1:$GK$10,Data6!$GK$11:$GK$21</definedName>
    <definedName name="A126298678K_Data">Data6!$GK$11:$GK$21</definedName>
    <definedName name="A126298678K_Latest">Data6!$GK$21</definedName>
    <definedName name="A126298682A">Data6!$BR$1:$BR$10,Data6!$BR$11:$BR$21</definedName>
    <definedName name="A126298682A_Data">Data6!$BR$11:$BR$21</definedName>
    <definedName name="A126298682A_Latest">Data6!$BR$21</definedName>
    <definedName name="A126298686K">Data6!$CA$1:$CA$10,Data6!$CA$11:$CA$21</definedName>
    <definedName name="A126298686K_Data">Data6!$CA$11:$CA$21</definedName>
    <definedName name="A126298686K_Latest">Data6!$CA$21</definedName>
    <definedName name="A126298690A">Data6!$EC$1:$EC$10,Data6!$EC$11:$EC$21</definedName>
    <definedName name="A126298690A_Data">Data6!$EC$11:$EC$21</definedName>
    <definedName name="A126298690A_Latest">Data6!$EC$21</definedName>
    <definedName name="A126298694K">Data6!$EF$1:$EF$10,Data6!$EF$11:$EF$21</definedName>
    <definedName name="A126298694K_Data">Data6!$EF$11:$EF$21</definedName>
    <definedName name="A126298694K_Latest">Data6!$EF$21</definedName>
    <definedName name="A126298698V">Data6!$FM$1:$FM$10,Data6!$FM$11:$FM$21</definedName>
    <definedName name="A126298698V_Data">Data6!$FM$11:$FM$21</definedName>
    <definedName name="A126298698V_Latest">Data6!$FM$21</definedName>
    <definedName name="A126298702X">Data6!$GZ$1:$GZ$10,Data6!$GZ$11:$GZ$21</definedName>
    <definedName name="A126298702X_Data">Data6!$GZ$11:$GZ$21</definedName>
    <definedName name="A126298702X_Latest">Data6!$GZ$21</definedName>
    <definedName name="A126298706J">Data6!$AZ$1:$AZ$10,Data6!$AZ$11:$AZ$21</definedName>
    <definedName name="A126298706J_Data">Data6!$AZ$11:$AZ$21</definedName>
    <definedName name="A126298706J_Latest">Data6!$AZ$21</definedName>
    <definedName name="A126298710X">Data6!$BF$1:$BF$10,Data6!$BF$11:$BF$21</definedName>
    <definedName name="A126298710X_Data">Data6!$BF$11:$BF$21</definedName>
    <definedName name="A126298710X_Latest">Data6!$BF$21</definedName>
    <definedName name="A126298714J">Data6!$BI$1:$BI$10,Data6!$BI$11:$BI$21</definedName>
    <definedName name="A126298714J_Data">Data6!$BI$11:$BI$21</definedName>
    <definedName name="A126298714J_Latest">Data6!$BI$21</definedName>
    <definedName name="A126298718T">Data6!$BX$1:$BX$10,Data6!$BX$11:$BX$21</definedName>
    <definedName name="A126298718T_Data">Data6!$BX$11:$BX$21</definedName>
    <definedName name="A126298718T_Latest">Data6!$BX$21</definedName>
    <definedName name="A126298722J">Data6!$DH$1:$DH$10,Data6!$DH$11:$DH$21</definedName>
    <definedName name="A126298722J_Data">Data6!$DH$11:$DH$21</definedName>
    <definedName name="A126298722J_Latest">Data6!$DH$21</definedName>
    <definedName name="A126298726T">Data6!$DK$1:$DK$10,Data6!$DK$11:$DK$21</definedName>
    <definedName name="A126298726T_Data">Data6!$DK$11:$DK$21</definedName>
    <definedName name="A126298726T_Latest">Data6!$DK$21</definedName>
    <definedName name="A126298730J">Data6!$CD$1:$CD$10,Data6!$CD$11:$CD$21</definedName>
    <definedName name="A126298730J_Data">Data6!$CD$11:$CD$21</definedName>
    <definedName name="A126298730J_Latest">Data6!$CD$21</definedName>
    <definedName name="A126298734T">Data6!$DB$1:$DB$10,Data6!$DB$11:$DB$21</definedName>
    <definedName name="A126298734T_Data">Data6!$DB$11:$DB$21</definedName>
    <definedName name="A126298734T_Latest">Data6!$DB$21</definedName>
    <definedName name="A126298738A">Data6!$DW$1:$DW$10,Data6!$DW$11:$DW$21</definedName>
    <definedName name="A126298738A_Data">Data6!$DW$11:$DW$21</definedName>
    <definedName name="A126298738A_Latest">Data6!$DW$21</definedName>
    <definedName name="A126298742T">Data6!$FV$1:$FV$10,Data6!$FV$11:$FV$21</definedName>
    <definedName name="A126298742T_Data">Data6!$FV$11:$FV$21</definedName>
    <definedName name="A126298742T_Latest">Data6!$FV$21</definedName>
    <definedName name="A126298746A">Data6!$GT$1:$GT$10,Data6!$GT$11:$GT$21</definedName>
    <definedName name="A126298746A_Data">Data6!$GT$11:$GT$21</definedName>
    <definedName name="A126298746A_Latest">Data6!$GT$21</definedName>
    <definedName name="A126298750T">Data6!$AW$1:$AW$10,Data6!$AW$11:$AW$21</definedName>
    <definedName name="A126298750T_Data">Data6!$AW$11:$AW$21</definedName>
    <definedName name="A126298750T_Latest">Data6!$AW$21</definedName>
    <definedName name="A126298754A">Data6!$IP$1:$IP$10,Data6!$IP$11:$IP$21</definedName>
    <definedName name="A126298754A_Data">Data6!$IP$11:$IP$21</definedName>
    <definedName name="A126298754A_Latest">Data6!$IP$21</definedName>
    <definedName name="A126298758K">Data7!$U$1:$U$10,Data7!$U$11:$U$21</definedName>
    <definedName name="A126298758K_Data">Data7!$U$11:$U$21</definedName>
    <definedName name="A126298758K_Latest">Data7!$U$21</definedName>
    <definedName name="A126298762A">Data7!$AD$1:$AD$10,Data7!$AD$11:$AD$21</definedName>
    <definedName name="A126298762A_Data">Data7!$AD$11:$AD$21</definedName>
    <definedName name="A126298762A_Latest">Data7!$AD$21</definedName>
    <definedName name="A126298766K">Data7!$AP$1:$AP$10,Data7!$AP$11:$AP$21</definedName>
    <definedName name="A126298766K_Data">Data7!$AP$11:$AP$21</definedName>
    <definedName name="A126298766K_Latest">Data7!$AP$21</definedName>
    <definedName name="A126298770A">Data7!$BB$1:$BB$10,Data7!$BB$11:$BB$21</definedName>
    <definedName name="A126298770A_Data">Data7!$BB$11:$BB$21</definedName>
    <definedName name="A126298770A_Latest">Data7!$BB$21</definedName>
    <definedName name="A126298774K">Data7!$CO$1:$CO$10,Data7!$CO$11:$CO$21</definedName>
    <definedName name="A126298774K_Data">Data7!$CO$11:$CO$21</definedName>
    <definedName name="A126298774K_Latest">Data7!$CO$21</definedName>
    <definedName name="A126298778V">Data7!$DG$1:$DG$10,Data7!$DG$11:$DG$21</definedName>
    <definedName name="A126298778V_Data">Data7!$DG$11:$DG$21</definedName>
    <definedName name="A126298778V_Latest">Data7!$DG$21</definedName>
    <definedName name="A126298782K">Data7!$C$1:$C$10,Data7!$C$11:$C$21</definedName>
    <definedName name="A126298782K_Data">Data7!$C$11:$C$21</definedName>
    <definedName name="A126298782K_Latest">Data7!$C$21</definedName>
    <definedName name="A126298786V">Data7!$I$1:$I$10,Data7!$I$11:$I$21</definedName>
    <definedName name="A126298786V_Data">Data7!$I$11:$I$21</definedName>
    <definedName name="A126298786V_Latest">Data7!$I$21</definedName>
    <definedName name="A126298790K">Data7!$BH$1:$BH$10,Data7!$BH$11:$BH$21</definedName>
    <definedName name="A126298790K_Data">Data7!$BH$11:$BH$21</definedName>
    <definedName name="A126298790K_Latest">Data7!$BH$21</definedName>
    <definedName name="A126298794V">Data7!$CU$1:$CU$10,Data7!$CU$11:$CU$21</definedName>
    <definedName name="A126298794V_Data">Data7!$CU$11:$CU$21</definedName>
    <definedName name="A126298794V_Latest">Data7!$CU$21</definedName>
    <definedName name="A126298798C">Data7!$AY$1:$AY$10,Data7!$AY$11:$AY$21</definedName>
    <definedName name="A126298798C_Data">Data7!$AY$11:$AY$21</definedName>
    <definedName name="A126298798C_Latest">Data7!$AY$21</definedName>
    <definedName name="A126298802J">Data7!$BN$1:$BN$10,Data7!$BN$11:$BN$21</definedName>
    <definedName name="A126298802J_Data">Data7!$BN$11:$BN$21</definedName>
    <definedName name="A126298802J_Latest">Data7!$BN$21</definedName>
    <definedName name="A126298806T">Data7!$BZ$1:$BZ$10,Data7!$BZ$11:$BZ$21</definedName>
    <definedName name="A126298806T_Data">Data7!$BZ$11:$BZ$21</definedName>
    <definedName name="A126298806T_Latest">Data7!$BZ$21</definedName>
    <definedName name="A126298810J">Data7!$DD$1:$DD$10,Data7!$DD$11:$DD$21</definedName>
    <definedName name="A126298810J_Data">Data7!$DD$11:$DD$21</definedName>
    <definedName name="A126298810J_Latest">Data7!$DD$21</definedName>
    <definedName name="A126298814T">Data6!$IA$1:$IA$10,Data6!$IA$11:$IA$21</definedName>
    <definedName name="A126298814T_Data">Data6!$IA$11:$IA$21</definedName>
    <definedName name="A126298814T_Latest">Data6!$IA$21</definedName>
    <definedName name="A126298818A">Data6!$IM$1:$IM$10,Data6!$IM$11:$IM$21</definedName>
    <definedName name="A126298818A_Data">Data6!$IM$11:$IM$21</definedName>
    <definedName name="A126298818A_Latest">Data6!$IM$21</definedName>
    <definedName name="A126298822T">Data7!$AG$1:$AG$10,Data7!$AG$11:$AG$21</definedName>
    <definedName name="A126298822T_Data">Data7!$AG$11:$AG$21</definedName>
    <definedName name="A126298822T_Latest">Data7!$AG$21</definedName>
    <definedName name="A126298826A">Data7!$BE$1:$BE$10,Data7!$BE$11:$BE$21</definedName>
    <definedName name="A126298826A_Data">Data7!$BE$11:$BE$21</definedName>
    <definedName name="A126298826A_Latest">Data7!$BE$21</definedName>
    <definedName name="A126298830T">Data7!$BK$1:$BK$10,Data7!$BK$11:$BK$21</definedName>
    <definedName name="A126298830T_Data">Data7!$BK$11:$BK$21</definedName>
    <definedName name="A126298830T_Latest">Data7!$BK$21</definedName>
    <definedName name="A126298834A">Data7!$BQ$1:$BQ$10,Data7!$BQ$11:$BQ$21</definedName>
    <definedName name="A126298834A_Data">Data7!$BQ$11:$BQ$21</definedName>
    <definedName name="A126298834A_Latest">Data7!$BQ$21</definedName>
    <definedName name="A126298838K">Data7!$BW$1:$BW$10,Data7!$BW$11:$BW$21</definedName>
    <definedName name="A126298838K_Data">Data7!$BW$11:$BW$21</definedName>
    <definedName name="A126298838K_Latest">Data7!$BW$21</definedName>
    <definedName name="A126298842A">Data7!$CR$1:$CR$10,Data7!$CR$11:$CR$21</definedName>
    <definedName name="A126298842A_Data">Data7!$CR$11:$CR$21</definedName>
    <definedName name="A126298842A_Latest">Data7!$CR$21</definedName>
    <definedName name="A126298846K">Data7!$DM$1:$DM$10,Data7!$DM$11:$DM$21</definedName>
    <definedName name="A126298846K_Data">Data7!$DM$11:$DM$21</definedName>
    <definedName name="A126298846K_Latest">Data7!$DM$21</definedName>
    <definedName name="A126298850A">Data6!$HI$1:$HI$10,Data6!$HI$11:$HI$21</definedName>
    <definedName name="A126298850A_Data">Data6!$HI$11:$HI$21</definedName>
    <definedName name="A126298850A_Latest">Data6!$HI$21</definedName>
    <definedName name="A126298854K">Data6!$HR$1:$HR$10,Data6!$HR$11:$HR$21</definedName>
    <definedName name="A126298854K_Data">Data6!$HR$11:$HR$21</definedName>
    <definedName name="A126298854K_Latest">Data6!$HR$21</definedName>
    <definedName name="A126298858V">Data6!$HU$1:$HU$10,Data6!$HU$11:$HU$21</definedName>
    <definedName name="A126298858V_Data">Data6!$HU$11:$HU$21</definedName>
    <definedName name="A126298858V_Latest">Data6!$HU$21</definedName>
    <definedName name="A126298862K">Data7!$F$1:$F$10,Data7!$F$11:$F$21</definedName>
    <definedName name="A126298862K_Data">Data7!$F$11:$F$21</definedName>
    <definedName name="A126298862K_Latest">Data7!$F$21</definedName>
    <definedName name="A126298866V">Data7!$L$1:$L$10,Data7!$L$11:$L$21</definedName>
    <definedName name="A126298866V_Data">Data7!$L$11:$L$21</definedName>
    <definedName name="A126298866V_Latest">Data7!$L$21</definedName>
    <definedName name="A126298870K">Data7!$O$1:$O$10,Data7!$O$11:$O$21</definedName>
    <definedName name="A126298870K_Data">Data7!$O$11:$O$21</definedName>
    <definedName name="A126298870K_Latest">Data7!$O$21</definedName>
    <definedName name="A126298874V">Data7!$AJ$1:$AJ$10,Data7!$AJ$11:$AJ$21</definedName>
    <definedName name="A126298874V_Data">Data7!$AJ$11:$AJ$21</definedName>
    <definedName name="A126298874V_Latest">Data7!$AJ$21</definedName>
    <definedName name="A126298878C">Data7!$BT$1:$BT$10,Data7!$BT$11:$BT$21</definedName>
    <definedName name="A126298878C_Data">Data7!$BT$11:$BT$21</definedName>
    <definedName name="A126298878C_Latest">Data7!$BT$21</definedName>
    <definedName name="A126298882V">Data7!$CF$1:$CF$10,Data7!$CF$11:$CF$21</definedName>
    <definedName name="A126298882V_Data">Data7!$CF$11:$CF$21</definedName>
    <definedName name="A126298882V_Latest">Data7!$CF$21</definedName>
    <definedName name="A126298886C">Data7!$CI$1:$CI$10,Data7!$CI$11:$CI$21</definedName>
    <definedName name="A126298886C_Data">Data7!$CI$11:$CI$21</definedName>
    <definedName name="A126298886C_Latest">Data7!$CI$21</definedName>
    <definedName name="A126298890V">Data7!$CX$1:$CX$10,Data7!$CX$11:$CX$21</definedName>
    <definedName name="A126298890V_Data">Data7!$CX$11:$CX$21</definedName>
    <definedName name="A126298890V_Latest">Data7!$CX$21</definedName>
    <definedName name="A126298894C">Data7!$DA$1:$DA$10,Data7!$DA$11:$DA$21</definedName>
    <definedName name="A126298894C_Data">Data7!$DA$11:$DA$21</definedName>
    <definedName name="A126298894C_Latest">Data7!$DA$21</definedName>
    <definedName name="A126298898L">Data6!$HX$1:$HX$10,Data6!$HX$11:$HX$21</definedName>
    <definedName name="A126298898L_Data">Data6!$HX$11:$HX$21</definedName>
    <definedName name="A126298898L_Latest">Data6!$HX$21</definedName>
    <definedName name="A126298902T">Data6!$IG$1:$IG$10,Data6!$IG$11:$IG$21</definedName>
    <definedName name="A126298902T_Data">Data6!$IG$11:$IG$21</definedName>
    <definedName name="A126298902T_Latest">Data6!$IG$21</definedName>
    <definedName name="A126298906A">Data7!$AS$1:$AS$10,Data7!$AS$11:$AS$21</definedName>
    <definedName name="A126298906A_Data">Data7!$AS$11:$AS$21</definedName>
    <definedName name="A126298906A_Latest">Data7!$AS$21</definedName>
    <definedName name="A126298910T">Data7!$AV$1:$AV$10,Data7!$AV$11:$AV$21</definedName>
    <definedName name="A126298910T_Data">Data7!$AV$11:$AV$21</definedName>
    <definedName name="A126298910T_Latest">Data7!$AV$21</definedName>
    <definedName name="A126298914A">Data7!$CC$1:$CC$10,Data7!$CC$11:$CC$21</definedName>
    <definedName name="A126298914A_Data">Data7!$CC$11:$CC$21</definedName>
    <definedName name="A126298914A_Latest">Data7!$CC$21</definedName>
    <definedName name="A126298918K">Data7!$DP$1:$DP$10,Data7!$DP$11:$DP$21</definedName>
    <definedName name="A126298918K_Data">Data7!$DP$11:$DP$21</definedName>
    <definedName name="A126298918K_Latest">Data7!$DP$21</definedName>
    <definedName name="A126298922A">Data6!$HF$1:$HF$10,Data6!$HF$11:$HF$21</definedName>
    <definedName name="A126298922A_Data">Data6!$HF$11:$HF$21</definedName>
    <definedName name="A126298922A_Latest">Data6!$HF$21</definedName>
    <definedName name="A126298926K">Data6!$HL$1:$HL$10,Data6!$HL$11:$HL$21</definedName>
    <definedName name="A126298926K_Data">Data6!$HL$11:$HL$21</definedName>
    <definedName name="A126298926K_Latest">Data6!$HL$21</definedName>
    <definedName name="A126298930A">Data6!$HO$1:$HO$10,Data6!$HO$11:$HO$21</definedName>
    <definedName name="A126298930A_Data">Data6!$HO$11:$HO$21</definedName>
    <definedName name="A126298930A_Latest">Data6!$HO$21</definedName>
    <definedName name="A126298934K">Data6!$ID$1:$ID$10,Data6!$ID$11:$ID$21</definedName>
    <definedName name="A126298934K_Data">Data6!$ID$11:$ID$21</definedName>
    <definedName name="A126298934K_Latest">Data6!$ID$21</definedName>
    <definedName name="A126298938V">Data7!$X$1:$X$10,Data7!$X$11:$X$21</definedName>
    <definedName name="A126298938V_Data">Data7!$X$11:$X$21</definedName>
    <definedName name="A126298938V_Latest">Data7!$X$21</definedName>
    <definedName name="A126298942K">Data7!$AA$1:$AA$10,Data7!$AA$11:$AA$21</definedName>
    <definedName name="A126298942K_Data">Data7!$AA$11:$AA$21</definedName>
    <definedName name="A126298942K_Latest">Data7!$AA$21</definedName>
    <definedName name="A126298946V">Data6!$IJ$1:$IJ$10,Data6!$IJ$11:$IJ$21</definedName>
    <definedName name="A126298946V_Data">Data6!$IJ$11:$IJ$21</definedName>
    <definedName name="A126298946V_Latest">Data6!$IJ$21</definedName>
    <definedName name="A126298950K">Data7!$R$1:$R$10,Data7!$R$11:$R$21</definedName>
    <definedName name="A126298950K_Data">Data7!$R$11:$R$21</definedName>
    <definedName name="A126298950K_Latest">Data7!$R$21</definedName>
    <definedName name="A126298954V">Data7!$AM$1:$AM$10,Data7!$AM$11:$AM$21</definedName>
    <definedName name="A126298954V_Data">Data7!$AM$11:$AM$21</definedName>
    <definedName name="A126298954V_Latest">Data7!$AM$21</definedName>
    <definedName name="A126298958C">Data7!$CL$1:$CL$10,Data7!$CL$11:$CL$21</definedName>
    <definedName name="A126298958C_Data">Data7!$CL$11:$CL$21</definedName>
    <definedName name="A126298958C_Latest">Data7!$CL$21</definedName>
    <definedName name="A126298962V">Data7!$DJ$1:$DJ$10,Data7!$DJ$11:$DJ$21</definedName>
    <definedName name="A126298962V_Data">Data7!$DJ$11:$DJ$21</definedName>
    <definedName name="A126298962V_Latest">Data7!$DJ$21</definedName>
    <definedName name="A126298966C">Data6!$HC$1:$HC$10,Data6!$HC$11:$HC$21</definedName>
    <definedName name="A126298966C_Data">Data6!$HC$11:$HC$21</definedName>
    <definedName name="A126298966C_Latest">Data6!$HC$21</definedName>
    <definedName name="A126298970V">Data2!$DL$1:$DL$10,Data2!$DL$11:$DL$21</definedName>
    <definedName name="A126298970V_Data">Data2!$DL$11:$DL$21</definedName>
    <definedName name="A126298970V_Latest">Data2!$DL$21</definedName>
    <definedName name="A126298974C">Data2!$EG$1:$EG$10,Data2!$EG$11:$EG$21</definedName>
    <definedName name="A126298974C_Data">Data2!$EG$11:$EG$21</definedName>
    <definedName name="A126298974C_Latest">Data2!$EG$21</definedName>
    <definedName name="A126298978L">Data2!$EP$1:$EP$10,Data2!$EP$11:$EP$21</definedName>
    <definedName name="A126298978L_Data">Data2!$EP$11:$EP$21</definedName>
    <definedName name="A126298978L_Latest">Data2!$EP$21</definedName>
    <definedName name="A126298982C">Data2!$FB$1:$FB$10,Data2!$FB$11:$FB$21</definedName>
    <definedName name="A126298982C_Data">Data2!$FB$11:$FB$21</definedName>
    <definedName name="A126298982C_Latest">Data2!$FB$21</definedName>
    <definedName name="A126298986L">Data2!$FN$1:$FN$10,Data2!$FN$11:$FN$21</definedName>
    <definedName name="A126298986L_Data">Data2!$FN$11:$FN$21</definedName>
    <definedName name="A126298986L_Latest">Data2!$FN$21</definedName>
    <definedName name="A126298990C">Data2!$HA$1:$HA$10,Data2!$HA$11:$HA$21</definedName>
    <definedName name="A126298990C_Data">Data2!$HA$11:$HA$21</definedName>
    <definedName name="A126298990C_Latest">Data2!$HA$21</definedName>
    <definedName name="A126298994L">Data2!$HS$1:$HS$10,Data2!$HS$11:$HS$21</definedName>
    <definedName name="A126298994L_Data">Data2!$HS$11:$HS$21</definedName>
    <definedName name="A126298994L_Latest">Data2!$HS$21</definedName>
    <definedName name="A126298998W">Data2!$DO$1:$DO$10,Data2!$DO$11:$DO$21</definedName>
    <definedName name="A126298998W_Data">Data2!$DO$11:$DO$21</definedName>
    <definedName name="A126298998W_Latest">Data2!$DO$21</definedName>
    <definedName name="A126299002C">Data2!$DU$1:$DU$10,Data2!$DU$11:$DU$21</definedName>
    <definedName name="A126299002C_Data">Data2!$DU$11:$DU$21</definedName>
    <definedName name="A126299002C_Latest">Data2!$DU$21</definedName>
    <definedName name="A126299006L">Data2!$FT$1:$FT$10,Data2!$FT$11:$FT$21</definedName>
    <definedName name="A126299006L_Data">Data2!$FT$11:$FT$21</definedName>
    <definedName name="A126299006L_Latest">Data2!$FT$21</definedName>
    <definedName name="A126299010C">Data2!$HG$1:$HG$10,Data2!$HG$11:$HG$21</definedName>
    <definedName name="A126299010C_Data">Data2!$HG$11:$HG$21</definedName>
    <definedName name="A126299010C_Latest">Data2!$HG$21</definedName>
    <definedName name="A126299014L">Data2!$FK$1:$FK$10,Data2!$FK$11:$FK$21</definedName>
    <definedName name="A126299014L_Data">Data2!$FK$11:$FK$21</definedName>
    <definedName name="A126299014L_Latest">Data2!$FK$21</definedName>
    <definedName name="A126299018W">Data2!$FZ$1:$FZ$10,Data2!$FZ$11:$FZ$21</definedName>
    <definedName name="A126299018W_Data">Data2!$FZ$11:$FZ$21</definedName>
    <definedName name="A126299018W_Latest">Data2!$FZ$21</definedName>
    <definedName name="A126299022L">Data2!$GL$1:$GL$10,Data2!$GL$11:$GL$21</definedName>
    <definedName name="A126299022L_Data">Data2!$GL$11:$GL$21</definedName>
    <definedName name="A126299022L_Latest">Data2!$GL$21</definedName>
    <definedName name="A126299026W">Data2!$HP$1:$HP$10,Data2!$HP$11:$HP$21</definedName>
    <definedName name="A126299026W_Data">Data2!$HP$11:$HP$21</definedName>
    <definedName name="A126299026W_Latest">Data2!$HP$21</definedName>
    <definedName name="A126299030L">Data2!$CW$1:$CW$10,Data2!$CW$11:$CW$21</definedName>
    <definedName name="A126299030L_Data">Data2!$CW$11:$CW$21</definedName>
    <definedName name="A126299030L_Latest">Data2!$CW$21</definedName>
    <definedName name="A126299034W">Data2!$DI$1:$DI$10,Data2!$DI$11:$DI$21</definedName>
    <definedName name="A126299034W_Data">Data2!$DI$11:$DI$21</definedName>
    <definedName name="A126299034W_Latest">Data2!$DI$21</definedName>
    <definedName name="A126299038F">Data2!$ES$1:$ES$10,Data2!$ES$11:$ES$21</definedName>
    <definedName name="A126299038F_Data">Data2!$ES$11:$ES$21</definedName>
    <definedName name="A126299038F_Latest">Data2!$ES$21</definedName>
    <definedName name="A126299042W">Data2!$FQ$1:$FQ$10,Data2!$FQ$11:$FQ$21</definedName>
    <definedName name="A126299042W_Data">Data2!$FQ$11:$FQ$21</definedName>
    <definedName name="A126299042W_Latest">Data2!$FQ$21</definedName>
    <definedName name="A126299046F">Data2!$FW$1:$FW$10,Data2!$FW$11:$FW$21</definedName>
    <definedName name="A126299046F_Data">Data2!$FW$11:$FW$21</definedName>
    <definedName name="A126299046F_Latest">Data2!$FW$21</definedName>
    <definedName name="A126299050W">Data2!$GC$1:$GC$10,Data2!$GC$11:$GC$21</definedName>
    <definedName name="A126299050W_Data">Data2!$GC$11:$GC$21</definedName>
    <definedName name="A126299050W_Latest">Data2!$GC$21</definedName>
    <definedName name="A126299054F">Data2!$GI$1:$GI$10,Data2!$GI$11:$GI$21</definedName>
    <definedName name="A126299054F_Data">Data2!$GI$11:$GI$21</definedName>
    <definedName name="A126299054F_Latest">Data2!$GI$21</definedName>
    <definedName name="A126299058R">Data2!$HD$1:$HD$10,Data2!$HD$11:$HD$21</definedName>
    <definedName name="A126299058R_Data">Data2!$HD$11:$HD$21</definedName>
    <definedName name="A126299058R_Latest">Data2!$HD$21</definedName>
    <definedName name="A126299062F">Data2!$HY$1:$HY$10,Data2!$HY$11:$HY$21</definedName>
    <definedName name="A126299062F_Data">Data2!$HY$11:$HY$21</definedName>
    <definedName name="A126299062F_Latest">Data2!$HY$21</definedName>
    <definedName name="A126299066R">Data2!$CE$1:$CE$10,Data2!$CE$11:$CE$21</definedName>
    <definedName name="A126299066R_Data">Data2!$CE$11:$CE$21</definedName>
    <definedName name="A126299066R_Latest">Data2!$CE$21</definedName>
    <definedName name="A126299070F">Data2!$CN$1:$CN$10,Data2!$CN$11:$CN$21</definedName>
    <definedName name="A126299070F_Data">Data2!$CN$11:$CN$21</definedName>
    <definedName name="A126299070F_Latest">Data2!$CN$21</definedName>
    <definedName name="A126299074R">Data2!$CQ$1:$CQ$10,Data2!$CQ$11:$CQ$21</definedName>
    <definedName name="A126299074R_Data">Data2!$CQ$11:$CQ$21</definedName>
    <definedName name="A126299074R_Latest">Data2!$CQ$21</definedName>
    <definedName name="A126299078X">Data2!$DR$1:$DR$10,Data2!$DR$11:$DR$21</definedName>
    <definedName name="A126299078X_Data">Data2!$DR$11:$DR$21</definedName>
    <definedName name="A126299078X_Latest">Data2!$DR$21</definedName>
    <definedName name="A126299082R">Data2!$DX$1:$DX$10,Data2!$DX$11:$DX$21</definedName>
    <definedName name="A126299082R_Data">Data2!$DX$11:$DX$21</definedName>
    <definedName name="A126299082R_Latest">Data2!$DX$21</definedName>
    <definedName name="A126299086X">Data2!$EA$1:$EA$10,Data2!$EA$11:$EA$21</definedName>
    <definedName name="A126299086X_Data">Data2!$EA$11:$EA$21</definedName>
    <definedName name="A126299086X_Latest">Data2!$EA$21</definedName>
    <definedName name="A126299090R">Data2!$EV$1:$EV$10,Data2!$EV$11:$EV$21</definedName>
    <definedName name="A126299090R_Data">Data2!$EV$11:$EV$21</definedName>
    <definedName name="A126299090R_Latest">Data2!$EV$21</definedName>
    <definedName name="A126299094X">Data2!$GF$1:$GF$10,Data2!$GF$11:$GF$21</definedName>
    <definedName name="A126299094X_Data">Data2!$GF$11:$GF$21</definedName>
    <definedName name="A126299094X_Latest">Data2!$GF$21</definedName>
    <definedName name="A126299098J">Data2!$GR$1:$GR$10,Data2!$GR$11:$GR$21</definedName>
    <definedName name="A126299098J_Data">Data2!$GR$11:$GR$21</definedName>
    <definedName name="A126299098J_Latest">Data2!$GR$21</definedName>
    <definedName name="A126299102L">Data2!$GU$1:$GU$10,Data2!$GU$11:$GU$21</definedName>
    <definedName name="A126299102L_Data">Data2!$GU$11:$GU$21</definedName>
    <definedName name="A126299102L_Latest">Data2!$GU$21</definedName>
    <definedName name="A126299106W">Data2!$HJ$1:$HJ$10,Data2!$HJ$11:$HJ$21</definedName>
    <definedName name="A126299106W_Data">Data2!$HJ$11:$HJ$21</definedName>
    <definedName name="A126299106W_Latest">Data2!$HJ$21</definedName>
    <definedName name="A126299110L">Data2!$HM$1:$HM$10,Data2!$HM$11:$HM$21</definedName>
    <definedName name="A126299110L_Data">Data2!$HM$11:$HM$21</definedName>
    <definedName name="A126299110L_Latest">Data2!$HM$21</definedName>
    <definedName name="A126299114W">Data2!$CT$1:$CT$10,Data2!$CT$11:$CT$21</definedName>
    <definedName name="A126299114W_Data">Data2!$CT$11:$CT$21</definedName>
    <definedName name="A126299114W_Latest">Data2!$CT$21</definedName>
    <definedName name="A126299118F">Data2!$DC$1:$DC$10,Data2!$DC$11:$DC$21</definedName>
    <definedName name="A126299118F_Data">Data2!$DC$11:$DC$21</definedName>
    <definedName name="A126299118F_Latest">Data2!$DC$21</definedName>
    <definedName name="A126299122W">Data2!$FE$1:$FE$10,Data2!$FE$11:$FE$21</definedName>
    <definedName name="A126299122W_Data">Data2!$FE$11:$FE$21</definedName>
    <definedName name="A126299122W_Latest">Data2!$FE$21</definedName>
    <definedName name="A126299126F">Data2!$FH$1:$FH$10,Data2!$FH$11:$FH$21</definedName>
    <definedName name="A126299126F_Data">Data2!$FH$11:$FH$21</definedName>
    <definedName name="A126299126F_Latest">Data2!$FH$21</definedName>
    <definedName name="A126299130W">Data2!$GO$1:$GO$10,Data2!$GO$11:$GO$21</definedName>
    <definedName name="A126299130W_Data">Data2!$GO$11:$GO$21</definedName>
    <definedName name="A126299130W_Latest">Data2!$GO$21</definedName>
    <definedName name="A126299134F">Data2!$IB$1:$IB$10,Data2!$IB$11:$IB$21</definedName>
    <definedName name="A126299134F_Data">Data2!$IB$11:$IB$21</definedName>
    <definedName name="A126299134F_Latest">Data2!$IB$21</definedName>
    <definedName name="A126299138R">Data2!$CB$1:$CB$10,Data2!$CB$11:$CB$21</definedName>
    <definedName name="A126299138R_Data">Data2!$CB$11:$CB$21</definedName>
    <definedName name="A126299138R_Latest">Data2!$CB$21</definedName>
    <definedName name="A126299142F">Data2!$CH$1:$CH$10,Data2!$CH$11:$CH$21</definedName>
    <definedName name="A126299142F_Data">Data2!$CH$11:$CH$21</definedName>
    <definedName name="A126299142F_Latest">Data2!$CH$21</definedName>
    <definedName name="A126299146R">Data2!$CK$1:$CK$10,Data2!$CK$11:$CK$21</definedName>
    <definedName name="A126299146R_Data">Data2!$CK$11:$CK$21</definedName>
    <definedName name="A126299146R_Latest">Data2!$CK$21</definedName>
    <definedName name="A126299150F">Data2!$CZ$1:$CZ$10,Data2!$CZ$11:$CZ$21</definedName>
    <definedName name="A126299150F_Data">Data2!$CZ$11:$CZ$21</definedName>
    <definedName name="A126299150F_Latest">Data2!$CZ$21</definedName>
    <definedName name="A126299154R">Data2!$EJ$1:$EJ$10,Data2!$EJ$11:$EJ$21</definedName>
    <definedName name="A126299154R_Data">Data2!$EJ$11:$EJ$21</definedName>
    <definedName name="A126299154R_Latest">Data2!$EJ$21</definedName>
    <definedName name="A126299158X">Data2!$EM$1:$EM$10,Data2!$EM$11:$EM$21</definedName>
    <definedName name="A126299158X_Data">Data2!$EM$11:$EM$21</definedName>
    <definedName name="A126299158X_Latest">Data2!$EM$21</definedName>
    <definedName name="A126299162R">Data2!$DF$1:$DF$10,Data2!$DF$11:$DF$21</definedName>
    <definedName name="A126299162R_Data">Data2!$DF$11:$DF$21</definedName>
    <definedName name="A126299162R_Latest">Data2!$DF$21</definedName>
    <definedName name="A126299166X">Data2!$ED$1:$ED$10,Data2!$ED$11:$ED$21</definedName>
    <definedName name="A126299166X_Data">Data2!$ED$11:$ED$21</definedName>
    <definedName name="A126299166X_Latest">Data2!$ED$21</definedName>
    <definedName name="A126299170R">Data2!$EY$1:$EY$10,Data2!$EY$11:$EY$21</definedName>
    <definedName name="A126299170R_Data">Data2!$EY$11:$EY$21</definedName>
    <definedName name="A126299170R_Latest">Data2!$EY$21</definedName>
    <definedName name="A126299174X">Data2!$GX$1:$GX$10,Data2!$GX$11:$GX$21</definedName>
    <definedName name="A126299174X_Data">Data2!$GX$11:$GX$21</definedName>
    <definedName name="A126299174X_Latest">Data2!$GX$21</definedName>
    <definedName name="A126299178J">Data2!$HV$1:$HV$10,Data2!$HV$11:$HV$21</definedName>
    <definedName name="A126299178J_Data">Data2!$HV$11:$HV$21</definedName>
    <definedName name="A126299178J_Latest">Data2!$HV$21</definedName>
    <definedName name="A126299182X">Data2!$BY$1:$BY$10,Data2!$BY$11:$BY$21</definedName>
    <definedName name="A126299182X_Data">Data2!$BY$11:$BY$21</definedName>
    <definedName name="A126299182X_Latest">Data2!$BY$21</definedName>
    <definedName name="A126300914A">Data4!$CX$1:$CX$10,Data4!$CX$11:$CX$21</definedName>
    <definedName name="A126300914A_Data">Data4!$CX$11:$CX$21</definedName>
    <definedName name="A126300914A_Latest">Data4!$CX$21</definedName>
    <definedName name="A126300918K">Data4!$DS$1:$DS$10,Data4!$DS$11:$DS$21</definedName>
    <definedName name="A126300918K_Data">Data4!$DS$11:$DS$21</definedName>
    <definedName name="A126300918K_Latest">Data4!$DS$21</definedName>
    <definedName name="A126300922A">Data4!$EB$1:$EB$10,Data4!$EB$11:$EB$21</definedName>
    <definedName name="A126300922A_Data">Data4!$EB$11:$EB$21</definedName>
    <definedName name="A126300922A_Latest">Data4!$EB$21</definedName>
    <definedName name="A126300926K">Data4!$EN$1:$EN$10,Data4!$EN$11:$EN$21</definedName>
    <definedName name="A126300926K_Data">Data4!$EN$11:$EN$21</definedName>
    <definedName name="A126300926K_Latest">Data4!$EN$21</definedName>
    <definedName name="A126300930A">Data4!$EZ$1:$EZ$10,Data4!$EZ$11:$EZ$21</definedName>
    <definedName name="A126300930A_Data">Data4!$EZ$11:$EZ$21</definedName>
    <definedName name="A126300930A_Latest">Data4!$EZ$21</definedName>
    <definedName name="A126300934K">Data4!$GM$1:$GM$10,Data4!$GM$11:$GM$21</definedName>
    <definedName name="A126300934K_Data">Data4!$GM$11:$GM$21</definedName>
    <definedName name="A126300934K_Latest">Data4!$GM$21</definedName>
    <definedName name="A126300938V">Data4!$HE$1:$HE$10,Data4!$HE$11:$HE$21</definedName>
    <definedName name="A126300938V_Data">Data4!$HE$11:$HE$21</definedName>
    <definedName name="A126300938V_Latest">Data4!$HE$21</definedName>
    <definedName name="A126300942K">Data4!$DA$1:$DA$10,Data4!$DA$11:$DA$21</definedName>
    <definedName name="A126300942K_Data">Data4!$DA$11:$DA$21</definedName>
    <definedName name="A126300942K_Latest">Data4!$DA$21</definedName>
    <definedName name="A126300946V">Data4!$DG$1:$DG$10,Data4!$DG$11:$DG$21</definedName>
    <definedName name="A126300946V_Data">Data4!$DG$11:$DG$21</definedName>
    <definedName name="A126300946V_Latest">Data4!$DG$21</definedName>
    <definedName name="A126300950K">Data4!$FF$1:$FF$10,Data4!$FF$11:$FF$21</definedName>
    <definedName name="A126300950K_Data">Data4!$FF$11:$FF$21</definedName>
    <definedName name="A126300950K_Latest">Data4!$FF$21</definedName>
    <definedName name="A126300954V">Data4!$GS$1:$GS$10,Data4!$GS$11:$GS$21</definedName>
    <definedName name="A126300954V_Data">Data4!$GS$11:$GS$21</definedName>
    <definedName name="A126300954V_Latest">Data4!$GS$21</definedName>
    <definedName name="A126300958C">Data4!$EW$1:$EW$10,Data4!$EW$11:$EW$21</definedName>
    <definedName name="A126300958C_Data">Data4!$EW$11:$EW$21</definedName>
    <definedName name="A126300958C_Latest">Data4!$EW$21</definedName>
    <definedName name="A126300962V">Data4!$FL$1:$FL$10,Data4!$FL$11:$FL$21</definedName>
    <definedName name="A126300962V_Data">Data4!$FL$11:$FL$21</definedName>
    <definedName name="A126300962V_Latest">Data4!$FL$21</definedName>
    <definedName name="A126300966C">Data4!$FX$1:$FX$10,Data4!$FX$11:$FX$21</definedName>
    <definedName name="A126300966C_Data">Data4!$FX$11:$FX$21</definedName>
    <definedName name="A126300966C_Latest">Data4!$FX$21</definedName>
    <definedName name="A126300970V">Data4!$HB$1:$HB$10,Data4!$HB$11:$HB$21</definedName>
    <definedName name="A126300970V_Data">Data4!$HB$11:$HB$21</definedName>
    <definedName name="A126300970V_Latest">Data4!$HB$21</definedName>
    <definedName name="A126300974C">Data4!$CI$1:$CI$10,Data4!$CI$11:$CI$21</definedName>
    <definedName name="A126300974C_Data">Data4!$CI$11:$CI$21</definedName>
    <definedName name="A126300974C_Latest">Data4!$CI$21</definedName>
    <definedName name="A126300978L">Data4!$CU$1:$CU$10,Data4!$CU$11:$CU$21</definedName>
    <definedName name="A126300978L_Data">Data4!$CU$11:$CU$21</definedName>
    <definedName name="A126300978L_Latest">Data4!$CU$21</definedName>
    <definedName name="A126300982C">Data4!$EE$1:$EE$10,Data4!$EE$11:$EE$21</definedName>
    <definedName name="A126300982C_Data">Data4!$EE$11:$EE$21</definedName>
    <definedName name="A126300982C_Latest">Data4!$EE$21</definedName>
    <definedName name="A126300986L">Data4!$FC$1:$FC$10,Data4!$FC$11:$FC$21</definedName>
    <definedName name="A126300986L_Data">Data4!$FC$11:$FC$21</definedName>
    <definedName name="A126300986L_Latest">Data4!$FC$21</definedName>
    <definedName name="A126300990C">Data4!$FI$1:$FI$10,Data4!$FI$11:$FI$21</definedName>
    <definedName name="A126300990C_Data">Data4!$FI$11:$FI$21</definedName>
    <definedName name="A126300990C_Latest">Data4!$FI$21</definedName>
    <definedName name="A126300994L">Data4!$FO$1:$FO$10,Data4!$FO$11:$FO$21</definedName>
    <definedName name="A126300994L_Data">Data4!$FO$11:$FO$21</definedName>
    <definedName name="A126300994L_Latest">Data4!$FO$21</definedName>
    <definedName name="A126300998W">Data4!$FU$1:$FU$10,Data4!$FU$11:$FU$21</definedName>
    <definedName name="A126300998W_Data">Data4!$FU$11:$FU$21</definedName>
    <definedName name="A126300998W_Latest">Data4!$FU$21</definedName>
    <definedName name="A126301002C">Data4!$GP$1:$GP$10,Data4!$GP$11:$GP$21</definedName>
    <definedName name="A126301002C_Data">Data4!$GP$11:$GP$21</definedName>
    <definedName name="A126301002C_Latest">Data4!$GP$21</definedName>
    <definedName name="A126301006L">Data4!$HK$1:$HK$10,Data4!$HK$11:$HK$21</definedName>
    <definedName name="A126301006L_Data">Data4!$HK$11:$HK$21</definedName>
    <definedName name="A126301006L_Latest">Data4!$HK$21</definedName>
    <definedName name="A126301010C">Data4!$BQ$1:$BQ$10,Data4!$BQ$11:$BQ$21</definedName>
    <definedName name="A126301010C_Data">Data4!$BQ$11:$BQ$21</definedName>
    <definedName name="A126301010C_Latest">Data4!$BQ$21</definedName>
    <definedName name="A126301014L">Data4!$BZ$1:$BZ$10,Data4!$BZ$11:$BZ$21</definedName>
    <definedName name="A126301014L_Data">Data4!$BZ$11:$BZ$21</definedName>
    <definedName name="A126301014L_Latest">Data4!$BZ$21</definedName>
    <definedName name="A126301018W">Data4!$CC$1:$CC$10,Data4!$CC$11:$CC$21</definedName>
    <definedName name="A126301018W_Data">Data4!$CC$11:$CC$21</definedName>
    <definedName name="A126301018W_Latest">Data4!$CC$21</definedName>
    <definedName name="A126301022L">Data4!$DD$1:$DD$10,Data4!$DD$11:$DD$21</definedName>
    <definedName name="A126301022L_Data">Data4!$DD$11:$DD$21</definedName>
    <definedName name="A126301022L_Latest">Data4!$DD$21</definedName>
    <definedName name="A126301026W">Data4!$DJ$1:$DJ$10,Data4!$DJ$11:$DJ$21</definedName>
    <definedName name="A126301026W_Data">Data4!$DJ$11:$DJ$21</definedName>
    <definedName name="A126301026W_Latest">Data4!$DJ$21</definedName>
    <definedName name="A126301030L">Data4!$DM$1:$DM$10,Data4!$DM$11:$DM$21</definedName>
    <definedName name="A126301030L_Data">Data4!$DM$11:$DM$21</definedName>
    <definedName name="A126301030L_Latest">Data4!$DM$21</definedName>
    <definedName name="A126301034W">Data4!$EH$1:$EH$10,Data4!$EH$11:$EH$21</definedName>
    <definedName name="A126301034W_Data">Data4!$EH$11:$EH$21</definedName>
    <definedName name="A126301034W_Latest">Data4!$EH$21</definedName>
    <definedName name="A126301038F">Data4!$FR$1:$FR$10,Data4!$FR$11:$FR$21</definedName>
    <definedName name="A126301038F_Data">Data4!$FR$11:$FR$21</definedName>
    <definedName name="A126301038F_Latest">Data4!$FR$21</definedName>
    <definedName name="A126301042W">Data4!$GD$1:$GD$10,Data4!$GD$11:$GD$21</definedName>
    <definedName name="A126301042W_Data">Data4!$GD$11:$GD$21</definedName>
    <definedName name="A126301042W_Latest">Data4!$GD$21</definedName>
    <definedName name="A126301046F">Data4!$GG$1:$GG$10,Data4!$GG$11:$GG$21</definedName>
    <definedName name="A126301046F_Data">Data4!$GG$11:$GG$21</definedName>
    <definedName name="A126301046F_Latest">Data4!$GG$21</definedName>
    <definedName name="A126301050W">Data4!$GV$1:$GV$10,Data4!$GV$11:$GV$21</definedName>
    <definedName name="A126301050W_Data">Data4!$GV$11:$GV$21</definedName>
    <definedName name="A126301050W_Latest">Data4!$GV$21</definedName>
    <definedName name="A126301054F">Data4!$GY$1:$GY$10,Data4!$GY$11:$GY$21</definedName>
    <definedName name="A126301054F_Data">Data4!$GY$11:$GY$21</definedName>
    <definedName name="A126301054F_Latest">Data4!$GY$21</definedName>
    <definedName name="A126301058R">Data4!$CF$1:$CF$10,Data4!$CF$11:$CF$21</definedName>
    <definedName name="A126301058R_Data">Data4!$CF$11:$CF$21</definedName>
    <definedName name="A126301058R_Latest">Data4!$CF$21</definedName>
    <definedName name="A126301062F">Data4!$CO$1:$CO$10,Data4!$CO$11:$CO$21</definedName>
    <definedName name="A126301062F_Data">Data4!$CO$11:$CO$21</definedName>
    <definedName name="A126301062F_Latest">Data4!$CO$21</definedName>
    <definedName name="A126301066R">Data4!$EQ$1:$EQ$10,Data4!$EQ$11:$EQ$21</definedName>
    <definedName name="A126301066R_Data">Data4!$EQ$11:$EQ$21</definedName>
    <definedName name="A126301066R_Latest">Data4!$EQ$21</definedName>
    <definedName name="A126301070F">Data4!$ET$1:$ET$10,Data4!$ET$11:$ET$21</definedName>
    <definedName name="A126301070F_Data">Data4!$ET$11:$ET$21</definedName>
    <definedName name="A126301070F_Latest">Data4!$ET$21</definedName>
    <definedName name="A126301074R">Data4!$GA$1:$GA$10,Data4!$GA$11:$GA$21</definedName>
    <definedName name="A126301074R_Data">Data4!$GA$11:$GA$21</definedName>
    <definedName name="A126301074R_Latest">Data4!$GA$21</definedName>
    <definedName name="A126301078X">Data4!$HN$1:$HN$10,Data4!$HN$11:$HN$21</definedName>
    <definedName name="A126301078X_Data">Data4!$HN$11:$HN$21</definedName>
    <definedName name="A126301078X_Latest">Data4!$HN$21</definedName>
    <definedName name="A126301082R">Data4!$BN$1:$BN$10,Data4!$BN$11:$BN$21</definedName>
    <definedName name="A126301082R_Data">Data4!$BN$11:$BN$21</definedName>
    <definedName name="A126301082R_Latest">Data4!$BN$21</definedName>
    <definedName name="A126301086X">Data4!$BT$1:$BT$10,Data4!$BT$11:$BT$21</definedName>
    <definedName name="A126301086X_Data">Data4!$BT$11:$BT$21</definedName>
    <definedName name="A126301086X_Latest">Data4!$BT$21</definedName>
    <definedName name="A126301090R">Data4!$BW$1:$BW$10,Data4!$BW$11:$BW$21</definedName>
    <definedName name="A126301090R_Data">Data4!$BW$11:$BW$21</definedName>
    <definedName name="A126301090R_Latest">Data4!$BW$21</definedName>
    <definedName name="A126301094X">Data4!$CL$1:$CL$10,Data4!$CL$11:$CL$21</definedName>
    <definedName name="A126301094X_Data">Data4!$CL$11:$CL$21</definedName>
    <definedName name="A126301094X_Latest">Data4!$CL$21</definedName>
    <definedName name="A126301098J">Data4!$DV$1:$DV$10,Data4!$DV$11:$DV$21</definedName>
    <definedName name="A126301098J_Data">Data4!$DV$11:$DV$21</definedName>
    <definedName name="A126301098J_Latest">Data4!$DV$21</definedName>
    <definedName name="A126301102L">Data4!$DY$1:$DY$10,Data4!$DY$11:$DY$21</definedName>
    <definedName name="A126301102L_Data">Data4!$DY$11:$DY$21</definedName>
    <definedName name="A126301102L_Latest">Data4!$DY$21</definedName>
    <definedName name="A126301106W">Data4!$CR$1:$CR$10,Data4!$CR$11:$CR$21</definedName>
    <definedName name="A126301106W_Data">Data4!$CR$11:$CR$21</definedName>
    <definedName name="A126301106W_Latest">Data4!$CR$21</definedName>
    <definedName name="A126301110L">Data4!$DP$1:$DP$10,Data4!$DP$11:$DP$21</definedName>
    <definedName name="A126301110L_Data">Data4!$DP$11:$DP$21</definedName>
    <definedName name="A126301110L_Latest">Data4!$DP$21</definedName>
    <definedName name="A126301114W">Data4!$EK$1:$EK$10,Data4!$EK$11:$EK$21</definedName>
    <definedName name="A126301114W_Data">Data4!$EK$11:$EK$21</definedName>
    <definedName name="A126301114W_Latest">Data4!$EK$21</definedName>
    <definedName name="A126301118F">Data4!$GJ$1:$GJ$10,Data4!$GJ$11:$GJ$21</definedName>
    <definedName name="A126301118F_Data">Data4!$GJ$11:$GJ$21</definedName>
    <definedName name="A126301118F_Latest">Data4!$GJ$21</definedName>
    <definedName name="A126301122W">Data4!$HH$1:$HH$10,Data4!$HH$11:$HH$21</definedName>
    <definedName name="A126301122W_Data">Data4!$HH$11:$HH$21</definedName>
    <definedName name="A126301122W_Latest">Data4!$HH$21</definedName>
    <definedName name="A126301126F">Data4!$BK$1:$BK$10,Data4!$BK$11:$BK$21</definedName>
    <definedName name="A126301126F_Data">Data4!$BK$11:$BK$21</definedName>
    <definedName name="A126301126F_Latest">Data4!$BK$21</definedName>
    <definedName name="A126302858F">Data1!$GV$1:$GV$10,Data1!$GV$11:$GV$21</definedName>
    <definedName name="A126302858F_Data">Data1!$GV$11:$GV$21</definedName>
    <definedName name="A126302858F_Latest">Data1!$GV$21</definedName>
    <definedName name="A126302862W">Data1!$HQ$1:$HQ$10,Data1!$HQ$11:$HQ$21</definedName>
    <definedName name="A126302862W_Data">Data1!$HQ$11:$HQ$21</definedName>
    <definedName name="A126302862W_Latest">Data1!$HQ$21</definedName>
    <definedName name="A126302866F">Data1!$HZ$1:$HZ$10,Data1!$HZ$11:$HZ$21</definedName>
    <definedName name="A126302866F_Data">Data1!$HZ$11:$HZ$21</definedName>
    <definedName name="A126302866F_Latest">Data1!$HZ$21</definedName>
    <definedName name="A126302870W">Data1!$IL$1:$IL$10,Data1!$IL$11:$IL$21</definedName>
    <definedName name="A126302870W_Data">Data1!$IL$11:$IL$21</definedName>
    <definedName name="A126302870W_Latest">Data1!$IL$21</definedName>
    <definedName name="A126302874F">Data2!$H$1:$H$10,Data2!$H$11:$H$21</definedName>
    <definedName name="A126302874F_Data">Data2!$H$11:$H$21</definedName>
    <definedName name="A126302874F_Latest">Data2!$H$21</definedName>
    <definedName name="A126302878R">Data2!$AU$1:$AU$10,Data2!$AU$11:$AU$21</definedName>
    <definedName name="A126302878R_Data">Data2!$AU$11:$AU$21</definedName>
    <definedName name="A126302878R_Latest">Data2!$AU$21</definedName>
    <definedName name="A126302882F">Data2!$BM$1:$BM$10,Data2!$BM$11:$BM$21</definedName>
    <definedName name="A126302882F_Data">Data2!$BM$11:$BM$21</definedName>
    <definedName name="A126302882F_Latest">Data2!$BM$21</definedName>
    <definedName name="A126302886R">Data1!$GY$1:$GY$10,Data1!$GY$11:$GY$21</definedName>
    <definedName name="A126302886R_Data">Data1!$GY$11:$GY$21</definedName>
    <definedName name="A126302886R_Latest">Data1!$GY$21</definedName>
    <definedName name="A126302890F">Data1!$HE$1:$HE$10,Data1!$HE$11:$HE$21</definedName>
    <definedName name="A126302890F_Data">Data1!$HE$11:$HE$21</definedName>
    <definedName name="A126302890F_Latest">Data1!$HE$21</definedName>
    <definedName name="A126302894R">Data2!$N$1:$N$10,Data2!$N$11:$N$21</definedName>
    <definedName name="A126302894R_Data">Data2!$N$11:$N$21</definedName>
    <definedName name="A126302894R_Latest">Data2!$N$21</definedName>
    <definedName name="A126302898X">Data2!$BA$1:$BA$10,Data2!$BA$11:$BA$21</definedName>
    <definedName name="A126302898X_Data">Data2!$BA$11:$BA$21</definedName>
    <definedName name="A126302898X_Latest">Data2!$BA$21</definedName>
    <definedName name="A126302902C">Data2!$E$1:$E$10,Data2!$E$11:$E$21</definedName>
    <definedName name="A126302902C_Data">Data2!$E$11:$E$21</definedName>
    <definedName name="A126302902C_Latest">Data2!$E$21</definedName>
    <definedName name="A126302906L">Data2!$T$1:$T$10,Data2!$T$11:$T$21</definedName>
    <definedName name="A126302906L_Data">Data2!$T$11:$T$21</definedName>
    <definedName name="A126302906L_Latest">Data2!$T$21</definedName>
    <definedName name="A126302910C">Data2!$AF$1:$AF$10,Data2!$AF$11:$AF$21</definedName>
    <definedName name="A126302910C_Data">Data2!$AF$11:$AF$21</definedName>
    <definedName name="A126302910C_Latest">Data2!$AF$21</definedName>
    <definedName name="A126302914L">Data2!$BJ$1:$BJ$10,Data2!$BJ$11:$BJ$21</definedName>
    <definedName name="A126302914L_Data">Data2!$BJ$11:$BJ$21</definedName>
    <definedName name="A126302914L_Latest">Data2!$BJ$21</definedName>
    <definedName name="A126302918W">Data1!$GG$1:$GG$10,Data1!$GG$11:$GG$21</definedName>
    <definedName name="A126302918W_Data">Data1!$GG$11:$GG$21</definedName>
    <definedName name="A126302918W_Latest">Data1!$GG$21</definedName>
    <definedName name="A126302922L">Data1!$GS$1:$GS$10,Data1!$GS$11:$GS$21</definedName>
    <definedName name="A126302922L_Data">Data1!$GS$11:$GS$21</definedName>
    <definedName name="A126302922L_Latest">Data1!$GS$21</definedName>
    <definedName name="A126302926W">Data1!$IC$1:$IC$10,Data1!$IC$11:$IC$21</definedName>
    <definedName name="A126302926W_Data">Data1!$IC$11:$IC$21</definedName>
    <definedName name="A126302926W_Latest">Data1!$IC$21</definedName>
    <definedName name="A126302930L">Data2!$K$1:$K$10,Data2!$K$11:$K$21</definedName>
    <definedName name="A126302930L_Data">Data2!$K$11:$K$21</definedName>
    <definedName name="A126302930L_Latest">Data2!$K$21</definedName>
    <definedName name="A126302934W">Data2!$Q$1:$Q$10,Data2!$Q$11:$Q$21</definedName>
    <definedName name="A126302934W_Data">Data2!$Q$11:$Q$21</definedName>
    <definedName name="A126302934W_Latest">Data2!$Q$21</definedName>
    <definedName name="A126302938F">Data2!$W$1:$W$10,Data2!$W$11:$W$21</definedName>
    <definedName name="A126302938F_Data">Data2!$W$11:$W$21</definedName>
    <definedName name="A126302938F_Latest">Data2!$W$21</definedName>
    <definedName name="A126302942W">Data2!$AC$1:$AC$10,Data2!$AC$11:$AC$21</definedName>
    <definedName name="A126302942W_Data">Data2!$AC$11:$AC$21</definedName>
    <definedName name="A126302942W_Latest">Data2!$AC$21</definedName>
    <definedName name="A126302946F">Data2!$AX$1:$AX$10,Data2!$AX$11:$AX$21</definedName>
    <definedName name="A126302946F_Data">Data2!$AX$11:$AX$21</definedName>
    <definedName name="A126302946F_Latest">Data2!$AX$21</definedName>
    <definedName name="A126302950W">Data2!$BS$1:$BS$10,Data2!$BS$11:$BS$21</definedName>
    <definedName name="A126302950W_Data">Data2!$BS$11:$BS$21</definedName>
    <definedName name="A126302950W_Latest">Data2!$BS$21</definedName>
    <definedName name="A126302954F">Data1!$FO$1:$FO$10,Data1!$FO$11:$FO$21</definedName>
    <definedName name="A126302954F_Data">Data1!$FO$11:$FO$21</definedName>
    <definedName name="A126302954F_Latest">Data1!$FO$21</definedName>
    <definedName name="A126302958R">Data1!$FX$1:$FX$10,Data1!$FX$11:$FX$21</definedName>
    <definedName name="A126302958R_Data">Data1!$FX$11:$FX$21</definedName>
    <definedName name="A126302958R_Latest">Data1!$FX$21</definedName>
    <definedName name="A126302962F">Data1!$GA$1:$GA$10,Data1!$GA$11:$GA$21</definedName>
    <definedName name="A126302962F_Data">Data1!$GA$11:$GA$21</definedName>
    <definedName name="A126302962F_Latest">Data1!$GA$21</definedName>
    <definedName name="A126302966R">Data1!$HB$1:$HB$10,Data1!$HB$11:$HB$21</definedName>
    <definedName name="A126302966R_Data">Data1!$HB$11:$HB$21</definedName>
    <definedName name="A126302966R_Latest">Data1!$HB$21</definedName>
    <definedName name="A126302970F">Data1!$HH$1:$HH$10,Data1!$HH$11:$HH$21</definedName>
    <definedName name="A126302970F_Data">Data1!$HH$11:$HH$21</definedName>
    <definedName name="A126302970F_Latest">Data1!$HH$21</definedName>
    <definedName name="A126302974R">Data1!$HK$1:$HK$10,Data1!$HK$11:$HK$21</definedName>
    <definedName name="A126302974R_Data">Data1!$HK$11:$HK$21</definedName>
    <definedName name="A126302974R_Latest">Data1!$HK$21</definedName>
    <definedName name="A126302978X">Data1!$IF$1:$IF$10,Data1!$IF$11:$IF$21</definedName>
    <definedName name="A126302978X_Data">Data1!$IF$11:$IF$21</definedName>
    <definedName name="A126302978X_Latest">Data1!$IF$21</definedName>
    <definedName name="A126302982R">Data2!$Z$1:$Z$10,Data2!$Z$11:$Z$21</definedName>
    <definedName name="A126302982R_Data">Data2!$Z$11:$Z$21</definedName>
    <definedName name="A126302982R_Latest">Data2!$Z$21</definedName>
    <definedName name="A126302986X">Data2!$AL$1:$AL$10,Data2!$AL$11:$AL$21</definedName>
    <definedName name="A126302986X_Data">Data2!$AL$11:$AL$21</definedName>
    <definedName name="A126302986X_Latest">Data2!$AL$21</definedName>
    <definedName name="A126302990R">Data2!$AO$1:$AO$10,Data2!$AO$11:$AO$21</definedName>
    <definedName name="A126302990R_Data">Data2!$AO$11:$AO$21</definedName>
    <definedName name="A126302990R_Latest">Data2!$AO$21</definedName>
    <definedName name="A126302994X">Data2!$BD$1:$BD$10,Data2!$BD$11:$BD$21</definedName>
    <definedName name="A126302994X_Data">Data2!$BD$11:$BD$21</definedName>
    <definedName name="A126302994X_Latest">Data2!$BD$21</definedName>
    <definedName name="A126302998J">Data2!$BG$1:$BG$10,Data2!$BG$11:$BG$21</definedName>
    <definedName name="A126302998J_Data">Data2!$BG$11:$BG$21</definedName>
    <definedName name="A126302998J_Latest">Data2!$BG$21</definedName>
    <definedName name="A126303002R">Data1!$GD$1:$GD$10,Data1!$GD$11:$GD$21</definedName>
    <definedName name="A126303002R_Data">Data1!$GD$11:$GD$21</definedName>
    <definedName name="A126303002R_Latest">Data1!$GD$21</definedName>
    <definedName name="A126303006X">Data1!$GM$1:$GM$10,Data1!$GM$11:$GM$21</definedName>
    <definedName name="A126303006X_Data">Data1!$GM$11:$GM$21</definedName>
    <definedName name="A126303006X_Latest">Data1!$GM$21</definedName>
    <definedName name="A126303010R">Data1!$IO$1:$IO$10,Data1!$IO$11:$IO$21</definedName>
    <definedName name="A126303010R_Data">Data1!$IO$11:$IO$21</definedName>
    <definedName name="A126303010R_Latest">Data1!$IO$21</definedName>
    <definedName name="A126303014X">Data2!$B$1:$B$10,Data2!$B$11:$B$21</definedName>
    <definedName name="A126303014X_Data">Data2!$B$11:$B$21</definedName>
    <definedName name="A126303014X_Latest">Data2!$B$21</definedName>
    <definedName name="A126303018J">Data2!$AI$1:$AI$10,Data2!$AI$11:$AI$21</definedName>
    <definedName name="A126303018J_Data">Data2!$AI$11:$AI$21</definedName>
    <definedName name="A126303018J_Latest">Data2!$AI$21</definedName>
    <definedName name="A126303022X">Data2!$BV$1:$BV$10,Data2!$BV$11:$BV$21</definedName>
    <definedName name="A126303022X_Data">Data2!$BV$11:$BV$21</definedName>
    <definedName name="A126303022X_Latest">Data2!$BV$21</definedName>
    <definedName name="A126303026J">Data1!$FL$1:$FL$10,Data1!$FL$11:$FL$21</definedName>
    <definedName name="A126303026J_Data">Data1!$FL$11:$FL$21</definedName>
    <definedName name="A126303026J_Latest">Data1!$FL$21</definedName>
    <definedName name="A126303030X">Data1!$FR$1:$FR$10,Data1!$FR$11:$FR$21</definedName>
    <definedName name="A126303030X_Data">Data1!$FR$11:$FR$21</definedName>
    <definedName name="A126303030X_Latest">Data1!$FR$21</definedName>
    <definedName name="A126303034J">Data1!$FU$1:$FU$10,Data1!$FU$11:$FU$21</definedName>
    <definedName name="A126303034J_Data">Data1!$FU$11:$FU$21</definedName>
    <definedName name="A126303034J_Latest">Data1!$FU$21</definedName>
    <definedName name="A126303038T">Data1!$GJ$1:$GJ$10,Data1!$GJ$11:$GJ$21</definedName>
    <definedName name="A126303038T_Data">Data1!$GJ$11:$GJ$21</definedName>
    <definedName name="A126303038T_Latest">Data1!$GJ$21</definedName>
    <definedName name="A126303042J">Data1!$HT$1:$HT$10,Data1!$HT$11:$HT$21</definedName>
    <definedName name="A126303042J_Data">Data1!$HT$11:$HT$21</definedName>
    <definedName name="A126303042J_Latest">Data1!$HT$21</definedName>
    <definedName name="A126303046T">Data1!$HW$1:$HW$10,Data1!$HW$11:$HW$21</definedName>
    <definedName name="A126303046T_Data">Data1!$HW$11:$HW$21</definedName>
    <definedName name="A126303046T_Latest">Data1!$HW$21</definedName>
    <definedName name="A126303050J">Data1!$GP$1:$GP$10,Data1!$GP$11:$GP$21</definedName>
    <definedName name="A126303050J_Data">Data1!$GP$11:$GP$21</definedName>
    <definedName name="A126303050J_Latest">Data1!$GP$21</definedName>
    <definedName name="A126303054T">Data1!$HN$1:$HN$10,Data1!$HN$11:$HN$21</definedName>
    <definedName name="A126303054T_Data">Data1!$HN$11:$HN$21</definedName>
    <definedName name="A126303054T_Latest">Data1!$HN$21</definedName>
    <definedName name="A126303058A">Data1!$II$1:$II$10,Data1!$II$11:$II$21</definedName>
    <definedName name="A126303058A_Data">Data1!$II$11:$II$21</definedName>
    <definedName name="A126303058A_Latest">Data1!$II$21</definedName>
    <definedName name="A126303062T">Data2!$AR$1:$AR$10,Data2!$AR$11:$AR$21</definedName>
    <definedName name="A126303062T_Data">Data2!$AR$11:$AR$21</definedName>
    <definedName name="A126303062T_Latest">Data2!$AR$21</definedName>
    <definedName name="A126303066A">Data2!$BP$1:$BP$10,Data2!$BP$11:$BP$21</definedName>
    <definedName name="A126303066A_Data">Data2!$BP$11:$BP$21</definedName>
    <definedName name="A126303066A_Latest">Data2!$BP$21</definedName>
    <definedName name="A126303070T">Data1!$FI$1:$FI$10,Data1!$FI$11:$FI$21</definedName>
    <definedName name="A126303070T_Data">Data1!$FI$11:$FI$21</definedName>
    <definedName name="A126303070T_Latest">Data1!$FI$21</definedName>
    <definedName name="A126304802F">Data3!$AB$1:$AB$10,Data3!$AB$11:$AB$21</definedName>
    <definedName name="A126304802F_Data">Data3!$AB$11:$AB$21</definedName>
    <definedName name="A126304802F_Latest">Data3!$AB$21</definedName>
    <definedName name="A126304806R">Data3!$AW$1:$AW$10,Data3!$AW$11:$AW$21</definedName>
    <definedName name="A126304806R_Data">Data3!$AW$11:$AW$21</definedName>
    <definedName name="A126304806R_Latest">Data3!$AW$21</definedName>
    <definedName name="A126304810F">Data3!$BF$1:$BF$10,Data3!$BF$11:$BF$21</definedName>
    <definedName name="A126304810F_Data">Data3!$BF$11:$BF$21</definedName>
    <definedName name="A126304810F_Latest">Data3!$BF$21</definedName>
    <definedName name="A126304814R">Data3!$BR$1:$BR$10,Data3!$BR$11:$BR$21</definedName>
    <definedName name="A126304814R_Data">Data3!$BR$11:$BR$21</definedName>
    <definedName name="A126304814R_Latest">Data3!$BR$21</definedName>
    <definedName name="A126304818X">Data3!$CD$1:$CD$10,Data3!$CD$11:$CD$21</definedName>
    <definedName name="A126304818X_Data">Data3!$CD$11:$CD$21</definedName>
    <definedName name="A126304818X_Latest">Data3!$CD$21</definedName>
    <definedName name="A126304822R">Data3!$DQ$1:$DQ$10,Data3!$DQ$11:$DQ$21</definedName>
    <definedName name="A126304822R_Data">Data3!$DQ$11:$DQ$21</definedName>
    <definedName name="A126304822R_Latest">Data3!$DQ$21</definedName>
    <definedName name="A126304826X">Data3!$EI$1:$EI$10,Data3!$EI$11:$EI$21</definedName>
    <definedName name="A126304826X_Data">Data3!$EI$11:$EI$21</definedName>
    <definedName name="A126304826X_Latest">Data3!$EI$21</definedName>
    <definedName name="A126304830R">Data3!$AE$1:$AE$10,Data3!$AE$11:$AE$21</definedName>
    <definedName name="A126304830R_Data">Data3!$AE$11:$AE$21</definedName>
    <definedName name="A126304830R_Latest">Data3!$AE$21</definedName>
    <definedName name="A126304834X">Data3!$AK$1:$AK$10,Data3!$AK$11:$AK$21</definedName>
    <definedName name="A126304834X_Data">Data3!$AK$11:$AK$21</definedName>
    <definedName name="A126304834X_Latest">Data3!$AK$21</definedName>
    <definedName name="A126304838J">Data3!$CJ$1:$CJ$10,Data3!$CJ$11:$CJ$21</definedName>
    <definedName name="A126304838J_Data">Data3!$CJ$11:$CJ$21</definedName>
    <definedName name="A126304838J_Latest">Data3!$CJ$21</definedName>
    <definedName name="A126304842X">Data3!$DW$1:$DW$10,Data3!$DW$11:$DW$21</definedName>
    <definedName name="A126304842X_Data">Data3!$DW$11:$DW$21</definedName>
    <definedName name="A126304842X_Latest">Data3!$DW$21</definedName>
    <definedName name="A126304846J">Data3!$CA$1:$CA$10,Data3!$CA$11:$CA$21</definedName>
    <definedName name="A126304846J_Data">Data3!$CA$11:$CA$21</definedName>
    <definedName name="A126304846J_Latest">Data3!$CA$21</definedName>
    <definedName name="A126304850X">Data3!$CP$1:$CP$10,Data3!$CP$11:$CP$21</definedName>
    <definedName name="A126304850X_Data">Data3!$CP$11:$CP$21</definedName>
    <definedName name="A126304850X_Latest">Data3!$CP$21</definedName>
    <definedName name="A126304854J">Data3!$DB$1:$DB$10,Data3!$DB$11:$DB$21</definedName>
    <definedName name="A126304854J_Data">Data3!$DB$11:$DB$21</definedName>
    <definedName name="A126304854J_Latest">Data3!$DB$21</definedName>
    <definedName name="A126304858T">Data3!$EF$1:$EF$10,Data3!$EF$11:$EF$21</definedName>
    <definedName name="A126304858T_Data">Data3!$EF$11:$EF$21</definedName>
    <definedName name="A126304858T_Latest">Data3!$EF$21</definedName>
    <definedName name="A126304862J">Data3!$M$1:$M$10,Data3!$M$11:$M$21</definedName>
    <definedName name="A126304862J_Data">Data3!$M$11:$M$21</definedName>
    <definedName name="A126304862J_Latest">Data3!$M$21</definedName>
    <definedName name="A126304866T">Data3!$Y$1:$Y$10,Data3!$Y$11:$Y$21</definedName>
    <definedName name="A126304866T_Data">Data3!$Y$11:$Y$21</definedName>
    <definedName name="A126304866T_Latest">Data3!$Y$21</definedName>
    <definedName name="A126304870J">Data3!$BI$1:$BI$10,Data3!$BI$11:$BI$21</definedName>
    <definedName name="A126304870J_Data">Data3!$BI$11:$BI$21</definedName>
    <definedName name="A126304870J_Latest">Data3!$BI$21</definedName>
    <definedName name="A126304874T">Data3!$CG$1:$CG$10,Data3!$CG$11:$CG$21</definedName>
    <definedName name="A126304874T_Data">Data3!$CG$11:$CG$21</definedName>
    <definedName name="A126304874T_Latest">Data3!$CG$21</definedName>
    <definedName name="A126304878A">Data3!$CM$1:$CM$10,Data3!$CM$11:$CM$21</definedName>
    <definedName name="A126304878A_Data">Data3!$CM$11:$CM$21</definedName>
    <definedName name="A126304878A_Latest">Data3!$CM$21</definedName>
    <definedName name="A126304882T">Data3!$CS$1:$CS$10,Data3!$CS$11:$CS$21</definedName>
    <definedName name="A126304882T_Data">Data3!$CS$11:$CS$21</definedName>
    <definedName name="A126304882T_Latest">Data3!$CS$21</definedName>
    <definedName name="A126304886A">Data3!$CY$1:$CY$10,Data3!$CY$11:$CY$21</definedName>
    <definedName name="A126304886A_Data">Data3!$CY$11:$CY$21</definedName>
    <definedName name="A126304886A_Latest">Data3!$CY$21</definedName>
    <definedName name="A126304890T">Data3!$DT$1:$DT$10,Data3!$DT$11:$DT$21</definedName>
    <definedName name="A126304890T_Data">Data3!$DT$11:$DT$21</definedName>
    <definedName name="A126304890T_Latest">Data3!$DT$21</definedName>
    <definedName name="A126304894A">Data3!$EO$1:$EO$10,Data3!$EO$11:$EO$21</definedName>
    <definedName name="A126304894A_Data">Data3!$EO$11:$EO$21</definedName>
    <definedName name="A126304894A_Latest">Data3!$EO$21</definedName>
    <definedName name="A126304898K">Data2!$IK$1:$IK$10,Data2!$IK$11:$IK$21</definedName>
    <definedName name="A126304898K_Data">Data2!$IK$11:$IK$21</definedName>
    <definedName name="A126304898K_Latest">Data2!$IK$21</definedName>
    <definedName name="A126304902R">Data3!$D$1:$D$10,Data3!$D$11:$D$21</definedName>
    <definedName name="A126304902R_Data">Data3!$D$11:$D$21</definedName>
    <definedName name="A126304902R_Latest">Data3!$D$21</definedName>
    <definedName name="A126304906X">Data3!$G$1:$G$10,Data3!$G$11:$G$21</definedName>
    <definedName name="A126304906X_Data">Data3!$G$11:$G$21</definedName>
    <definedName name="A126304906X_Latest">Data3!$G$21</definedName>
    <definedName name="A126304910R">Data3!$AH$1:$AH$10,Data3!$AH$11:$AH$21</definedName>
    <definedName name="A126304910R_Data">Data3!$AH$11:$AH$21</definedName>
    <definedName name="A126304910R_Latest">Data3!$AH$21</definedName>
    <definedName name="A126304914X">Data3!$AN$1:$AN$10,Data3!$AN$11:$AN$21</definedName>
    <definedName name="A126304914X_Data">Data3!$AN$11:$AN$21</definedName>
    <definedName name="A126304914X_Latest">Data3!$AN$21</definedName>
    <definedName name="A126304918J">Data3!$AQ$1:$AQ$10,Data3!$AQ$11:$AQ$21</definedName>
    <definedName name="A126304918J_Data">Data3!$AQ$11:$AQ$21</definedName>
    <definedName name="A126304918J_Latest">Data3!$AQ$21</definedName>
    <definedName name="A126304922X">Data3!$BL$1:$BL$10,Data3!$BL$11:$BL$21</definedName>
    <definedName name="A126304922X_Data">Data3!$BL$11:$BL$21</definedName>
    <definedName name="A126304922X_Latest">Data3!$BL$21</definedName>
    <definedName name="A126304926J">Data3!$CV$1:$CV$10,Data3!$CV$11:$CV$21</definedName>
    <definedName name="A126304926J_Data">Data3!$CV$11:$CV$21</definedName>
    <definedName name="A126304926J_Latest">Data3!$CV$21</definedName>
    <definedName name="A126304930X">Data3!$DH$1:$DH$10,Data3!$DH$11:$DH$21</definedName>
    <definedName name="A126304930X_Data">Data3!$DH$11:$DH$21</definedName>
    <definedName name="A126304930X_Latest">Data3!$DH$21</definedName>
    <definedName name="A126304934J">Data3!$DK$1:$DK$10,Data3!$DK$11:$DK$21</definedName>
    <definedName name="A126304934J_Data">Data3!$DK$11:$DK$21</definedName>
    <definedName name="A126304934J_Latest">Data3!$DK$21</definedName>
    <definedName name="A126304938T">Data3!$DZ$1:$DZ$10,Data3!$DZ$11:$DZ$21</definedName>
    <definedName name="A126304938T_Data">Data3!$DZ$11:$DZ$21</definedName>
    <definedName name="A126304938T_Latest">Data3!$DZ$21</definedName>
    <definedName name="A126304942J">Data3!$EC$1:$EC$10,Data3!$EC$11:$EC$21</definedName>
    <definedName name="A126304942J_Data">Data3!$EC$11:$EC$21</definedName>
    <definedName name="A126304942J_Latest">Data3!$EC$21</definedName>
    <definedName name="A126304946T">Data3!$J$1:$J$10,Data3!$J$11:$J$21</definedName>
    <definedName name="A126304946T_Data">Data3!$J$11:$J$21</definedName>
    <definedName name="A126304946T_Latest">Data3!$J$21</definedName>
    <definedName name="A126304950J">Data3!$S$1:$S$10,Data3!$S$11:$S$21</definedName>
    <definedName name="A126304950J_Data">Data3!$S$11:$S$21</definedName>
    <definedName name="A126304950J_Latest">Data3!$S$21</definedName>
    <definedName name="A126304954T">Data3!$BU$1:$BU$10,Data3!$BU$11:$BU$21</definedName>
    <definedName name="A126304954T_Data">Data3!$BU$11:$BU$21</definedName>
    <definedName name="A126304954T_Latest">Data3!$BU$21</definedName>
    <definedName name="A126304958A">Data3!$BX$1:$BX$10,Data3!$BX$11:$BX$21</definedName>
    <definedName name="A126304958A_Data">Data3!$BX$11:$BX$21</definedName>
    <definedName name="A126304958A_Latest">Data3!$BX$21</definedName>
    <definedName name="A126304962T">Data3!$DE$1:$DE$10,Data3!$DE$11:$DE$21</definedName>
    <definedName name="A126304962T_Data">Data3!$DE$11:$DE$21</definedName>
    <definedName name="A126304962T_Latest">Data3!$DE$21</definedName>
    <definedName name="A126304966A">Data3!$ER$1:$ER$10,Data3!$ER$11:$ER$21</definedName>
    <definedName name="A126304966A_Data">Data3!$ER$11:$ER$21</definedName>
    <definedName name="A126304966A_Latest">Data3!$ER$21</definedName>
    <definedName name="A126304970T">Data2!$IH$1:$IH$10,Data2!$IH$11:$IH$21</definedName>
    <definedName name="A126304970T_Data">Data2!$IH$11:$IH$21</definedName>
    <definedName name="A126304970T_Latest">Data2!$IH$21</definedName>
    <definedName name="A126304974A">Data2!$IN$1:$IN$10,Data2!$IN$11:$IN$21</definedName>
    <definedName name="A126304974A_Data">Data2!$IN$11:$IN$21</definedName>
    <definedName name="A126304974A_Latest">Data2!$IN$21</definedName>
    <definedName name="A126304978K">Data2!$IQ$1:$IQ$10,Data2!$IQ$11:$IQ$21</definedName>
    <definedName name="A126304978K_Data">Data2!$IQ$11:$IQ$21</definedName>
    <definedName name="A126304978K_Latest">Data2!$IQ$21</definedName>
    <definedName name="A126304982A">Data3!$P$1:$P$10,Data3!$P$11:$P$21</definedName>
    <definedName name="A126304982A_Data">Data3!$P$11:$P$21</definedName>
    <definedName name="A126304982A_Latest">Data3!$P$21</definedName>
    <definedName name="A126304986K">Data3!$AZ$1:$AZ$10,Data3!$AZ$11:$AZ$21</definedName>
    <definedName name="A126304986K_Data">Data3!$AZ$11:$AZ$21</definedName>
    <definedName name="A126304986K_Latest">Data3!$AZ$21</definedName>
    <definedName name="A126304990A">Data3!$BC$1:$BC$10,Data3!$BC$11:$BC$21</definedName>
    <definedName name="A126304990A_Data">Data3!$BC$11:$BC$21</definedName>
    <definedName name="A126304990A_Latest">Data3!$BC$21</definedName>
    <definedName name="A126304994K">Data3!$V$1:$V$10,Data3!$V$11:$V$21</definedName>
    <definedName name="A126304994K_Data">Data3!$V$11:$V$21</definedName>
    <definedName name="A126304994K_Latest">Data3!$V$21</definedName>
    <definedName name="A126304998V">Data3!$AT$1:$AT$10,Data3!$AT$11:$AT$21</definedName>
    <definedName name="A126304998V_Data">Data3!$AT$11:$AT$21</definedName>
    <definedName name="A126304998V_Latest">Data3!$AT$21</definedName>
    <definedName name="A126305002A">Data3!$BO$1:$BO$10,Data3!$BO$11:$BO$21</definedName>
    <definedName name="A126305002A_Data">Data3!$BO$11:$BO$21</definedName>
    <definedName name="A126305002A_Latest">Data3!$BO$21</definedName>
    <definedName name="A126305006K">Data3!$DN$1:$DN$10,Data3!$DN$11:$DN$21</definedName>
    <definedName name="A126305006K_Data">Data3!$DN$11:$DN$21</definedName>
    <definedName name="A126305006K_Latest">Data3!$DN$21</definedName>
    <definedName name="A126305010A">Data3!$EL$1:$EL$10,Data3!$EL$11:$EL$21</definedName>
    <definedName name="A126305010A_Data">Data3!$EL$11:$EL$21</definedName>
    <definedName name="A126305010A_Latest">Data3!$EL$21</definedName>
    <definedName name="A126305014K">Data2!$IE$1:$IE$10,Data2!$IE$11:$IE$21</definedName>
    <definedName name="A126305014K_Data">Data2!$IE$11:$IE$21</definedName>
    <definedName name="A126305014K_Latest">Data2!$IE$21</definedName>
    <definedName name="A126306746K">Data3!$GH$1:$GH$10,Data3!$GH$11:$GH$21</definedName>
    <definedName name="A126306746K_Data">Data3!$GH$11:$GH$21</definedName>
    <definedName name="A126306746K_Latest">Data3!$GH$21</definedName>
    <definedName name="A126306750A">Data3!$HC$1:$HC$10,Data3!$HC$11:$HC$21</definedName>
    <definedName name="A126306750A_Data">Data3!$HC$11:$HC$21</definedName>
    <definedName name="A126306750A_Latest">Data3!$HC$21</definedName>
    <definedName name="A126306754K">Data3!$HL$1:$HL$10,Data3!$HL$11:$HL$21</definedName>
    <definedName name="A126306754K_Data">Data3!$HL$11:$HL$21</definedName>
    <definedName name="A126306754K_Latest">Data3!$HL$21</definedName>
    <definedName name="A126306758V">Data3!$HX$1:$HX$10,Data3!$HX$11:$HX$21</definedName>
    <definedName name="A126306758V_Data">Data3!$HX$11:$HX$21</definedName>
    <definedName name="A126306758V_Latest">Data3!$HX$21</definedName>
    <definedName name="A126306762K">Data3!$IJ$1:$IJ$10,Data3!$IJ$11:$IJ$21</definedName>
    <definedName name="A126306762K_Data">Data3!$IJ$11:$IJ$21</definedName>
    <definedName name="A126306762K_Latest">Data3!$IJ$21</definedName>
    <definedName name="A126306766V">Data4!$AG$1:$AG$10,Data4!$AG$11:$AG$21</definedName>
    <definedName name="A126306766V_Data">Data4!$AG$11:$AG$21</definedName>
    <definedName name="A126306766V_Latest">Data4!$AG$21</definedName>
    <definedName name="A126306770K">Data4!$AY$1:$AY$10,Data4!$AY$11:$AY$21</definedName>
    <definedName name="A126306770K_Data">Data4!$AY$11:$AY$21</definedName>
    <definedName name="A126306770K_Latest">Data4!$AY$21</definedName>
    <definedName name="A126306774V">Data3!$GK$1:$GK$10,Data3!$GK$11:$GK$21</definedName>
    <definedName name="A126306774V_Data">Data3!$GK$11:$GK$21</definedName>
    <definedName name="A126306774V_Latest">Data3!$GK$21</definedName>
    <definedName name="A126306778C">Data3!$GQ$1:$GQ$10,Data3!$GQ$11:$GQ$21</definedName>
    <definedName name="A126306778C_Data">Data3!$GQ$11:$GQ$21</definedName>
    <definedName name="A126306778C_Latest">Data3!$GQ$21</definedName>
    <definedName name="A126306782V">Data3!$IP$1:$IP$10,Data3!$IP$11:$IP$21</definedName>
    <definedName name="A126306782V_Data">Data3!$IP$11:$IP$21</definedName>
    <definedName name="A126306782V_Latest">Data3!$IP$21</definedName>
    <definedName name="A126306786C">Data4!$AM$1:$AM$10,Data4!$AM$11:$AM$21</definedName>
    <definedName name="A126306786C_Data">Data4!$AM$11:$AM$21</definedName>
    <definedName name="A126306786C_Latest">Data4!$AM$21</definedName>
    <definedName name="A126306790V">Data3!$IG$1:$IG$10,Data3!$IG$11:$IG$21</definedName>
    <definedName name="A126306790V_Data">Data3!$IG$11:$IG$21</definedName>
    <definedName name="A126306790V_Latest">Data3!$IG$21</definedName>
    <definedName name="A126306794C">Data4!$F$1:$F$10,Data4!$F$11:$F$21</definedName>
    <definedName name="A126306794C_Data">Data4!$F$11:$F$21</definedName>
    <definedName name="A126306794C_Latest">Data4!$F$21</definedName>
    <definedName name="A126306798L">Data4!$R$1:$R$10,Data4!$R$11:$R$21</definedName>
    <definedName name="A126306798L_Data">Data4!$R$11:$R$21</definedName>
    <definedName name="A126306798L_Latest">Data4!$R$21</definedName>
    <definedName name="A126306802T">Data4!$AV$1:$AV$10,Data4!$AV$11:$AV$21</definedName>
    <definedName name="A126306802T_Data">Data4!$AV$11:$AV$21</definedName>
    <definedName name="A126306802T_Latest">Data4!$AV$21</definedName>
    <definedName name="A126306806A">Data3!$FS$1:$FS$10,Data3!$FS$11:$FS$21</definedName>
    <definedName name="A126306806A_Data">Data3!$FS$11:$FS$21</definedName>
    <definedName name="A126306806A_Latest">Data3!$FS$21</definedName>
    <definedName name="A126306810T">Data3!$GE$1:$GE$10,Data3!$GE$11:$GE$21</definedName>
    <definedName name="A126306810T_Data">Data3!$GE$11:$GE$21</definedName>
    <definedName name="A126306810T_Latest">Data3!$GE$21</definedName>
    <definedName name="A126306814A">Data3!$HO$1:$HO$10,Data3!$HO$11:$HO$21</definedName>
    <definedName name="A126306814A_Data">Data3!$HO$11:$HO$21</definedName>
    <definedName name="A126306814A_Latest">Data3!$HO$21</definedName>
    <definedName name="A126306818K">Data3!$IM$1:$IM$10,Data3!$IM$11:$IM$21</definedName>
    <definedName name="A126306818K_Data">Data3!$IM$11:$IM$21</definedName>
    <definedName name="A126306818K_Latest">Data3!$IM$21</definedName>
    <definedName name="A126306822A">Data4!$C$1:$C$10,Data4!$C$11:$C$21</definedName>
    <definedName name="A126306822A_Data">Data4!$C$11:$C$21</definedName>
    <definedName name="A126306822A_Latest">Data4!$C$21</definedName>
    <definedName name="A126306826K">Data4!$I$1:$I$10,Data4!$I$11:$I$21</definedName>
    <definedName name="A126306826K_Data">Data4!$I$11:$I$21</definedName>
    <definedName name="A126306826K_Latest">Data4!$I$21</definedName>
    <definedName name="A126306830A">Data4!$O$1:$O$10,Data4!$O$11:$O$21</definedName>
    <definedName name="A126306830A_Data">Data4!$O$11:$O$21</definedName>
    <definedName name="A126306830A_Latest">Data4!$O$21</definedName>
    <definedName name="A126306834K">Data4!$AJ$1:$AJ$10,Data4!$AJ$11:$AJ$21</definedName>
    <definedName name="A126306834K_Data">Data4!$AJ$11:$AJ$21</definedName>
    <definedName name="A126306834K_Latest">Data4!$AJ$21</definedName>
    <definedName name="A126306838V">Data4!$BE$1:$BE$10,Data4!$BE$11:$BE$21</definedName>
    <definedName name="A126306838V_Data">Data4!$BE$11:$BE$21</definedName>
    <definedName name="A126306838V_Latest">Data4!$BE$21</definedName>
    <definedName name="A126306842K">Data3!$FA$1:$FA$10,Data3!$FA$11:$FA$21</definedName>
    <definedName name="A126306842K_Data">Data3!$FA$11:$FA$21</definedName>
    <definedName name="A126306842K_Latest">Data3!$FA$21</definedName>
    <definedName name="A126306846V">Data3!$FJ$1:$FJ$10,Data3!$FJ$11:$FJ$21</definedName>
    <definedName name="A126306846V_Data">Data3!$FJ$11:$FJ$21</definedName>
    <definedName name="A126306846V_Latest">Data3!$FJ$21</definedName>
    <definedName name="A126306850K">Data3!$FM$1:$FM$10,Data3!$FM$11:$FM$21</definedName>
    <definedName name="A126306850K_Data">Data3!$FM$11:$FM$21</definedName>
    <definedName name="A126306850K_Latest">Data3!$FM$21</definedName>
    <definedName name="A126306854V">Data3!$GN$1:$GN$10,Data3!$GN$11:$GN$21</definedName>
    <definedName name="A126306854V_Data">Data3!$GN$11:$GN$21</definedName>
    <definedName name="A126306854V_Latest">Data3!$GN$21</definedName>
    <definedName name="A126306858C">Data3!$GT$1:$GT$10,Data3!$GT$11:$GT$21</definedName>
    <definedName name="A126306858C_Data">Data3!$GT$11:$GT$21</definedName>
    <definedName name="A126306858C_Latest">Data3!$GT$21</definedName>
    <definedName name="A126306862V">Data3!$GW$1:$GW$10,Data3!$GW$11:$GW$21</definedName>
    <definedName name="A126306862V_Data">Data3!$GW$11:$GW$21</definedName>
    <definedName name="A126306862V_Latest">Data3!$GW$21</definedName>
    <definedName name="A126306866C">Data3!$HR$1:$HR$10,Data3!$HR$11:$HR$21</definedName>
    <definedName name="A126306866C_Data">Data3!$HR$11:$HR$21</definedName>
    <definedName name="A126306866C_Latest">Data3!$HR$21</definedName>
    <definedName name="A126306870V">Data4!$L$1:$L$10,Data4!$L$11:$L$21</definedName>
    <definedName name="A126306870V_Data">Data4!$L$11:$L$21</definedName>
    <definedName name="A126306870V_Latest">Data4!$L$21</definedName>
    <definedName name="A126306874C">Data4!$X$1:$X$10,Data4!$X$11:$X$21</definedName>
    <definedName name="A126306874C_Data">Data4!$X$11:$X$21</definedName>
    <definedName name="A126306874C_Latest">Data4!$X$21</definedName>
    <definedName name="A126306878L">Data4!$AA$1:$AA$10,Data4!$AA$11:$AA$21</definedName>
    <definedName name="A126306878L_Data">Data4!$AA$11:$AA$21</definedName>
    <definedName name="A126306878L_Latest">Data4!$AA$21</definedName>
    <definedName name="A126306882C">Data4!$AP$1:$AP$10,Data4!$AP$11:$AP$21</definedName>
    <definedName name="A126306882C_Data">Data4!$AP$11:$AP$21</definedName>
    <definedName name="A126306882C_Latest">Data4!$AP$21</definedName>
    <definedName name="A126306886L">Data4!$AS$1:$AS$10,Data4!$AS$11:$AS$21</definedName>
    <definedName name="A126306886L_Data">Data4!$AS$11:$AS$21</definedName>
    <definedName name="A126306886L_Latest">Data4!$AS$21</definedName>
    <definedName name="A126306890C">Data3!$FP$1:$FP$10,Data3!$FP$11:$FP$21</definedName>
    <definedName name="A126306890C_Data">Data3!$FP$11:$FP$21</definedName>
    <definedName name="A126306890C_Latest">Data3!$FP$21</definedName>
    <definedName name="A126306894L">Data3!$FY$1:$FY$10,Data3!$FY$11:$FY$21</definedName>
    <definedName name="A126306894L_Data">Data3!$FY$11:$FY$21</definedName>
    <definedName name="A126306894L_Latest">Data3!$FY$21</definedName>
    <definedName name="A126306898W">Data3!$IA$1:$IA$10,Data3!$IA$11:$IA$21</definedName>
    <definedName name="A126306898W_Data">Data3!$IA$11:$IA$21</definedName>
    <definedName name="A126306898W_Latest">Data3!$IA$21</definedName>
    <definedName name="A126306902A">Data3!$ID$1:$ID$10,Data3!$ID$11:$ID$21</definedName>
    <definedName name="A126306902A_Data">Data3!$ID$11:$ID$21</definedName>
    <definedName name="A126306902A_Latest">Data3!$ID$21</definedName>
    <definedName name="A126306906K">Data4!$U$1:$U$10,Data4!$U$11:$U$21</definedName>
    <definedName name="A126306906K_Data">Data4!$U$11:$U$21</definedName>
    <definedName name="A126306906K_Latest">Data4!$U$21</definedName>
    <definedName name="A126306910A">Data4!$BH$1:$BH$10,Data4!$BH$11:$BH$21</definedName>
    <definedName name="A126306910A_Data">Data4!$BH$11:$BH$21</definedName>
    <definedName name="A126306910A_Latest">Data4!$BH$21</definedName>
    <definedName name="A126306914K">Data3!$EX$1:$EX$10,Data3!$EX$11:$EX$21</definedName>
    <definedName name="A126306914K_Data">Data3!$EX$11:$EX$21</definedName>
    <definedName name="A126306914K_Latest">Data3!$EX$21</definedName>
    <definedName name="A126306918V">Data3!$FD$1:$FD$10,Data3!$FD$11:$FD$21</definedName>
    <definedName name="A126306918V_Data">Data3!$FD$11:$FD$21</definedName>
    <definedName name="A126306918V_Latest">Data3!$FD$21</definedName>
    <definedName name="A126306922K">Data3!$FG$1:$FG$10,Data3!$FG$11:$FG$21</definedName>
    <definedName name="A126306922K_Data">Data3!$FG$11:$FG$21</definedName>
    <definedName name="A126306922K_Latest">Data3!$FG$21</definedName>
    <definedName name="A126306926V">Data3!$FV$1:$FV$10,Data3!$FV$11:$FV$21</definedName>
    <definedName name="A126306926V_Data">Data3!$FV$11:$FV$21</definedName>
    <definedName name="A126306926V_Latest">Data3!$FV$21</definedName>
    <definedName name="A126306930K">Data3!$HF$1:$HF$10,Data3!$HF$11:$HF$21</definedName>
    <definedName name="A126306930K_Data">Data3!$HF$11:$HF$21</definedName>
    <definedName name="A126306930K_Latest">Data3!$HF$21</definedName>
    <definedName name="A126306934V">Data3!$HI$1:$HI$10,Data3!$HI$11:$HI$21</definedName>
    <definedName name="A126306934V_Data">Data3!$HI$11:$HI$21</definedName>
    <definedName name="A126306934V_Latest">Data3!$HI$21</definedName>
    <definedName name="A126306938C">Data3!$GB$1:$GB$10,Data3!$GB$11:$GB$21</definedName>
    <definedName name="A126306938C_Data">Data3!$GB$11:$GB$21</definedName>
    <definedName name="A126306938C_Latest">Data3!$GB$21</definedName>
    <definedName name="A126306942V">Data3!$GZ$1:$GZ$10,Data3!$GZ$11:$GZ$21</definedName>
    <definedName name="A126306942V_Data">Data3!$GZ$11:$GZ$21</definedName>
    <definedName name="A126306942V_Latest">Data3!$GZ$21</definedName>
    <definedName name="A126306946C">Data3!$HU$1:$HU$10,Data3!$HU$11:$HU$21</definedName>
    <definedName name="A126306946C_Data">Data3!$HU$11:$HU$21</definedName>
    <definedName name="A126306946C_Latest">Data3!$HU$21</definedName>
    <definedName name="A126306950V">Data4!$AD$1:$AD$10,Data4!$AD$11:$AD$21</definedName>
    <definedName name="A126306950V_Data">Data4!$AD$11:$AD$21</definedName>
    <definedName name="A126306950V_Latest">Data4!$AD$21</definedName>
    <definedName name="A126306954C">Data4!$BB$1:$BB$10,Data4!$BB$11:$BB$21</definedName>
    <definedName name="A126306954C_Data">Data4!$BB$11:$BB$21</definedName>
    <definedName name="A126306954C_Latest">Data4!$BB$21</definedName>
    <definedName name="A126306958L">Data3!$EU$1:$EU$10,Data3!$EU$11:$EU$21</definedName>
    <definedName name="A126306958L_Data">Data3!$EU$11:$EU$21</definedName>
    <definedName name="A126306958L_Latest">Data3!$EU$21</definedName>
    <definedName name="Date_Range">Data1!$A$2:$A$10,Data1!$A$11:$A$21</definedName>
    <definedName name="Date_Range_Data">Data1!$A$11:$A$21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90" i="15" l="1"/>
  <c r="AC190" i="15"/>
  <c r="AB190" i="15"/>
  <c r="AA190" i="15"/>
  <c r="Z190" i="15"/>
  <c r="Y190" i="15"/>
  <c r="X190" i="15"/>
  <c r="W190" i="15"/>
  <c r="V190" i="15"/>
  <c r="U190" i="15"/>
  <c r="T190" i="15"/>
  <c r="S190" i="15"/>
  <c r="R190" i="15"/>
  <c r="Q190" i="15"/>
  <c r="P190" i="15"/>
  <c r="O190" i="15"/>
  <c r="N190" i="15"/>
  <c r="M190" i="15"/>
  <c r="L190" i="15"/>
  <c r="K190" i="15"/>
  <c r="J190" i="15"/>
  <c r="I190" i="15"/>
  <c r="H190" i="15"/>
  <c r="G190" i="15"/>
  <c r="F190" i="15"/>
  <c r="E190" i="15"/>
  <c r="D190" i="15"/>
  <c r="AD189" i="15"/>
  <c r="AC189" i="15"/>
  <c r="AB189" i="15"/>
  <c r="AA189" i="15"/>
  <c r="Z189" i="15"/>
  <c r="Y189" i="15"/>
  <c r="X189" i="15"/>
  <c r="W189" i="15"/>
  <c r="V189" i="15"/>
  <c r="U189" i="15"/>
  <c r="T189" i="15"/>
  <c r="S189" i="15"/>
  <c r="R189" i="15"/>
  <c r="Q189" i="15"/>
  <c r="P189" i="15"/>
  <c r="O189" i="15"/>
  <c r="N189" i="15"/>
  <c r="M189" i="15"/>
  <c r="L189" i="15"/>
  <c r="K189" i="15"/>
  <c r="J189" i="15"/>
  <c r="I189" i="15"/>
  <c r="H189" i="15"/>
  <c r="G189" i="15"/>
  <c r="F189" i="15"/>
  <c r="E189" i="15"/>
  <c r="D189" i="15"/>
  <c r="AD188" i="15"/>
  <c r="AC188" i="15"/>
  <c r="AB188" i="15"/>
  <c r="AA188" i="15"/>
  <c r="Z188" i="15"/>
  <c r="Y188" i="15"/>
  <c r="X188" i="15"/>
  <c r="W188" i="15"/>
  <c r="V188" i="15"/>
  <c r="U188" i="15"/>
  <c r="T188" i="15"/>
  <c r="S188" i="15"/>
  <c r="R188" i="15"/>
  <c r="Q188" i="15"/>
  <c r="P188" i="15"/>
  <c r="O188" i="15"/>
  <c r="N188" i="15"/>
  <c r="M188" i="15"/>
  <c r="L188" i="15"/>
  <c r="K188" i="15"/>
  <c r="J188" i="15"/>
  <c r="I188" i="15"/>
  <c r="H188" i="15"/>
  <c r="G188" i="15"/>
  <c r="F188" i="15"/>
  <c r="E188" i="15"/>
  <c r="D188" i="15"/>
  <c r="AD187" i="15"/>
  <c r="AC187" i="15"/>
  <c r="AB187" i="15"/>
  <c r="AA187" i="15"/>
  <c r="Z187" i="15"/>
  <c r="Y187" i="15"/>
  <c r="X187" i="15"/>
  <c r="W187" i="15"/>
  <c r="V187" i="15"/>
  <c r="U187" i="15"/>
  <c r="T187" i="15"/>
  <c r="S187" i="15"/>
  <c r="R187" i="15"/>
  <c r="Q187" i="15"/>
  <c r="P187" i="15"/>
  <c r="O187" i="15"/>
  <c r="N187" i="15"/>
  <c r="M187" i="15"/>
  <c r="L187" i="15"/>
  <c r="K187" i="15"/>
  <c r="J187" i="15"/>
  <c r="I187" i="15"/>
  <c r="H187" i="15"/>
  <c r="G187" i="15"/>
  <c r="F187" i="15"/>
  <c r="E187" i="15"/>
  <c r="D187" i="15"/>
  <c r="AD186" i="15"/>
  <c r="AC186" i="15"/>
  <c r="AB186" i="15"/>
  <c r="AA186" i="15"/>
  <c r="Z186" i="15"/>
  <c r="Y186" i="15"/>
  <c r="X186" i="15"/>
  <c r="W186" i="15"/>
  <c r="V186" i="15"/>
  <c r="U186" i="15"/>
  <c r="T186" i="15"/>
  <c r="S186" i="15"/>
  <c r="R186" i="15"/>
  <c r="Q186" i="15"/>
  <c r="P186" i="15"/>
  <c r="O186" i="15"/>
  <c r="N186" i="15"/>
  <c r="M186" i="15"/>
  <c r="L186" i="15"/>
  <c r="K186" i="15"/>
  <c r="J186" i="15"/>
  <c r="I186" i="15"/>
  <c r="H186" i="15"/>
  <c r="G186" i="15"/>
  <c r="F186" i="15"/>
  <c r="E186" i="15"/>
  <c r="D186" i="15"/>
  <c r="AD185" i="15"/>
  <c r="AC185" i="15"/>
  <c r="AB185" i="15"/>
  <c r="AA185" i="15"/>
  <c r="Z185" i="15"/>
  <c r="Y185" i="15"/>
  <c r="X185" i="15"/>
  <c r="W185" i="15"/>
  <c r="V185" i="15"/>
  <c r="U185" i="15"/>
  <c r="T185" i="15"/>
  <c r="S185" i="15"/>
  <c r="R185" i="15"/>
  <c r="Q185" i="15"/>
  <c r="P185" i="15"/>
  <c r="O185" i="15"/>
  <c r="N185" i="15"/>
  <c r="M185" i="15"/>
  <c r="L185" i="15"/>
  <c r="K185" i="15"/>
  <c r="J185" i="15"/>
  <c r="I185" i="15"/>
  <c r="H185" i="15"/>
  <c r="G185" i="15"/>
  <c r="F185" i="15"/>
  <c r="E185" i="15"/>
  <c r="D185" i="15"/>
  <c r="AD184" i="15"/>
  <c r="AC184" i="15"/>
  <c r="AB184" i="15"/>
  <c r="AA184" i="15"/>
  <c r="Z184" i="15"/>
  <c r="Y184" i="15"/>
  <c r="X184" i="15"/>
  <c r="W184" i="15"/>
  <c r="V184" i="15"/>
  <c r="U184" i="15"/>
  <c r="T184" i="15"/>
  <c r="S184" i="15"/>
  <c r="R184" i="15"/>
  <c r="Q184" i="15"/>
  <c r="P184" i="15"/>
  <c r="O184" i="15"/>
  <c r="N184" i="15"/>
  <c r="M184" i="15"/>
  <c r="L184" i="15"/>
  <c r="K184" i="15"/>
  <c r="J184" i="15"/>
  <c r="I184" i="15"/>
  <c r="H184" i="15"/>
  <c r="G184" i="15"/>
  <c r="F184" i="15"/>
  <c r="E184" i="15"/>
  <c r="D184" i="15"/>
  <c r="AD183" i="15"/>
  <c r="AC183" i="15"/>
  <c r="AB183" i="15"/>
  <c r="AA183" i="15"/>
  <c r="Z183" i="15"/>
  <c r="Y183" i="15"/>
  <c r="X183" i="15"/>
  <c r="W183" i="15"/>
  <c r="V183" i="15"/>
  <c r="U183" i="15"/>
  <c r="T183" i="15"/>
  <c r="S183" i="15"/>
  <c r="R183" i="15"/>
  <c r="Q183" i="15"/>
  <c r="P183" i="15"/>
  <c r="O183" i="15"/>
  <c r="N183" i="15"/>
  <c r="M183" i="15"/>
  <c r="L183" i="15"/>
  <c r="K183" i="15"/>
  <c r="J183" i="15"/>
  <c r="I183" i="15"/>
  <c r="H183" i="15"/>
  <c r="G183" i="15"/>
  <c r="F183" i="15"/>
  <c r="E183" i="15"/>
  <c r="D183" i="15"/>
  <c r="AD182" i="15"/>
  <c r="AC182" i="15"/>
  <c r="AB182" i="15"/>
  <c r="AA182" i="15"/>
  <c r="Z182" i="15"/>
  <c r="Y182" i="15"/>
  <c r="X182" i="15"/>
  <c r="W182" i="15"/>
  <c r="V182" i="15"/>
  <c r="U182" i="15"/>
  <c r="T182" i="15"/>
  <c r="S182" i="15"/>
  <c r="R182" i="15"/>
  <c r="Q182" i="15"/>
  <c r="P182" i="15"/>
  <c r="O182" i="15"/>
  <c r="N182" i="15"/>
  <c r="M182" i="15"/>
  <c r="L182" i="15"/>
  <c r="K182" i="15"/>
  <c r="J182" i="15"/>
  <c r="I182" i="15"/>
  <c r="H182" i="15"/>
  <c r="G182" i="15"/>
  <c r="F182" i="15"/>
  <c r="E182" i="15"/>
  <c r="D182" i="15"/>
  <c r="AD181" i="15"/>
  <c r="AC181" i="15"/>
  <c r="AB181" i="15"/>
  <c r="AA181" i="15"/>
  <c r="Z181" i="15"/>
  <c r="Y181" i="15"/>
  <c r="X181" i="15"/>
  <c r="W181" i="15"/>
  <c r="V181" i="15"/>
  <c r="U181" i="15"/>
  <c r="T181" i="15"/>
  <c r="S181" i="15"/>
  <c r="R181" i="15"/>
  <c r="Q181" i="15"/>
  <c r="P181" i="15"/>
  <c r="O181" i="15"/>
  <c r="N181" i="15"/>
  <c r="M181" i="15"/>
  <c r="L181" i="15"/>
  <c r="K181" i="15"/>
  <c r="J181" i="15"/>
  <c r="I181" i="15"/>
  <c r="H181" i="15"/>
  <c r="G181" i="15"/>
  <c r="F181" i="15"/>
  <c r="E181" i="15"/>
  <c r="D181" i="15"/>
  <c r="AD180" i="15"/>
  <c r="AC180" i="15"/>
  <c r="AB180" i="15"/>
  <c r="AA180" i="15"/>
  <c r="Z180" i="15"/>
  <c r="Y180" i="15"/>
  <c r="X180" i="15"/>
  <c r="W180" i="15"/>
  <c r="V180" i="15"/>
  <c r="U180" i="15"/>
  <c r="T180" i="15"/>
  <c r="S180" i="15"/>
  <c r="R180" i="15"/>
  <c r="Q180" i="15"/>
  <c r="P180" i="15"/>
  <c r="O180" i="15"/>
  <c r="N180" i="15"/>
  <c r="M180" i="15"/>
  <c r="L180" i="15"/>
  <c r="K180" i="15"/>
  <c r="J180" i="15"/>
  <c r="I180" i="15"/>
  <c r="H180" i="15"/>
  <c r="G180" i="15"/>
  <c r="F180" i="15"/>
  <c r="E180" i="15"/>
  <c r="D180" i="15"/>
  <c r="AD177" i="15"/>
  <c r="AC177" i="15"/>
  <c r="AB177" i="15"/>
  <c r="AA177" i="15"/>
  <c r="Z177" i="15"/>
  <c r="Y177" i="15"/>
  <c r="X177" i="15"/>
  <c r="W177" i="15"/>
  <c r="V177" i="15"/>
  <c r="U177" i="15"/>
  <c r="T177" i="15"/>
  <c r="S177" i="15"/>
  <c r="R177" i="15"/>
  <c r="Q177" i="15"/>
  <c r="P177" i="15"/>
  <c r="O177" i="15"/>
  <c r="N177" i="15"/>
  <c r="M177" i="15"/>
  <c r="L177" i="15"/>
  <c r="K177" i="15"/>
  <c r="J177" i="15"/>
  <c r="I177" i="15"/>
  <c r="H177" i="15"/>
  <c r="G177" i="15"/>
  <c r="F177" i="15"/>
  <c r="E177" i="15"/>
  <c r="D177" i="15"/>
  <c r="AD176" i="15"/>
  <c r="AC176" i="15"/>
  <c r="AB176" i="15"/>
  <c r="AA176" i="15"/>
  <c r="Z176" i="15"/>
  <c r="Y176" i="15"/>
  <c r="X176" i="15"/>
  <c r="W176" i="15"/>
  <c r="V176" i="15"/>
  <c r="U176" i="15"/>
  <c r="T176" i="15"/>
  <c r="S176" i="15"/>
  <c r="R176" i="15"/>
  <c r="Q176" i="15"/>
  <c r="P176" i="15"/>
  <c r="O176" i="15"/>
  <c r="N176" i="15"/>
  <c r="M176" i="15"/>
  <c r="L176" i="15"/>
  <c r="K176" i="15"/>
  <c r="J176" i="15"/>
  <c r="I176" i="15"/>
  <c r="H176" i="15"/>
  <c r="G176" i="15"/>
  <c r="F176" i="15"/>
  <c r="E176" i="15"/>
  <c r="D176" i="15"/>
  <c r="AD175" i="15"/>
  <c r="AC175" i="15"/>
  <c r="AB175" i="15"/>
  <c r="AA175" i="15"/>
  <c r="Z175" i="15"/>
  <c r="Y175" i="15"/>
  <c r="X175" i="15"/>
  <c r="W175" i="15"/>
  <c r="V175" i="15"/>
  <c r="U175" i="15"/>
  <c r="T175" i="15"/>
  <c r="S175" i="15"/>
  <c r="R175" i="15"/>
  <c r="Q175" i="15"/>
  <c r="P175" i="15"/>
  <c r="O175" i="15"/>
  <c r="N175" i="15"/>
  <c r="M175" i="15"/>
  <c r="L175" i="15"/>
  <c r="K175" i="15"/>
  <c r="J175" i="15"/>
  <c r="I175" i="15"/>
  <c r="H175" i="15"/>
  <c r="G175" i="15"/>
  <c r="F175" i="15"/>
  <c r="E175" i="15"/>
  <c r="D175" i="15"/>
  <c r="AD174" i="15"/>
  <c r="AC174" i="15"/>
  <c r="AB174" i="15"/>
  <c r="AA174" i="15"/>
  <c r="Z174" i="15"/>
  <c r="Y174" i="15"/>
  <c r="X174" i="15"/>
  <c r="W174" i="15"/>
  <c r="V174" i="15"/>
  <c r="U174" i="15"/>
  <c r="T174" i="15"/>
  <c r="S174" i="15"/>
  <c r="R174" i="15"/>
  <c r="Q174" i="15"/>
  <c r="P174" i="15"/>
  <c r="O174" i="15"/>
  <c r="N174" i="15"/>
  <c r="M174" i="15"/>
  <c r="L174" i="15"/>
  <c r="K174" i="15"/>
  <c r="J174" i="15"/>
  <c r="I174" i="15"/>
  <c r="H174" i="15"/>
  <c r="G174" i="15"/>
  <c r="F174" i="15"/>
  <c r="E174" i="15"/>
  <c r="D174" i="15"/>
  <c r="AD173" i="15"/>
  <c r="AC173" i="15"/>
  <c r="AB173" i="15"/>
  <c r="AA173" i="15"/>
  <c r="Z173" i="15"/>
  <c r="Y173" i="15"/>
  <c r="X173" i="15"/>
  <c r="W173" i="15"/>
  <c r="V173" i="15"/>
  <c r="U173" i="15"/>
  <c r="T173" i="15"/>
  <c r="S173" i="15"/>
  <c r="R173" i="15"/>
  <c r="Q173" i="15"/>
  <c r="P173" i="15"/>
  <c r="O173" i="15"/>
  <c r="N173" i="15"/>
  <c r="M173" i="15"/>
  <c r="L173" i="15"/>
  <c r="K173" i="15"/>
  <c r="J173" i="15"/>
  <c r="I173" i="15"/>
  <c r="H173" i="15"/>
  <c r="G173" i="15"/>
  <c r="F173" i="15"/>
  <c r="E173" i="15"/>
  <c r="D173" i="15"/>
  <c r="AD172" i="15"/>
  <c r="AC172" i="15"/>
  <c r="AB172" i="15"/>
  <c r="AA172" i="15"/>
  <c r="Z172" i="15"/>
  <c r="Y172" i="15"/>
  <c r="X172" i="15"/>
  <c r="W172" i="15"/>
  <c r="V172" i="15"/>
  <c r="U172" i="15"/>
  <c r="T172" i="15"/>
  <c r="S172" i="15"/>
  <c r="R172" i="15"/>
  <c r="Q172" i="15"/>
  <c r="P172" i="15"/>
  <c r="O172" i="15"/>
  <c r="N172" i="15"/>
  <c r="M172" i="15"/>
  <c r="L172" i="15"/>
  <c r="K172" i="15"/>
  <c r="J172" i="15"/>
  <c r="I172" i="15"/>
  <c r="H172" i="15"/>
  <c r="G172" i="15"/>
  <c r="F172" i="15"/>
  <c r="E172" i="15"/>
  <c r="D172" i="15"/>
  <c r="AD170" i="15"/>
  <c r="AC170" i="15"/>
  <c r="AB170" i="15"/>
  <c r="AA170" i="15"/>
  <c r="Z170" i="15"/>
  <c r="Y170" i="15"/>
  <c r="X170" i="15"/>
  <c r="W170" i="15"/>
  <c r="V170" i="15"/>
  <c r="U170" i="15"/>
  <c r="T170" i="15"/>
  <c r="S170" i="15"/>
  <c r="R170" i="15"/>
  <c r="Q170" i="15"/>
  <c r="P170" i="15"/>
  <c r="O170" i="15"/>
  <c r="N170" i="15"/>
  <c r="M170" i="15"/>
  <c r="L170" i="15"/>
  <c r="K170" i="15"/>
  <c r="J170" i="15"/>
  <c r="I170" i="15"/>
  <c r="H170" i="15"/>
  <c r="G170" i="15"/>
  <c r="F170" i="15"/>
  <c r="E170" i="15"/>
  <c r="D170" i="15"/>
  <c r="AD169" i="15"/>
  <c r="AC169" i="15"/>
  <c r="AB169" i="15"/>
  <c r="AA169" i="15"/>
  <c r="Z169" i="15"/>
  <c r="Y169" i="15"/>
  <c r="X169" i="15"/>
  <c r="W169" i="15"/>
  <c r="V169" i="15"/>
  <c r="U169" i="15"/>
  <c r="T169" i="15"/>
  <c r="S169" i="15"/>
  <c r="R169" i="15"/>
  <c r="Q169" i="15"/>
  <c r="P169" i="15"/>
  <c r="O169" i="15"/>
  <c r="N169" i="15"/>
  <c r="M169" i="15"/>
  <c r="L169" i="15"/>
  <c r="K169" i="15"/>
  <c r="J169" i="15"/>
  <c r="I169" i="15"/>
  <c r="H169" i="15"/>
  <c r="G169" i="15"/>
  <c r="F169" i="15"/>
  <c r="E169" i="15"/>
  <c r="D169" i="15"/>
  <c r="AD167" i="15"/>
  <c r="AC167" i="15"/>
  <c r="AB167" i="15"/>
  <c r="AA167" i="15"/>
  <c r="Z167" i="15"/>
  <c r="Y167" i="15"/>
  <c r="X167" i="15"/>
  <c r="W167" i="15"/>
  <c r="V167" i="15"/>
  <c r="U167" i="15"/>
  <c r="T167" i="15"/>
  <c r="S167" i="15"/>
  <c r="R167" i="15"/>
  <c r="Q167" i="15"/>
  <c r="P167" i="15"/>
  <c r="O167" i="15"/>
  <c r="N167" i="15"/>
  <c r="M167" i="15"/>
  <c r="L167" i="15"/>
  <c r="K167" i="15"/>
  <c r="J167" i="15"/>
  <c r="I167" i="15"/>
  <c r="H167" i="15"/>
  <c r="G167" i="15"/>
  <c r="F167" i="15"/>
  <c r="E167" i="15"/>
  <c r="D167" i="15"/>
  <c r="AD166" i="15"/>
  <c r="AC166" i="15"/>
  <c r="AB166" i="15"/>
  <c r="AA166" i="15"/>
  <c r="Z166" i="15"/>
  <c r="Y166" i="15"/>
  <c r="X166" i="15"/>
  <c r="W166" i="15"/>
  <c r="V166" i="15"/>
  <c r="U166" i="15"/>
  <c r="T166" i="15"/>
  <c r="S166" i="15"/>
  <c r="R166" i="15"/>
  <c r="Q166" i="15"/>
  <c r="P166" i="15"/>
  <c r="O166" i="15"/>
  <c r="N166" i="15"/>
  <c r="M166" i="15"/>
  <c r="L166" i="15"/>
  <c r="K166" i="15"/>
  <c r="J166" i="15"/>
  <c r="I166" i="15"/>
  <c r="H166" i="15"/>
  <c r="G166" i="15"/>
  <c r="F166" i="15"/>
  <c r="E166" i="15"/>
  <c r="D166" i="15"/>
  <c r="AD164" i="15"/>
  <c r="AC164" i="15"/>
  <c r="AB164" i="15"/>
  <c r="AA164" i="15"/>
  <c r="Z164" i="15"/>
  <c r="Y164" i="15"/>
  <c r="X164" i="15"/>
  <c r="W164" i="15"/>
  <c r="V164" i="15"/>
  <c r="U164" i="15"/>
  <c r="T164" i="15"/>
  <c r="S164" i="15"/>
  <c r="R164" i="15"/>
  <c r="Q164" i="15"/>
  <c r="P164" i="15"/>
  <c r="O164" i="15"/>
  <c r="N164" i="15"/>
  <c r="M164" i="15"/>
  <c r="L164" i="15"/>
  <c r="K164" i="15"/>
  <c r="J164" i="15"/>
  <c r="I164" i="15"/>
  <c r="H164" i="15"/>
  <c r="G164" i="15"/>
  <c r="F164" i="15"/>
  <c r="E164" i="15"/>
  <c r="D164" i="15"/>
  <c r="AD163" i="15"/>
  <c r="AC163" i="15"/>
  <c r="AB163" i="15"/>
  <c r="AA163" i="15"/>
  <c r="Z163" i="15"/>
  <c r="Y163" i="15"/>
  <c r="X163" i="15"/>
  <c r="W163" i="15"/>
  <c r="V163" i="15"/>
  <c r="U163" i="15"/>
  <c r="T163" i="15"/>
  <c r="S163" i="15"/>
  <c r="R163" i="15"/>
  <c r="Q163" i="15"/>
  <c r="P163" i="15"/>
  <c r="O163" i="15"/>
  <c r="N163" i="15"/>
  <c r="M163" i="15"/>
  <c r="L163" i="15"/>
  <c r="K163" i="15"/>
  <c r="J163" i="15"/>
  <c r="I163" i="15"/>
  <c r="H163" i="15"/>
  <c r="G163" i="15"/>
  <c r="F163" i="15"/>
  <c r="E163" i="15"/>
  <c r="D163" i="15"/>
  <c r="AD162" i="15"/>
  <c r="AC162" i="15"/>
  <c r="AB162" i="15"/>
  <c r="AA162" i="15"/>
  <c r="Z162" i="15"/>
  <c r="Y162" i="15"/>
  <c r="X162" i="15"/>
  <c r="W162" i="15"/>
  <c r="V162" i="15"/>
  <c r="U162" i="15"/>
  <c r="T162" i="15"/>
  <c r="S162" i="15"/>
  <c r="R162" i="15"/>
  <c r="Q162" i="15"/>
  <c r="P162" i="15"/>
  <c r="O162" i="15"/>
  <c r="N162" i="15"/>
  <c r="M162" i="15"/>
  <c r="L162" i="15"/>
  <c r="K162" i="15"/>
  <c r="J162" i="15"/>
  <c r="I162" i="15"/>
  <c r="H162" i="15"/>
  <c r="G162" i="15"/>
  <c r="F162" i="15"/>
  <c r="E162" i="15"/>
  <c r="D162" i="15"/>
  <c r="AD161" i="15"/>
  <c r="AC161" i="15"/>
  <c r="AB161" i="15"/>
  <c r="AA161" i="15"/>
  <c r="Z161" i="15"/>
  <c r="Y161" i="15"/>
  <c r="X161" i="15"/>
  <c r="W161" i="15"/>
  <c r="V161" i="15"/>
  <c r="U161" i="15"/>
  <c r="T161" i="15"/>
  <c r="S161" i="15"/>
  <c r="R161" i="15"/>
  <c r="Q161" i="15"/>
  <c r="P161" i="15"/>
  <c r="O161" i="15"/>
  <c r="N161" i="15"/>
  <c r="M161" i="15"/>
  <c r="L161" i="15"/>
  <c r="K161" i="15"/>
  <c r="J161" i="15"/>
  <c r="I161" i="15"/>
  <c r="H161" i="15"/>
  <c r="G161" i="15"/>
  <c r="F161" i="15"/>
  <c r="E161" i="15"/>
  <c r="D161" i="15"/>
  <c r="AD160" i="15"/>
  <c r="AC160" i="15"/>
  <c r="AB160" i="15"/>
  <c r="AA160" i="15"/>
  <c r="Z160" i="15"/>
  <c r="Y160" i="15"/>
  <c r="X160" i="15"/>
  <c r="W160" i="15"/>
  <c r="V160" i="15"/>
  <c r="U160" i="15"/>
  <c r="T160" i="15"/>
  <c r="S160" i="15"/>
  <c r="R160" i="15"/>
  <c r="Q160" i="15"/>
  <c r="P160" i="15"/>
  <c r="O160" i="15"/>
  <c r="N160" i="15"/>
  <c r="M160" i="15"/>
  <c r="L160" i="15"/>
  <c r="K160" i="15"/>
  <c r="J160" i="15"/>
  <c r="I160" i="15"/>
  <c r="H160" i="15"/>
  <c r="G160" i="15"/>
  <c r="F160" i="15"/>
  <c r="E160" i="15"/>
  <c r="D160" i="15"/>
  <c r="AD159" i="15"/>
  <c r="AC159" i="15"/>
  <c r="AB159" i="15"/>
  <c r="AA159" i="15"/>
  <c r="Z159" i="15"/>
  <c r="Y159" i="15"/>
  <c r="X159" i="15"/>
  <c r="W159" i="15"/>
  <c r="V159" i="15"/>
  <c r="U159" i="15"/>
  <c r="T159" i="15"/>
  <c r="S159" i="15"/>
  <c r="R159" i="15"/>
  <c r="Q159" i="15"/>
  <c r="P159" i="15"/>
  <c r="O159" i="15"/>
  <c r="N159" i="15"/>
  <c r="M159" i="15"/>
  <c r="L159" i="15"/>
  <c r="K159" i="15"/>
  <c r="J159" i="15"/>
  <c r="I159" i="15"/>
  <c r="H159" i="15"/>
  <c r="G159" i="15"/>
  <c r="F159" i="15"/>
  <c r="E159" i="15"/>
  <c r="D159" i="15"/>
  <c r="AD158" i="15"/>
  <c r="AC158" i="15"/>
  <c r="AB158" i="15"/>
  <c r="AA158" i="15"/>
  <c r="Z158" i="15"/>
  <c r="Y158" i="15"/>
  <c r="X158" i="15"/>
  <c r="W158" i="15"/>
  <c r="V158" i="15"/>
  <c r="U158" i="15"/>
  <c r="T158" i="15"/>
  <c r="S158" i="15"/>
  <c r="R158" i="15"/>
  <c r="Q158" i="15"/>
  <c r="P158" i="15"/>
  <c r="O158" i="15"/>
  <c r="N158" i="15"/>
  <c r="M158" i="15"/>
  <c r="L158" i="15"/>
  <c r="K158" i="15"/>
  <c r="J158" i="15"/>
  <c r="I158" i="15"/>
  <c r="H158" i="15"/>
  <c r="G158" i="15"/>
  <c r="F158" i="15"/>
  <c r="E158" i="15"/>
  <c r="D158" i="15"/>
  <c r="AD157" i="15"/>
  <c r="AC157" i="15"/>
  <c r="AB157" i="15"/>
  <c r="AA157" i="15"/>
  <c r="Z157" i="15"/>
  <c r="Y157" i="15"/>
  <c r="X157" i="15"/>
  <c r="W157" i="15"/>
  <c r="V157" i="15"/>
  <c r="U157" i="15"/>
  <c r="T157" i="15"/>
  <c r="S157" i="15"/>
  <c r="R157" i="15"/>
  <c r="Q157" i="15"/>
  <c r="P157" i="15"/>
  <c r="O157" i="15"/>
  <c r="N157" i="15"/>
  <c r="M157" i="15"/>
  <c r="L157" i="15"/>
  <c r="K157" i="15"/>
  <c r="J157" i="15"/>
  <c r="I157" i="15"/>
  <c r="H157" i="15"/>
  <c r="G157" i="15"/>
  <c r="F157" i="15"/>
  <c r="E157" i="15"/>
  <c r="D157" i="15"/>
  <c r="AD156" i="15"/>
  <c r="AC156" i="15"/>
  <c r="AB156" i="15"/>
  <c r="AA156" i="15"/>
  <c r="Z156" i="15"/>
  <c r="Y156" i="15"/>
  <c r="X156" i="15"/>
  <c r="W156" i="15"/>
  <c r="V156" i="15"/>
  <c r="U156" i="15"/>
  <c r="T156" i="15"/>
  <c r="S156" i="15"/>
  <c r="R156" i="15"/>
  <c r="Q156" i="15"/>
  <c r="P156" i="15"/>
  <c r="O156" i="15"/>
  <c r="N156" i="15"/>
  <c r="M156" i="15"/>
  <c r="L156" i="15"/>
  <c r="K156" i="15"/>
  <c r="J156" i="15"/>
  <c r="I156" i="15"/>
  <c r="H156" i="15"/>
  <c r="G156" i="15"/>
  <c r="F156" i="15"/>
  <c r="E156" i="15"/>
  <c r="D156" i="15"/>
  <c r="AD155" i="15"/>
  <c r="AC155" i="15"/>
  <c r="AB155" i="15"/>
  <c r="AA155" i="15"/>
  <c r="Z155" i="15"/>
  <c r="Y155" i="15"/>
  <c r="X155" i="15"/>
  <c r="W155" i="15"/>
  <c r="V155" i="15"/>
  <c r="U155" i="15"/>
  <c r="T155" i="15"/>
  <c r="S155" i="15"/>
  <c r="R155" i="15"/>
  <c r="Q155" i="15"/>
  <c r="P155" i="15"/>
  <c r="O155" i="15"/>
  <c r="N155" i="15"/>
  <c r="M155" i="15"/>
  <c r="L155" i="15"/>
  <c r="K155" i="15"/>
  <c r="J155" i="15"/>
  <c r="I155" i="15"/>
  <c r="H155" i="15"/>
  <c r="G155" i="15"/>
  <c r="F155" i="15"/>
  <c r="E155" i="15"/>
  <c r="D155" i="15"/>
  <c r="AD153" i="15"/>
  <c r="AC153" i="15"/>
  <c r="AB153" i="15"/>
  <c r="AA153" i="15"/>
  <c r="Z153" i="15"/>
  <c r="Y153" i="15"/>
  <c r="X153" i="15"/>
  <c r="W153" i="15"/>
  <c r="V153" i="15"/>
  <c r="U153" i="15"/>
  <c r="T153" i="15"/>
  <c r="S153" i="15"/>
  <c r="R153" i="15"/>
  <c r="Q153" i="15"/>
  <c r="P153" i="15"/>
  <c r="O153" i="15"/>
  <c r="N153" i="15"/>
  <c r="M153" i="15"/>
  <c r="L153" i="15"/>
  <c r="K153" i="15"/>
  <c r="J153" i="15"/>
  <c r="I153" i="15"/>
  <c r="H153" i="15"/>
  <c r="G153" i="15"/>
  <c r="F153" i="15"/>
  <c r="E153" i="15"/>
  <c r="D153" i="15"/>
  <c r="AD152" i="15"/>
  <c r="AC152" i="15"/>
  <c r="AB152" i="15"/>
  <c r="AA152" i="15"/>
  <c r="Z152" i="15"/>
  <c r="Y152" i="15"/>
  <c r="X152" i="15"/>
  <c r="W152" i="15"/>
  <c r="V152" i="15"/>
  <c r="U152" i="15"/>
  <c r="T152" i="15"/>
  <c r="S152" i="15"/>
  <c r="R152" i="15"/>
  <c r="Q152" i="15"/>
  <c r="P152" i="15"/>
  <c r="O152" i="15"/>
  <c r="N152" i="15"/>
  <c r="M152" i="15"/>
  <c r="L152" i="15"/>
  <c r="K152" i="15"/>
  <c r="J152" i="15"/>
  <c r="I152" i="15"/>
  <c r="H152" i="15"/>
  <c r="G152" i="15"/>
  <c r="F152" i="15"/>
  <c r="E152" i="15"/>
  <c r="D152" i="15"/>
  <c r="AD151" i="15"/>
  <c r="AC151" i="15"/>
  <c r="AB151" i="15"/>
  <c r="AA151" i="15"/>
  <c r="Z151" i="15"/>
  <c r="Y151" i="15"/>
  <c r="X151" i="15"/>
  <c r="W151" i="15"/>
  <c r="V151" i="15"/>
  <c r="U151" i="15"/>
  <c r="T151" i="15"/>
  <c r="S151" i="15"/>
  <c r="R151" i="15"/>
  <c r="Q151" i="15"/>
  <c r="P151" i="15"/>
  <c r="O151" i="15"/>
  <c r="N151" i="15"/>
  <c r="M151" i="15"/>
  <c r="L151" i="15"/>
  <c r="K151" i="15"/>
  <c r="J151" i="15"/>
  <c r="I151" i="15"/>
  <c r="H151" i="15"/>
  <c r="G151" i="15"/>
  <c r="F151" i="15"/>
  <c r="E151" i="15"/>
  <c r="D151" i="15"/>
  <c r="AD148" i="15"/>
  <c r="AC148" i="15"/>
  <c r="AB148" i="15"/>
  <c r="AA148" i="15"/>
  <c r="Z148" i="15"/>
  <c r="Y148" i="15"/>
  <c r="X148" i="15"/>
  <c r="W148" i="15"/>
  <c r="V148" i="15"/>
  <c r="U148" i="15"/>
  <c r="T148" i="15"/>
  <c r="S148" i="15"/>
  <c r="R148" i="15"/>
  <c r="Q148" i="15"/>
  <c r="P148" i="15"/>
  <c r="O148" i="15"/>
  <c r="N148" i="15"/>
  <c r="M148" i="15"/>
  <c r="L148" i="15"/>
  <c r="K148" i="15"/>
  <c r="J148" i="15"/>
  <c r="I148" i="15"/>
  <c r="H148" i="15"/>
  <c r="G148" i="15"/>
  <c r="F148" i="15"/>
  <c r="E148" i="15"/>
  <c r="D148" i="15"/>
  <c r="AD147" i="15"/>
  <c r="AC147" i="15"/>
  <c r="AB147" i="15"/>
  <c r="AA147" i="15"/>
  <c r="Z147" i="15"/>
  <c r="Y147" i="15"/>
  <c r="X147" i="15"/>
  <c r="W147" i="15"/>
  <c r="V147" i="15"/>
  <c r="U147" i="15"/>
  <c r="T147" i="15"/>
  <c r="S147" i="15"/>
  <c r="R147" i="15"/>
  <c r="Q147" i="15"/>
  <c r="P147" i="15"/>
  <c r="O147" i="15"/>
  <c r="N147" i="15"/>
  <c r="M147" i="15"/>
  <c r="L147" i="15"/>
  <c r="K147" i="15"/>
  <c r="J147" i="15"/>
  <c r="I147" i="15"/>
  <c r="H147" i="15"/>
  <c r="G147" i="15"/>
  <c r="F147" i="15"/>
  <c r="E147" i="15"/>
  <c r="D147" i="15"/>
  <c r="AD146" i="15"/>
  <c r="AC146" i="15"/>
  <c r="AB146" i="15"/>
  <c r="AA146" i="15"/>
  <c r="Z146" i="15"/>
  <c r="Y146" i="15"/>
  <c r="X146" i="15"/>
  <c r="W146" i="15"/>
  <c r="V146" i="15"/>
  <c r="U146" i="15"/>
  <c r="T146" i="15"/>
  <c r="S146" i="15"/>
  <c r="R146" i="15"/>
  <c r="Q146" i="15"/>
  <c r="P146" i="15"/>
  <c r="O146" i="15"/>
  <c r="N146" i="15"/>
  <c r="M146" i="15"/>
  <c r="L146" i="15"/>
  <c r="K146" i="15"/>
  <c r="J146" i="15"/>
  <c r="I146" i="15"/>
  <c r="H146" i="15"/>
  <c r="G146" i="15"/>
  <c r="F146" i="15"/>
  <c r="E146" i="15"/>
  <c r="D146" i="15"/>
  <c r="AD143" i="15"/>
  <c r="AC143" i="15"/>
  <c r="AB143" i="15"/>
  <c r="AA143" i="15"/>
  <c r="Z143" i="15"/>
  <c r="Y143" i="15"/>
  <c r="X143" i="15"/>
  <c r="W143" i="15"/>
  <c r="V143" i="15"/>
  <c r="U143" i="15"/>
  <c r="T143" i="15"/>
  <c r="S143" i="15"/>
  <c r="R143" i="15"/>
  <c r="Q143" i="15"/>
  <c r="P143" i="15"/>
  <c r="O143" i="15"/>
  <c r="N143" i="15"/>
  <c r="M143" i="15"/>
  <c r="L143" i="15"/>
  <c r="K143" i="15"/>
  <c r="J143" i="15"/>
  <c r="I143" i="15"/>
  <c r="H143" i="15"/>
  <c r="G143" i="15"/>
  <c r="F143" i="15"/>
  <c r="E143" i="15"/>
  <c r="D143" i="15"/>
  <c r="AD142" i="15"/>
  <c r="AC142" i="15"/>
  <c r="AB142" i="15"/>
  <c r="AA142" i="15"/>
  <c r="Z142" i="15"/>
  <c r="Y142" i="15"/>
  <c r="X142" i="15"/>
  <c r="W142" i="15"/>
  <c r="V142" i="15"/>
  <c r="U142" i="15"/>
  <c r="T142" i="15"/>
  <c r="S142" i="15"/>
  <c r="R142" i="15"/>
  <c r="Q142" i="15"/>
  <c r="P142" i="15"/>
  <c r="O142" i="15"/>
  <c r="N142" i="15"/>
  <c r="M142" i="15"/>
  <c r="L142" i="15"/>
  <c r="K142" i="15"/>
  <c r="J142" i="15"/>
  <c r="I142" i="15"/>
  <c r="H142" i="15"/>
  <c r="G142" i="15"/>
  <c r="F142" i="15"/>
  <c r="E142" i="15"/>
  <c r="D142" i="15"/>
  <c r="AD141" i="15"/>
  <c r="AC141" i="15"/>
  <c r="AB141" i="15"/>
  <c r="AA141" i="15"/>
  <c r="Z141" i="15"/>
  <c r="Y141" i="15"/>
  <c r="X141" i="15"/>
  <c r="W141" i="15"/>
  <c r="V141" i="15"/>
  <c r="U141" i="15"/>
  <c r="T141" i="15"/>
  <c r="S141" i="15"/>
  <c r="R141" i="15"/>
  <c r="Q141" i="15"/>
  <c r="P141" i="15"/>
  <c r="O141" i="15"/>
  <c r="N141" i="15"/>
  <c r="M141" i="15"/>
  <c r="L141" i="15"/>
  <c r="K141" i="15"/>
  <c r="J141" i="15"/>
  <c r="I141" i="15"/>
  <c r="H141" i="15"/>
  <c r="G141" i="15"/>
  <c r="F141" i="15"/>
  <c r="E141" i="15"/>
  <c r="D141" i="15"/>
  <c r="AD139" i="15"/>
  <c r="AC139" i="15"/>
  <c r="AB139" i="15"/>
  <c r="AA139" i="15"/>
  <c r="Z139" i="15"/>
  <c r="Y139" i="15"/>
  <c r="X139" i="15"/>
  <c r="W139" i="15"/>
  <c r="V139" i="15"/>
  <c r="U139" i="15"/>
  <c r="T139" i="15"/>
  <c r="S139" i="15"/>
  <c r="R139" i="15"/>
  <c r="Q139" i="15"/>
  <c r="P139" i="15"/>
  <c r="O139" i="15"/>
  <c r="N139" i="15"/>
  <c r="M139" i="15"/>
  <c r="L139" i="15"/>
  <c r="K139" i="15"/>
  <c r="J139" i="15"/>
  <c r="I139" i="15"/>
  <c r="H139" i="15"/>
  <c r="G139" i="15"/>
  <c r="F139" i="15"/>
  <c r="E139" i="15"/>
  <c r="D139" i="15"/>
  <c r="AD138" i="15"/>
  <c r="AC138" i="15"/>
  <c r="AB138" i="15"/>
  <c r="AA138" i="15"/>
  <c r="Z138" i="15"/>
  <c r="Y138" i="15"/>
  <c r="X138" i="15"/>
  <c r="W138" i="15"/>
  <c r="V138" i="15"/>
  <c r="U138" i="15"/>
  <c r="T138" i="15"/>
  <c r="S138" i="15"/>
  <c r="R138" i="15"/>
  <c r="Q138" i="15"/>
  <c r="P138" i="15"/>
  <c r="O138" i="15"/>
  <c r="N138" i="15"/>
  <c r="M138" i="15"/>
  <c r="L138" i="15"/>
  <c r="K138" i="15"/>
  <c r="J138" i="15"/>
  <c r="I138" i="15"/>
  <c r="H138" i="15"/>
  <c r="G138" i="15"/>
  <c r="F138" i="15"/>
  <c r="E138" i="15"/>
  <c r="D138" i="15"/>
  <c r="AD137" i="15"/>
  <c r="AC137" i="15"/>
  <c r="AB137" i="15"/>
  <c r="AA137" i="15"/>
  <c r="Z137" i="15"/>
  <c r="Y137" i="15"/>
  <c r="X137" i="15"/>
  <c r="W137" i="15"/>
  <c r="V137" i="15"/>
  <c r="U137" i="15"/>
  <c r="T137" i="15"/>
  <c r="S137" i="15"/>
  <c r="R137" i="15"/>
  <c r="Q137" i="15"/>
  <c r="P137" i="15"/>
  <c r="O137" i="15"/>
  <c r="N137" i="15"/>
  <c r="M137" i="15"/>
  <c r="L137" i="15"/>
  <c r="K137" i="15"/>
  <c r="J137" i="15"/>
  <c r="I137" i="15"/>
  <c r="H137" i="15"/>
  <c r="G137" i="15"/>
  <c r="F137" i="15"/>
  <c r="E137" i="15"/>
  <c r="D137" i="15"/>
  <c r="AD136" i="15"/>
  <c r="AC136" i="15"/>
  <c r="AB136" i="15"/>
  <c r="AA136" i="15"/>
  <c r="Z136" i="15"/>
  <c r="Y136" i="15"/>
  <c r="X136" i="15"/>
  <c r="W136" i="15"/>
  <c r="V136" i="15"/>
  <c r="U136" i="15"/>
  <c r="T136" i="15"/>
  <c r="S136" i="15"/>
  <c r="R136" i="15"/>
  <c r="Q136" i="15"/>
  <c r="P136" i="15"/>
  <c r="O136" i="15"/>
  <c r="N136" i="15"/>
  <c r="M136" i="15"/>
  <c r="L136" i="15"/>
  <c r="K136" i="15"/>
  <c r="J136" i="15"/>
  <c r="I136" i="15"/>
  <c r="H136" i="15"/>
  <c r="G136" i="15"/>
  <c r="F136" i="15"/>
  <c r="E136" i="15"/>
  <c r="D136" i="15"/>
  <c r="AD135" i="15"/>
  <c r="AC135" i="15"/>
  <c r="AB135" i="15"/>
  <c r="AA135" i="15"/>
  <c r="Z135" i="15"/>
  <c r="Y135" i="15"/>
  <c r="X135" i="15"/>
  <c r="W135" i="15"/>
  <c r="V135" i="15"/>
  <c r="U135" i="15"/>
  <c r="T135" i="15"/>
  <c r="S135" i="15"/>
  <c r="R135" i="15"/>
  <c r="Q135" i="15"/>
  <c r="P135" i="15"/>
  <c r="O135" i="15"/>
  <c r="N135" i="15"/>
  <c r="M135" i="15"/>
  <c r="L135" i="15"/>
  <c r="K135" i="15"/>
  <c r="J135" i="15"/>
  <c r="I135" i="15"/>
  <c r="H135" i="15"/>
  <c r="G135" i="15"/>
  <c r="F135" i="15"/>
  <c r="E135" i="15"/>
  <c r="D135" i="15"/>
  <c r="AD134" i="15"/>
  <c r="AC134" i="15"/>
  <c r="AB134" i="15"/>
  <c r="AA134" i="15"/>
  <c r="Z134" i="15"/>
  <c r="Y134" i="15"/>
  <c r="X134" i="15"/>
  <c r="W134" i="15"/>
  <c r="V134" i="15"/>
  <c r="U134" i="15"/>
  <c r="T134" i="15"/>
  <c r="S134" i="15"/>
  <c r="R134" i="15"/>
  <c r="Q134" i="15"/>
  <c r="P134" i="15"/>
  <c r="O134" i="15"/>
  <c r="N134" i="15"/>
  <c r="M134" i="15"/>
  <c r="L134" i="15"/>
  <c r="K134" i="15"/>
  <c r="J134" i="15"/>
  <c r="I134" i="15"/>
  <c r="H134" i="15"/>
  <c r="G134" i="15"/>
  <c r="F134" i="15"/>
  <c r="E134" i="15"/>
  <c r="D134" i="15"/>
  <c r="AD133" i="15"/>
  <c r="AC133" i="15"/>
  <c r="AB133" i="15"/>
  <c r="AA133" i="15"/>
  <c r="Z133" i="15"/>
  <c r="Y133" i="15"/>
  <c r="X133" i="15"/>
  <c r="W133" i="15"/>
  <c r="V133" i="15"/>
  <c r="U133" i="15"/>
  <c r="T133" i="15"/>
  <c r="S133" i="15"/>
  <c r="R133" i="15"/>
  <c r="Q133" i="15"/>
  <c r="P133" i="15"/>
  <c r="O133" i="15"/>
  <c r="N133" i="15"/>
  <c r="M133" i="15"/>
  <c r="L133" i="15"/>
  <c r="K133" i="15"/>
  <c r="J133" i="15"/>
  <c r="I133" i="15"/>
  <c r="H133" i="15"/>
  <c r="G133" i="15"/>
  <c r="F133" i="15"/>
  <c r="E133" i="15"/>
  <c r="D133" i="15"/>
  <c r="AD132" i="15"/>
  <c r="AC132" i="15"/>
  <c r="AB132" i="15"/>
  <c r="AA132" i="15"/>
  <c r="Z132" i="15"/>
  <c r="Y132" i="15"/>
  <c r="X132" i="15"/>
  <c r="W132" i="15"/>
  <c r="V132" i="15"/>
  <c r="U132" i="15"/>
  <c r="T132" i="15"/>
  <c r="S132" i="15"/>
  <c r="R132" i="15"/>
  <c r="Q132" i="15"/>
  <c r="P132" i="15"/>
  <c r="O132" i="15"/>
  <c r="N132" i="15"/>
  <c r="M132" i="15"/>
  <c r="L132" i="15"/>
  <c r="K132" i="15"/>
  <c r="J132" i="15"/>
  <c r="I132" i="15"/>
  <c r="H132" i="15"/>
  <c r="G132" i="15"/>
  <c r="F132" i="15"/>
  <c r="E132" i="15"/>
  <c r="D132" i="15"/>
  <c r="AD131" i="15"/>
  <c r="AC131" i="15"/>
  <c r="AB131" i="15"/>
  <c r="AA131" i="15"/>
  <c r="Z131" i="15"/>
  <c r="Y131" i="15"/>
  <c r="X131" i="15"/>
  <c r="W131" i="15"/>
  <c r="V131" i="15"/>
  <c r="U131" i="15"/>
  <c r="T131" i="15"/>
  <c r="S131" i="15"/>
  <c r="R131" i="15"/>
  <c r="Q131" i="15"/>
  <c r="P131" i="15"/>
  <c r="O131" i="15"/>
  <c r="N131" i="15"/>
  <c r="M131" i="15"/>
  <c r="L131" i="15"/>
  <c r="K131" i="15"/>
  <c r="J131" i="15"/>
  <c r="I131" i="15"/>
  <c r="H131" i="15"/>
  <c r="G131" i="15"/>
  <c r="F131" i="15"/>
  <c r="E131" i="15"/>
  <c r="D131" i="15"/>
  <c r="AD129" i="15"/>
  <c r="AC129" i="15"/>
  <c r="AB129" i="15"/>
  <c r="AA129" i="15"/>
  <c r="Z129" i="15"/>
  <c r="Y129" i="15"/>
  <c r="X129" i="15"/>
  <c r="W129" i="15"/>
  <c r="V129" i="15"/>
  <c r="U129" i="15"/>
  <c r="T129" i="15"/>
  <c r="S129" i="15"/>
  <c r="R129" i="15"/>
  <c r="Q129" i="15"/>
  <c r="P129" i="15"/>
  <c r="O129" i="15"/>
  <c r="N129" i="15"/>
  <c r="M129" i="15"/>
  <c r="L129" i="15"/>
  <c r="K129" i="15"/>
  <c r="J129" i="15"/>
  <c r="I129" i="15"/>
  <c r="H129" i="15"/>
  <c r="G129" i="15"/>
  <c r="F129" i="15"/>
  <c r="E129" i="15"/>
  <c r="D129" i="15"/>
  <c r="AD128" i="15"/>
  <c r="AC128" i="15"/>
  <c r="AB128" i="15"/>
  <c r="AA128" i="15"/>
  <c r="Z128" i="15"/>
  <c r="Y128" i="15"/>
  <c r="X128" i="15"/>
  <c r="W128" i="15"/>
  <c r="V128" i="15"/>
  <c r="U128" i="15"/>
  <c r="T128" i="15"/>
  <c r="S128" i="15"/>
  <c r="R128" i="15"/>
  <c r="Q128" i="15"/>
  <c r="P128" i="15"/>
  <c r="O128" i="15"/>
  <c r="N128" i="15"/>
  <c r="M128" i="15"/>
  <c r="L128" i="15"/>
  <c r="K128" i="15"/>
  <c r="J128" i="15"/>
  <c r="I128" i="15"/>
  <c r="H128" i="15"/>
  <c r="G128" i="15"/>
  <c r="F128" i="15"/>
  <c r="E128" i="15"/>
  <c r="D128" i="15"/>
  <c r="AD126" i="15"/>
  <c r="AC126" i="15"/>
  <c r="AB126" i="15"/>
  <c r="AA126" i="15"/>
  <c r="Z126" i="15"/>
  <c r="Y126" i="15"/>
  <c r="X126" i="15"/>
  <c r="W126" i="15"/>
  <c r="V126" i="15"/>
  <c r="U126" i="15"/>
  <c r="T126" i="15"/>
  <c r="S126" i="15"/>
  <c r="R126" i="15"/>
  <c r="Q126" i="15"/>
  <c r="P126" i="15"/>
  <c r="O126" i="15"/>
  <c r="N126" i="15"/>
  <c r="M126" i="15"/>
  <c r="L126" i="15"/>
  <c r="K126" i="15"/>
  <c r="J126" i="15"/>
  <c r="I126" i="15"/>
  <c r="H126" i="15"/>
  <c r="G126" i="15"/>
  <c r="F126" i="15"/>
  <c r="E126" i="15"/>
  <c r="D126" i="15"/>
  <c r="AD125" i="15"/>
  <c r="AC125" i="15"/>
  <c r="AB125" i="15"/>
  <c r="AA125" i="15"/>
  <c r="Z125" i="15"/>
  <c r="Y125" i="15"/>
  <c r="X125" i="15"/>
  <c r="W125" i="15"/>
  <c r="V125" i="15"/>
  <c r="U125" i="15"/>
  <c r="T125" i="15"/>
  <c r="S125" i="15"/>
  <c r="R125" i="15"/>
  <c r="Q125" i="15"/>
  <c r="P125" i="15"/>
  <c r="O125" i="15"/>
  <c r="N125" i="15"/>
  <c r="M125" i="15"/>
  <c r="L125" i="15"/>
  <c r="K125" i="15"/>
  <c r="J125" i="15"/>
  <c r="I125" i="15"/>
  <c r="H125" i="15"/>
  <c r="G125" i="15"/>
  <c r="F125" i="15"/>
  <c r="E125" i="15"/>
  <c r="D125" i="15"/>
  <c r="AD122" i="15"/>
  <c r="AC122" i="15"/>
  <c r="AB122" i="15"/>
  <c r="AA122" i="15"/>
  <c r="Z122" i="15"/>
  <c r="Y122" i="15"/>
  <c r="X122" i="15"/>
  <c r="W122" i="15"/>
  <c r="V122" i="15"/>
  <c r="U122" i="15"/>
  <c r="T122" i="15"/>
  <c r="S122" i="15"/>
  <c r="R122" i="15"/>
  <c r="Q122" i="15"/>
  <c r="P122" i="15"/>
  <c r="O122" i="15"/>
  <c r="N122" i="15"/>
  <c r="M122" i="15"/>
  <c r="L122" i="15"/>
  <c r="K122" i="15"/>
  <c r="J122" i="15"/>
  <c r="I122" i="15"/>
  <c r="H122" i="15"/>
  <c r="G122" i="15"/>
  <c r="F122" i="15"/>
  <c r="E122" i="15"/>
  <c r="D122" i="15"/>
  <c r="AD121" i="15"/>
  <c r="AC121" i="15"/>
  <c r="AB121" i="15"/>
  <c r="AA121" i="15"/>
  <c r="Z121" i="15"/>
  <c r="Y121" i="15"/>
  <c r="X121" i="15"/>
  <c r="W121" i="15"/>
  <c r="V121" i="15"/>
  <c r="U121" i="15"/>
  <c r="T121" i="15"/>
  <c r="S121" i="15"/>
  <c r="R121" i="15"/>
  <c r="Q121" i="15"/>
  <c r="P121" i="15"/>
  <c r="O121" i="15"/>
  <c r="N121" i="15"/>
  <c r="M121" i="15"/>
  <c r="L121" i="15"/>
  <c r="K121" i="15"/>
  <c r="J121" i="15"/>
  <c r="I121" i="15"/>
  <c r="H121" i="15"/>
  <c r="G121" i="15"/>
  <c r="F121" i="15"/>
  <c r="E121" i="15"/>
  <c r="D121" i="15"/>
  <c r="AD120" i="15"/>
  <c r="AC120" i="15"/>
  <c r="AB120" i="15"/>
  <c r="AA120" i="15"/>
  <c r="Z120" i="15"/>
  <c r="Y120" i="15"/>
  <c r="X120" i="15"/>
  <c r="W120" i="15"/>
  <c r="V120" i="15"/>
  <c r="U120" i="15"/>
  <c r="T120" i="15"/>
  <c r="S120" i="15"/>
  <c r="R120" i="15"/>
  <c r="Q120" i="15"/>
  <c r="P120" i="15"/>
  <c r="O120" i="15"/>
  <c r="N120" i="15"/>
  <c r="M120" i="15"/>
  <c r="L120" i="15"/>
  <c r="K120" i="15"/>
  <c r="J120" i="15"/>
  <c r="I120" i="15"/>
  <c r="H120" i="15"/>
  <c r="G120" i="15"/>
  <c r="F120" i="15"/>
  <c r="E120" i="15"/>
  <c r="D120" i="15"/>
  <c r="AD117" i="15"/>
  <c r="AC117" i="15"/>
  <c r="AB117" i="15"/>
  <c r="AA117" i="15"/>
  <c r="Z117" i="15"/>
  <c r="Y117" i="15"/>
  <c r="X117" i="15"/>
  <c r="W117" i="15"/>
  <c r="V117" i="15"/>
  <c r="U117" i="15"/>
  <c r="T117" i="15"/>
  <c r="S117" i="15"/>
  <c r="R117" i="15"/>
  <c r="Q117" i="15"/>
  <c r="P117" i="15"/>
  <c r="O117" i="15"/>
  <c r="N117" i="15"/>
  <c r="M117" i="15"/>
  <c r="L117" i="15"/>
  <c r="K117" i="15"/>
  <c r="J117" i="15"/>
  <c r="I117" i="15"/>
  <c r="H117" i="15"/>
  <c r="G117" i="15"/>
  <c r="F117" i="15"/>
  <c r="E117" i="15"/>
  <c r="D117" i="15"/>
  <c r="AD116" i="15"/>
  <c r="AC116" i="15"/>
  <c r="AB116" i="15"/>
  <c r="AA116" i="15"/>
  <c r="Z116" i="15"/>
  <c r="Y116" i="15"/>
  <c r="X116" i="15"/>
  <c r="W116" i="15"/>
  <c r="V116" i="15"/>
  <c r="U116" i="15"/>
  <c r="T116" i="15"/>
  <c r="S116" i="15"/>
  <c r="R116" i="15"/>
  <c r="Q116" i="15"/>
  <c r="P116" i="15"/>
  <c r="O116" i="15"/>
  <c r="N116" i="15"/>
  <c r="M116" i="15"/>
  <c r="L116" i="15"/>
  <c r="K116" i="15"/>
  <c r="J116" i="15"/>
  <c r="I116" i="15"/>
  <c r="H116" i="15"/>
  <c r="G116" i="15"/>
  <c r="F116" i="15"/>
  <c r="E116" i="15"/>
  <c r="D116" i="15"/>
  <c r="AD115" i="15"/>
  <c r="AC115" i="15"/>
  <c r="AB115" i="15"/>
  <c r="AA115" i="15"/>
  <c r="Z115" i="15"/>
  <c r="Y115" i="15"/>
  <c r="X115" i="15"/>
  <c r="W115" i="15"/>
  <c r="V115" i="15"/>
  <c r="U115" i="15"/>
  <c r="T115" i="15"/>
  <c r="S115" i="15"/>
  <c r="R115" i="15"/>
  <c r="Q115" i="15"/>
  <c r="P115" i="15"/>
  <c r="O115" i="15"/>
  <c r="N115" i="15"/>
  <c r="M115" i="15"/>
  <c r="L115" i="15"/>
  <c r="K115" i="15"/>
  <c r="J115" i="15"/>
  <c r="I115" i="15"/>
  <c r="H115" i="15"/>
  <c r="G115" i="15"/>
  <c r="F115" i="15"/>
  <c r="E115" i="15"/>
  <c r="D115" i="15"/>
  <c r="C104" i="15"/>
  <c r="C88" i="15" s="1" a="1"/>
  <c r="C88" i="15" s="1"/>
  <c r="C90" i="15" a="1"/>
  <c r="C90" i="15" s="1"/>
  <c r="G89" i="15" a="1"/>
  <c r="G89" i="15" s="1"/>
  <c r="G87" i="15" a="1"/>
  <c r="G87" i="15" s="1"/>
  <c r="C86" i="15" a="1"/>
  <c r="C86" i="15" s="1"/>
  <c r="G85" i="15" a="1"/>
  <c r="G85" i="15" s="1"/>
  <c r="C84" i="15" a="1"/>
  <c r="C84" i="15" s="1"/>
  <c r="C82" i="15" a="1"/>
  <c r="C82" i="15" s="1"/>
  <c r="G81" i="15" a="1"/>
  <c r="G81" i="15" s="1"/>
  <c r="G77" i="15" a="1"/>
  <c r="G77" i="15" s="1"/>
  <c r="C76" i="15" a="1"/>
  <c r="C76" i="15" s="1"/>
  <c r="G75" i="15" a="1"/>
  <c r="G75" i="15" s="1"/>
  <c r="C74" i="15" a="1"/>
  <c r="C74" i="15" s="1"/>
  <c r="C72" i="15" a="1"/>
  <c r="C72" i="15" s="1"/>
  <c r="G70" i="15" a="1"/>
  <c r="G70" i="15" s="1"/>
  <c r="C69" i="15" a="1"/>
  <c r="C69" i="15" s="1"/>
  <c r="G67" i="15" a="1"/>
  <c r="G67" i="15" s="1"/>
  <c r="C66" i="15" a="1"/>
  <c r="C66" i="15" s="1"/>
  <c r="G64" i="15" a="1"/>
  <c r="G64" i="15" s="1"/>
  <c r="C63" i="15" a="1"/>
  <c r="C63" i="15" s="1"/>
  <c r="G62" i="15" a="1"/>
  <c r="G62" i="15" s="1"/>
  <c r="C61" i="15" a="1"/>
  <c r="C61" i="15" s="1"/>
  <c r="G60" i="15" a="1"/>
  <c r="G60" i="15" s="1"/>
  <c r="C59" i="15" a="1"/>
  <c r="C59" i="15" s="1"/>
  <c r="G58" i="15" a="1"/>
  <c r="G58" i="15" s="1"/>
  <c r="C47" i="15" a="1"/>
  <c r="C47" i="15" s="1"/>
  <c r="C46" i="15"/>
  <c r="C46" i="15" a="1"/>
  <c r="C43" i="15" a="1"/>
  <c r="C43" i="15" s="1"/>
  <c r="C42" i="15"/>
  <c r="C42" i="15" a="1"/>
  <c r="C41" i="15" a="1"/>
  <c r="C41" i="15" s="1"/>
  <c r="C39" i="15"/>
  <c r="C39" i="15" a="1"/>
  <c r="C38" i="15" a="1"/>
  <c r="C38" i="15" s="1"/>
  <c r="C37" i="15"/>
  <c r="C37" i="15" a="1"/>
  <c r="C36" i="15" a="1"/>
  <c r="C36" i="15" s="1"/>
  <c r="C35" i="15"/>
  <c r="C35" i="15" a="1"/>
  <c r="C34" i="15"/>
  <c r="C34" i="15" a="1"/>
  <c r="G33" i="15"/>
  <c r="G33" i="15" a="1"/>
  <c r="C33" i="15"/>
  <c r="C33" i="15" a="1"/>
  <c r="G32" i="15"/>
  <c r="G32" i="15" a="1"/>
  <c r="C32" i="15"/>
  <c r="C32" i="15" a="1"/>
  <c r="G31" i="15"/>
  <c r="G31" i="15" a="1"/>
  <c r="C31" i="15"/>
  <c r="C31" i="15" a="1"/>
  <c r="G29" i="15"/>
  <c r="G29" i="15" a="1"/>
  <c r="C29" i="15"/>
  <c r="C29" i="15" a="1"/>
  <c r="G28" i="15"/>
  <c r="G28" i="15" a="1"/>
  <c r="C28" i="15"/>
  <c r="C28" i="15" a="1"/>
  <c r="G26" i="15"/>
  <c r="G26" i="15" a="1"/>
  <c r="C26" i="15"/>
  <c r="C26" i="15" a="1"/>
  <c r="G25" i="15" a="1"/>
  <c r="G25" i="15" s="1"/>
  <c r="C25" i="15"/>
  <c r="C25" i="15" a="1"/>
  <c r="G22" i="15" a="1"/>
  <c r="G22" i="15" s="1"/>
  <c r="C22" i="15"/>
  <c r="C22" i="15" a="1"/>
  <c r="G21" i="15" a="1"/>
  <c r="G21" i="15" s="1"/>
  <c r="C21" i="15" a="1"/>
  <c r="C21" i="15" s="1"/>
  <c r="G20" i="15" a="1"/>
  <c r="G20" i="15" s="1"/>
  <c r="C20" i="15"/>
  <c r="C20" i="15" a="1"/>
  <c r="G17" i="15" a="1"/>
  <c r="G17" i="15" s="1"/>
  <c r="C17" i="15"/>
  <c r="C17" i="15" a="1"/>
  <c r="G16" i="15" a="1"/>
  <c r="G16" i="15" s="1"/>
  <c r="C16" i="15"/>
  <c r="C16" i="15" a="1"/>
  <c r="G15" i="15" a="1"/>
  <c r="G15" i="15" s="1"/>
  <c r="C15" i="15" a="1"/>
  <c r="C15" i="15" s="1"/>
  <c r="A8" i="15"/>
  <c r="B7" i="15"/>
  <c r="B6" i="15"/>
  <c r="B5" i="15"/>
  <c r="U190" i="14"/>
  <c r="T190" i="14"/>
  <c r="S190" i="14"/>
  <c r="R190" i="14"/>
  <c r="Q190" i="14"/>
  <c r="P190" i="14"/>
  <c r="O190" i="14"/>
  <c r="N190" i="14"/>
  <c r="M190" i="14"/>
  <c r="L190" i="14"/>
  <c r="K190" i="14"/>
  <c r="J190" i="14"/>
  <c r="I190" i="14"/>
  <c r="H190" i="14"/>
  <c r="G190" i="14"/>
  <c r="F190" i="14"/>
  <c r="E190" i="14"/>
  <c r="D190" i="14"/>
  <c r="U189" i="14"/>
  <c r="T189" i="14"/>
  <c r="S189" i="14"/>
  <c r="R189" i="14"/>
  <c r="Q189" i="14"/>
  <c r="P189" i="14"/>
  <c r="O189" i="14"/>
  <c r="N189" i="14"/>
  <c r="M189" i="14"/>
  <c r="L189" i="14"/>
  <c r="K189" i="14"/>
  <c r="J189" i="14"/>
  <c r="I189" i="14"/>
  <c r="H189" i="14"/>
  <c r="G189" i="14"/>
  <c r="F189" i="14"/>
  <c r="E189" i="14"/>
  <c r="D189" i="14"/>
  <c r="U188" i="14"/>
  <c r="T188" i="14"/>
  <c r="S188" i="14"/>
  <c r="R188" i="14"/>
  <c r="Q188" i="14"/>
  <c r="P188" i="14"/>
  <c r="O188" i="14"/>
  <c r="N188" i="14"/>
  <c r="M188" i="14"/>
  <c r="L188" i="14"/>
  <c r="K188" i="14"/>
  <c r="J188" i="14"/>
  <c r="I188" i="14"/>
  <c r="H188" i="14"/>
  <c r="G188" i="14"/>
  <c r="F188" i="14"/>
  <c r="E188" i="14"/>
  <c r="D188" i="14"/>
  <c r="U187" i="14"/>
  <c r="T187" i="14"/>
  <c r="S187" i="14"/>
  <c r="R187" i="14"/>
  <c r="Q187" i="14"/>
  <c r="P187" i="14"/>
  <c r="O187" i="14"/>
  <c r="N187" i="14"/>
  <c r="M187" i="14"/>
  <c r="L187" i="14"/>
  <c r="K187" i="14"/>
  <c r="J187" i="14"/>
  <c r="I187" i="14"/>
  <c r="H187" i="14"/>
  <c r="G187" i="14"/>
  <c r="F187" i="14"/>
  <c r="E187" i="14"/>
  <c r="D187" i="14"/>
  <c r="U186" i="14"/>
  <c r="T186" i="14"/>
  <c r="S186" i="14"/>
  <c r="R186" i="14"/>
  <c r="Q186" i="14"/>
  <c r="P186" i="14"/>
  <c r="O186" i="14"/>
  <c r="N186" i="14"/>
  <c r="M186" i="14"/>
  <c r="L186" i="14"/>
  <c r="K186" i="14"/>
  <c r="J186" i="14"/>
  <c r="I186" i="14"/>
  <c r="H186" i="14"/>
  <c r="G186" i="14"/>
  <c r="F186" i="14"/>
  <c r="E186" i="14"/>
  <c r="D186" i="14"/>
  <c r="U185" i="14"/>
  <c r="T185" i="14"/>
  <c r="S185" i="14"/>
  <c r="R185" i="14"/>
  <c r="Q185" i="14"/>
  <c r="P185" i="14"/>
  <c r="O185" i="14"/>
  <c r="N185" i="14"/>
  <c r="M185" i="14"/>
  <c r="L185" i="14"/>
  <c r="K185" i="14"/>
  <c r="J185" i="14"/>
  <c r="I185" i="14"/>
  <c r="H185" i="14"/>
  <c r="G185" i="14"/>
  <c r="F185" i="14"/>
  <c r="E185" i="14"/>
  <c r="D185" i="14"/>
  <c r="U184" i="14"/>
  <c r="T184" i="14"/>
  <c r="S184" i="14"/>
  <c r="R184" i="14"/>
  <c r="Q184" i="14"/>
  <c r="P184" i="14"/>
  <c r="O184" i="14"/>
  <c r="N184" i="14"/>
  <c r="M184" i="14"/>
  <c r="L184" i="14"/>
  <c r="K184" i="14"/>
  <c r="J184" i="14"/>
  <c r="I184" i="14"/>
  <c r="H184" i="14"/>
  <c r="G184" i="14"/>
  <c r="F184" i="14"/>
  <c r="E184" i="14"/>
  <c r="D184" i="14"/>
  <c r="U183" i="14"/>
  <c r="T183" i="14"/>
  <c r="S183" i="14"/>
  <c r="R183" i="14"/>
  <c r="Q183" i="14"/>
  <c r="P183" i="14"/>
  <c r="O183" i="14"/>
  <c r="N183" i="14"/>
  <c r="M183" i="14"/>
  <c r="L183" i="14"/>
  <c r="K183" i="14"/>
  <c r="J183" i="14"/>
  <c r="I183" i="14"/>
  <c r="H183" i="14"/>
  <c r="G183" i="14"/>
  <c r="F183" i="14"/>
  <c r="E183" i="14"/>
  <c r="D183" i="14"/>
  <c r="U182" i="14"/>
  <c r="T182" i="14"/>
  <c r="S182" i="14"/>
  <c r="R182" i="14"/>
  <c r="Q182" i="14"/>
  <c r="P182" i="14"/>
  <c r="O182" i="14"/>
  <c r="N182" i="14"/>
  <c r="M182" i="14"/>
  <c r="L182" i="14"/>
  <c r="K182" i="14"/>
  <c r="J182" i="14"/>
  <c r="I182" i="14"/>
  <c r="H182" i="14"/>
  <c r="G182" i="14"/>
  <c r="F182" i="14"/>
  <c r="E182" i="14"/>
  <c r="D182" i="14"/>
  <c r="U181" i="14"/>
  <c r="T181" i="14"/>
  <c r="S181" i="14"/>
  <c r="R181" i="14"/>
  <c r="Q181" i="14"/>
  <c r="P181" i="14"/>
  <c r="O181" i="14"/>
  <c r="N181" i="14"/>
  <c r="M181" i="14"/>
  <c r="L181" i="14"/>
  <c r="K181" i="14"/>
  <c r="J181" i="14"/>
  <c r="I181" i="14"/>
  <c r="H181" i="14"/>
  <c r="G181" i="14"/>
  <c r="F181" i="14"/>
  <c r="E181" i="14"/>
  <c r="D181" i="14"/>
  <c r="U180" i="14"/>
  <c r="T180" i="14"/>
  <c r="S180" i="14"/>
  <c r="R180" i="14"/>
  <c r="Q180" i="14"/>
  <c r="P180" i="14"/>
  <c r="O180" i="14"/>
  <c r="N180" i="14"/>
  <c r="M180" i="14"/>
  <c r="L180" i="14"/>
  <c r="K180" i="14"/>
  <c r="J180" i="14"/>
  <c r="I180" i="14"/>
  <c r="H180" i="14"/>
  <c r="G180" i="14"/>
  <c r="F180" i="14"/>
  <c r="E180" i="14"/>
  <c r="D180" i="14"/>
  <c r="U177" i="14"/>
  <c r="T177" i="14"/>
  <c r="S177" i="14"/>
  <c r="R177" i="14"/>
  <c r="Q177" i="14"/>
  <c r="P177" i="14"/>
  <c r="O177" i="14"/>
  <c r="N177" i="14"/>
  <c r="M177" i="14"/>
  <c r="L177" i="14"/>
  <c r="K177" i="14"/>
  <c r="J177" i="14"/>
  <c r="I177" i="14"/>
  <c r="H177" i="14"/>
  <c r="G177" i="14"/>
  <c r="F177" i="14"/>
  <c r="E177" i="14"/>
  <c r="D177" i="14"/>
  <c r="U176" i="14"/>
  <c r="T176" i="14"/>
  <c r="S176" i="14"/>
  <c r="R176" i="14"/>
  <c r="Q176" i="14"/>
  <c r="P176" i="14"/>
  <c r="O176" i="14"/>
  <c r="N176" i="14"/>
  <c r="M176" i="14"/>
  <c r="L176" i="14"/>
  <c r="K176" i="14"/>
  <c r="J176" i="14"/>
  <c r="I176" i="14"/>
  <c r="H176" i="14"/>
  <c r="G176" i="14"/>
  <c r="F176" i="14"/>
  <c r="E176" i="14"/>
  <c r="D176" i="14"/>
  <c r="U175" i="14"/>
  <c r="T175" i="14"/>
  <c r="S175" i="14"/>
  <c r="R175" i="14"/>
  <c r="Q175" i="14"/>
  <c r="P175" i="14"/>
  <c r="O175" i="14"/>
  <c r="N175" i="14"/>
  <c r="M175" i="14"/>
  <c r="L175" i="14"/>
  <c r="K175" i="14"/>
  <c r="J175" i="14"/>
  <c r="I175" i="14"/>
  <c r="H175" i="14"/>
  <c r="G175" i="14"/>
  <c r="F175" i="14"/>
  <c r="E175" i="14"/>
  <c r="D175" i="14"/>
  <c r="U174" i="14"/>
  <c r="T174" i="14"/>
  <c r="S174" i="14"/>
  <c r="R174" i="14"/>
  <c r="Q174" i="14"/>
  <c r="P174" i="14"/>
  <c r="O174" i="14"/>
  <c r="N174" i="14"/>
  <c r="M174" i="14"/>
  <c r="L174" i="14"/>
  <c r="K174" i="14"/>
  <c r="J174" i="14"/>
  <c r="I174" i="14"/>
  <c r="H174" i="14"/>
  <c r="G174" i="14"/>
  <c r="F174" i="14"/>
  <c r="E174" i="14"/>
  <c r="D174" i="14"/>
  <c r="U173" i="14"/>
  <c r="T173" i="14"/>
  <c r="S173" i="14"/>
  <c r="R173" i="14"/>
  <c r="Q173" i="14"/>
  <c r="P173" i="14"/>
  <c r="O173" i="14"/>
  <c r="N173" i="14"/>
  <c r="M173" i="14"/>
  <c r="L173" i="14"/>
  <c r="K173" i="14"/>
  <c r="J173" i="14"/>
  <c r="I173" i="14"/>
  <c r="H173" i="14"/>
  <c r="G173" i="14"/>
  <c r="F173" i="14"/>
  <c r="E173" i="14"/>
  <c r="D173" i="14"/>
  <c r="U172" i="14"/>
  <c r="T172" i="14"/>
  <c r="S172" i="14"/>
  <c r="R172" i="14"/>
  <c r="Q172" i="14"/>
  <c r="P172" i="14"/>
  <c r="O172" i="14"/>
  <c r="N172" i="14"/>
  <c r="M172" i="14"/>
  <c r="L172" i="14"/>
  <c r="K172" i="14"/>
  <c r="J172" i="14"/>
  <c r="I172" i="14"/>
  <c r="H172" i="14"/>
  <c r="G172" i="14"/>
  <c r="F172" i="14"/>
  <c r="E172" i="14"/>
  <c r="D172" i="14"/>
  <c r="U170" i="14"/>
  <c r="T170" i="14"/>
  <c r="S170" i="14"/>
  <c r="R170" i="14"/>
  <c r="Q170" i="14"/>
  <c r="P170" i="14"/>
  <c r="O170" i="14"/>
  <c r="N170" i="14"/>
  <c r="M170" i="14"/>
  <c r="L170" i="14"/>
  <c r="K170" i="14"/>
  <c r="J170" i="14"/>
  <c r="I170" i="14"/>
  <c r="H170" i="14"/>
  <c r="G170" i="14"/>
  <c r="F170" i="14"/>
  <c r="E170" i="14"/>
  <c r="D170" i="14"/>
  <c r="U169" i="14"/>
  <c r="T169" i="14"/>
  <c r="S169" i="14"/>
  <c r="R169" i="14"/>
  <c r="Q169" i="14"/>
  <c r="P169" i="14"/>
  <c r="O169" i="14"/>
  <c r="N169" i="14"/>
  <c r="M169" i="14"/>
  <c r="L169" i="14"/>
  <c r="K169" i="14"/>
  <c r="J169" i="14"/>
  <c r="I169" i="14"/>
  <c r="H169" i="14"/>
  <c r="G169" i="14"/>
  <c r="F169" i="14"/>
  <c r="E169" i="14"/>
  <c r="D169" i="14"/>
  <c r="U167" i="14"/>
  <c r="T167" i="14"/>
  <c r="S167" i="14"/>
  <c r="R167" i="14"/>
  <c r="Q167" i="14"/>
  <c r="P167" i="14"/>
  <c r="O167" i="14"/>
  <c r="N167" i="14"/>
  <c r="M167" i="14"/>
  <c r="L167" i="14"/>
  <c r="K167" i="14"/>
  <c r="J167" i="14"/>
  <c r="I167" i="14"/>
  <c r="H167" i="14"/>
  <c r="G167" i="14"/>
  <c r="F167" i="14"/>
  <c r="E167" i="14"/>
  <c r="D167" i="14"/>
  <c r="U166" i="14"/>
  <c r="T166" i="14"/>
  <c r="S166" i="14"/>
  <c r="R166" i="14"/>
  <c r="Q166" i="14"/>
  <c r="P166" i="14"/>
  <c r="O166" i="14"/>
  <c r="N166" i="14"/>
  <c r="M166" i="14"/>
  <c r="L166" i="14"/>
  <c r="K166" i="14"/>
  <c r="J166" i="14"/>
  <c r="I166" i="14"/>
  <c r="H166" i="14"/>
  <c r="G166" i="14"/>
  <c r="F166" i="14"/>
  <c r="E166" i="14"/>
  <c r="D166" i="14"/>
  <c r="U164" i="14"/>
  <c r="T164" i="14"/>
  <c r="S164" i="14"/>
  <c r="R164" i="14"/>
  <c r="Q164" i="14"/>
  <c r="P164" i="14"/>
  <c r="O164" i="14"/>
  <c r="N164" i="14"/>
  <c r="M164" i="14"/>
  <c r="L164" i="14"/>
  <c r="K164" i="14"/>
  <c r="J164" i="14"/>
  <c r="I164" i="14"/>
  <c r="H164" i="14"/>
  <c r="G164" i="14"/>
  <c r="F164" i="14"/>
  <c r="E164" i="14"/>
  <c r="D164" i="14"/>
  <c r="U163" i="14"/>
  <c r="T163" i="14"/>
  <c r="S163" i="14"/>
  <c r="R163" i="14"/>
  <c r="Q163" i="14"/>
  <c r="P163" i="14"/>
  <c r="O163" i="14"/>
  <c r="N163" i="14"/>
  <c r="M163" i="14"/>
  <c r="L163" i="14"/>
  <c r="K163" i="14"/>
  <c r="J163" i="14"/>
  <c r="I163" i="14"/>
  <c r="H163" i="14"/>
  <c r="G163" i="14"/>
  <c r="F163" i="14"/>
  <c r="E163" i="14"/>
  <c r="D163" i="14"/>
  <c r="U162" i="14"/>
  <c r="T162" i="14"/>
  <c r="S162" i="14"/>
  <c r="R162" i="14"/>
  <c r="Q162" i="14"/>
  <c r="P162" i="14"/>
  <c r="O162" i="14"/>
  <c r="N162" i="14"/>
  <c r="M162" i="14"/>
  <c r="L162" i="14"/>
  <c r="K162" i="14"/>
  <c r="J162" i="14"/>
  <c r="I162" i="14"/>
  <c r="H162" i="14"/>
  <c r="G162" i="14"/>
  <c r="F162" i="14"/>
  <c r="E162" i="14"/>
  <c r="D162" i="14"/>
  <c r="U161" i="14"/>
  <c r="T161" i="14"/>
  <c r="S161" i="14"/>
  <c r="R161" i="14"/>
  <c r="Q161" i="14"/>
  <c r="P161" i="14"/>
  <c r="O161" i="14"/>
  <c r="N161" i="14"/>
  <c r="M161" i="14"/>
  <c r="L161" i="14"/>
  <c r="K161" i="14"/>
  <c r="J161" i="14"/>
  <c r="I161" i="14"/>
  <c r="H161" i="14"/>
  <c r="G161" i="14"/>
  <c r="F161" i="14"/>
  <c r="E161" i="14"/>
  <c r="D161" i="14"/>
  <c r="U160" i="14"/>
  <c r="T160" i="14"/>
  <c r="S160" i="14"/>
  <c r="R160" i="14"/>
  <c r="Q160" i="14"/>
  <c r="P160" i="14"/>
  <c r="O160" i="14"/>
  <c r="N160" i="14"/>
  <c r="M160" i="14"/>
  <c r="L160" i="14"/>
  <c r="K160" i="14"/>
  <c r="J160" i="14"/>
  <c r="I160" i="14"/>
  <c r="H160" i="14"/>
  <c r="G160" i="14"/>
  <c r="F160" i="14"/>
  <c r="E160" i="14"/>
  <c r="D160" i="14"/>
  <c r="U159" i="14"/>
  <c r="T159" i="14"/>
  <c r="S159" i="14"/>
  <c r="R159" i="14"/>
  <c r="Q159" i="14"/>
  <c r="P159" i="14"/>
  <c r="O159" i="14"/>
  <c r="N159" i="14"/>
  <c r="M159" i="14"/>
  <c r="L159" i="14"/>
  <c r="K159" i="14"/>
  <c r="J159" i="14"/>
  <c r="I159" i="14"/>
  <c r="H159" i="14"/>
  <c r="G159" i="14"/>
  <c r="F159" i="14"/>
  <c r="E159" i="14"/>
  <c r="D159" i="14"/>
  <c r="U158" i="14"/>
  <c r="T158" i="14"/>
  <c r="S158" i="14"/>
  <c r="R158" i="14"/>
  <c r="Q158" i="14"/>
  <c r="P158" i="14"/>
  <c r="O158" i="14"/>
  <c r="N158" i="14"/>
  <c r="M158" i="14"/>
  <c r="L158" i="14"/>
  <c r="K158" i="14"/>
  <c r="J158" i="14"/>
  <c r="I158" i="14"/>
  <c r="H158" i="14"/>
  <c r="G158" i="14"/>
  <c r="F158" i="14"/>
  <c r="E158" i="14"/>
  <c r="D158" i="14"/>
  <c r="U157" i="14"/>
  <c r="T157" i="14"/>
  <c r="S157" i="14"/>
  <c r="R157" i="14"/>
  <c r="Q157" i="14"/>
  <c r="P157" i="14"/>
  <c r="O157" i="14"/>
  <c r="N157" i="14"/>
  <c r="M157" i="14"/>
  <c r="L157" i="14"/>
  <c r="K157" i="14"/>
  <c r="J157" i="14"/>
  <c r="I157" i="14"/>
  <c r="H157" i="14"/>
  <c r="G157" i="14"/>
  <c r="F157" i="14"/>
  <c r="E157" i="14"/>
  <c r="D157" i="14"/>
  <c r="U156" i="14"/>
  <c r="T156" i="14"/>
  <c r="S156" i="14"/>
  <c r="R156" i="14"/>
  <c r="Q156" i="14"/>
  <c r="P156" i="14"/>
  <c r="O156" i="14"/>
  <c r="N156" i="14"/>
  <c r="M156" i="14"/>
  <c r="L156" i="14"/>
  <c r="K156" i="14"/>
  <c r="J156" i="14"/>
  <c r="I156" i="14"/>
  <c r="H156" i="14"/>
  <c r="G156" i="14"/>
  <c r="F156" i="14"/>
  <c r="E156" i="14"/>
  <c r="D156" i="14"/>
  <c r="U155" i="14"/>
  <c r="T155" i="14"/>
  <c r="S155" i="14"/>
  <c r="R155" i="14"/>
  <c r="Q155" i="14"/>
  <c r="P155" i="14"/>
  <c r="O155" i="14"/>
  <c r="N155" i="14"/>
  <c r="M155" i="14"/>
  <c r="L155" i="14"/>
  <c r="K155" i="14"/>
  <c r="J155" i="14"/>
  <c r="I155" i="14"/>
  <c r="H155" i="14"/>
  <c r="G155" i="14"/>
  <c r="F155" i="14"/>
  <c r="E155" i="14"/>
  <c r="D155" i="14"/>
  <c r="U153" i="14"/>
  <c r="T153" i="14"/>
  <c r="S153" i="14"/>
  <c r="R153" i="14"/>
  <c r="Q153" i="14"/>
  <c r="P153" i="14"/>
  <c r="O153" i="14"/>
  <c r="N153" i="14"/>
  <c r="M153" i="14"/>
  <c r="L153" i="14"/>
  <c r="K153" i="14"/>
  <c r="J153" i="14"/>
  <c r="I153" i="14"/>
  <c r="H153" i="14"/>
  <c r="G153" i="14"/>
  <c r="F153" i="14"/>
  <c r="E153" i="14"/>
  <c r="D153" i="14"/>
  <c r="U152" i="14"/>
  <c r="T152" i="14"/>
  <c r="S152" i="14"/>
  <c r="R152" i="14"/>
  <c r="Q152" i="14"/>
  <c r="P152" i="14"/>
  <c r="O152" i="14"/>
  <c r="N152" i="14"/>
  <c r="M152" i="14"/>
  <c r="L152" i="14"/>
  <c r="K152" i="14"/>
  <c r="J152" i="14"/>
  <c r="I152" i="14"/>
  <c r="H152" i="14"/>
  <c r="G152" i="14"/>
  <c r="F152" i="14"/>
  <c r="E152" i="14"/>
  <c r="D152" i="14"/>
  <c r="U151" i="14"/>
  <c r="T151" i="14"/>
  <c r="S151" i="14"/>
  <c r="R151" i="14"/>
  <c r="Q151" i="14"/>
  <c r="P151" i="14"/>
  <c r="O151" i="14"/>
  <c r="N151" i="14"/>
  <c r="M151" i="14"/>
  <c r="L151" i="14"/>
  <c r="K151" i="14"/>
  <c r="J151" i="14"/>
  <c r="I151" i="14"/>
  <c r="H151" i="14"/>
  <c r="G151" i="14"/>
  <c r="F151" i="14"/>
  <c r="E151" i="14"/>
  <c r="D151" i="14"/>
  <c r="U148" i="14"/>
  <c r="T148" i="14"/>
  <c r="S148" i="14"/>
  <c r="R148" i="14"/>
  <c r="Q148" i="14"/>
  <c r="P148" i="14"/>
  <c r="O148" i="14"/>
  <c r="N148" i="14"/>
  <c r="M148" i="14"/>
  <c r="L148" i="14"/>
  <c r="K148" i="14"/>
  <c r="J148" i="14"/>
  <c r="I148" i="14"/>
  <c r="H148" i="14"/>
  <c r="G148" i="14"/>
  <c r="F148" i="14"/>
  <c r="E148" i="14"/>
  <c r="D148" i="14"/>
  <c r="U147" i="14"/>
  <c r="T147" i="14"/>
  <c r="S147" i="14"/>
  <c r="R147" i="14"/>
  <c r="Q147" i="14"/>
  <c r="P147" i="14"/>
  <c r="O147" i="14"/>
  <c r="N147" i="14"/>
  <c r="M147" i="14"/>
  <c r="L147" i="14"/>
  <c r="K147" i="14"/>
  <c r="J147" i="14"/>
  <c r="I147" i="14"/>
  <c r="H147" i="14"/>
  <c r="G147" i="14"/>
  <c r="F147" i="14"/>
  <c r="E147" i="14"/>
  <c r="D147" i="14"/>
  <c r="U146" i="14"/>
  <c r="T146" i="14"/>
  <c r="S146" i="14"/>
  <c r="R146" i="14"/>
  <c r="Q146" i="14"/>
  <c r="P146" i="14"/>
  <c r="O146" i="14"/>
  <c r="N146" i="14"/>
  <c r="M146" i="14"/>
  <c r="L146" i="14"/>
  <c r="K146" i="14"/>
  <c r="J146" i="14"/>
  <c r="I146" i="14"/>
  <c r="H146" i="14"/>
  <c r="G146" i="14"/>
  <c r="F146" i="14"/>
  <c r="E146" i="14"/>
  <c r="D146" i="14"/>
  <c r="U143" i="14"/>
  <c r="T143" i="14"/>
  <c r="S143" i="14"/>
  <c r="R143" i="14"/>
  <c r="Q143" i="14"/>
  <c r="P143" i="14"/>
  <c r="O143" i="14"/>
  <c r="N143" i="14"/>
  <c r="M143" i="14"/>
  <c r="L143" i="14"/>
  <c r="K143" i="14"/>
  <c r="J143" i="14"/>
  <c r="I143" i="14"/>
  <c r="H143" i="14"/>
  <c r="G143" i="14"/>
  <c r="F143" i="14"/>
  <c r="E143" i="14"/>
  <c r="D143" i="14"/>
  <c r="U142" i="14"/>
  <c r="T142" i="14"/>
  <c r="S142" i="14"/>
  <c r="R142" i="14"/>
  <c r="Q142" i="14"/>
  <c r="P142" i="14"/>
  <c r="O142" i="14"/>
  <c r="N142" i="14"/>
  <c r="M142" i="14"/>
  <c r="L142" i="14"/>
  <c r="K142" i="14"/>
  <c r="J142" i="14"/>
  <c r="I142" i="14"/>
  <c r="H142" i="14"/>
  <c r="G142" i="14"/>
  <c r="F142" i="14"/>
  <c r="E142" i="14"/>
  <c r="D142" i="14"/>
  <c r="U141" i="14"/>
  <c r="T141" i="14"/>
  <c r="S141" i="14"/>
  <c r="R141" i="14"/>
  <c r="Q141" i="14"/>
  <c r="P141" i="14"/>
  <c r="O141" i="14"/>
  <c r="N141" i="14"/>
  <c r="M141" i="14"/>
  <c r="L141" i="14"/>
  <c r="K141" i="14"/>
  <c r="J141" i="14"/>
  <c r="I141" i="14"/>
  <c r="H141" i="14"/>
  <c r="G141" i="14"/>
  <c r="F141" i="14"/>
  <c r="E141" i="14"/>
  <c r="D141" i="14"/>
  <c r="U139" i="14"/>
  <c r="T139" i="14"/>
  <c r="S139" i="14"/>
  <c r="R139" i="14"/>
  <c r="Q139" i="14"/>
  <c r="P139" i="14"/>
  <c r="O139" i="14"/>
  <c r="N139" i="14"/>
  <c r="M139" i="14"/>
  <c r="L139" i="14"/>
  <c r="K139" i="14"/>
  <c r="J139" i="14"/>
  <c r="I139" i="14"/>
  <c r="H139" i="14"/>
  <c r="G139" i="14"/>
  <c r="F139" i="14"/>
  <c r="E139" i="14"/>
  <c r="D139" i="14"/>
  <c r="U138" i="14"/>
  <c r="T138" i="14"/>
  <c r="S138" i="14"/>
  <c r="R138" i="14"/>
  <c r="Q138" i="14"/>
  <c r="P138" i="14"/>
  <c r="O138" i="14"/>
  <c r="N138" i="14"/>
  <c r="M138" i="14"/>
  <c r="L138" i="14"/>
  <c r="K138" i="14"/>
  <c r="J138" i="14"/>
  <c r="I138" i="14"/>
  <c r="H138" i="14"/>
  <c r="G138" i="14"/>
  <c r="F138" i="14"/>
  <c r="E138" i="14"/>
  <c r="D138" i="14"/>
  <c r="U137" i="14"/>
  <c r="T137" i="14"/>
  <c r="S137" i="14"/>
  <c r="R137" i="14"/>
  <c r="Q137" i="14"/>
  <c r="P137" i="14"/>
  <c r="O137" i="14"/>
  <c r="N137" i="14"/>
  <c r="M137" i="14"/>
  <c r="L137" i="14"/>
  <c r="K137" i="14"/>
  <c r="J137" i="14"/>
  <c r="I137" i="14"/>
  <c r="H137" i="14"/>
  <c r="G137" i="14"/>
  <c r="F137" i="14"/>
  <c r="E137" i="14"/>
  <c r="D137" i="14"/>
  <c r="U136" i="14"/>
  <c r="T136" i="14"/>
  <c r="S136" i="14"/>
  <c r="R136" i="14"/>
  <c r="Q136" i="14"/>
  <c r="P136" i="14"/>
  <c r="O136" i="14"/>
  <c r="N136" i="14"/>
  <c r="M136" i="14"/>
  <c r="L136" i="14"/>
  <c r="K136" i="14"/>
  <c r="J136" i="14"/>
  <c r="I136" i="14"/>
  <c r="H136" i="14"/>
  <c r="G136" i="14"/>
  <c r="F136" i="14"/>
  <c r="E136" i="14"/>
  <c r="D136" i="14"/>
  <c r="U135" i="14"/>
  <c r="T135" i="14"/>
  <c r="S135" i="14"/>
  <c r="R135" i="14"/>
  <c r="Q135" i="14"/>
  <c r="P135" i="14"/>
  <c r="O135" i="14"/>
  <c r="N135" i="14"/>
  <c r="M135" i="14"/>
  <c r="L135" i="14"/>
  <c r="K135" i="14"/>
  <c r="J135" i="14"/>
  <c r="I135" i="14"/>
  <c r="H135" i="14"/>
  <c r="G135" i="14"/>
  <c r="F135" i="14"/>
  <c r="E135" i="14"/>
  <c r="D135" i="14"/>
  <c r="U134" i="14"/>
  <c r="T134" i="14"/>
  <c r="S134" i="14"/>
  <c r="R134" i="14"/>
  <c r="Q134" i="14"/>
  <c r="P134" i="14"/>
  <c r="O134" i="14"/>
  <c r="N134" i="14"/>
  <c r="M134" i="14"/>
  <c r="L134" i="14"/>
  <c r="K134" i="14"/>
  <c r="J134" i="14"/>
  <c r="I134" i="14"/>
  <c r="H134" i="14"/>
  <c r="G134" i="14"/>
  <c r="F134" i="14"/>
  <c r="E134" i="14"/>
  <c r="D134" i="14"/>
  <c r="U133" i="14"/>
  <c r="T133" i="14"/>
  <c r="S133" i="14"/>
  <c r="R133" i="14"/>
  <c r="Q133" i="14"/>
  <c r="P133" i="14"/>
  <c r="O133" i="14"/>
  <c r="N133" i="14"/>
  <c r="M133" i="14"/>
  <c r="L133" i="14"/>
  <c r="K133" i="14"/>
  <c r="J133" i="14"/>
  <c r="I133" i="14"/>
  <c r="H133" i="14"/>
  <c r="G133" i="14"/>
  <c r="F133" i="14"/>
  <c r="E133" i="14"/>
  <c r="D133" i="14"/>
  <c r="U132" i="14"/>
  <c r="T132" i="14"/>
  <c r="S132" i="14"/>
  <c r="R132" i="14"/>
  <c r="Q132" i="14"/>
  <c r="P132" i="14"/>
  <c r="O132" i="14"/>
  <c r="N132" i="14"/>
  <c r="M132" i="14"/>
  <c r="L132" i="14"/>
  <c r="K132" i="14"/>
  <c r="J132" i="14"/>
  <c r="I132" i="14"/>
  <c r="H132" i="14"/>
  <c r="G132" i="14"/>
  <c r="F132" i="14"/>
  <c r="E132" i="14"/>
  <c r="D132" i="14"/>
  <c r="U131" i="14"/>
  <c r="T131" i="14"/>
  <c r="S131" i="14"/>
  <c r="R131" i="14"/>
  <c r="Q131" i="14"/>
  <c r="P131" i="14"/>
  <c r="O131" i="14"/>
  <c r="N131" i="14"/>
  <c r="M131" i="14"/>
  <c r="L131" i="14"/>
  <c r="K131" i="14"/>
  <c r="J131" i="14"/>
  <c r="I131" i="14"/>
  <c r="H131" i="14"/>
  <c r="G131" i="14"/>
  <c r="F131" i="14"/>
  <c r="E131" i="14"/>
  <c r="D131" i="14"/>
  <c r="U129" i="14"/>
  <c r="T129" i="14"/>
  <c r="S129" i="14"/>
  <c r="R129" i="14"/>
  <c r="Q129" i="14"/>
  <c r="P129" i="14"/>
  <c r="O129" i="14"/>
  <c r="N129" i="14"/>
  <c r="M129" i="14"/>
  <c r="L129" i="14"/>
  <c r="K129" i="14"/>
  <c r="J129" i="14"/>
  <c r="I129" i="14"/>
  <c r="H129" i="14"/>
  <c r="G129" i="14"/>
  <c r="F129" i="14"/>
  <c r="E129" i="14"/>
  <c r="D129" i="14"/>
  <c r="U128" i="14"/>
  <c r="T128" i="14"/>
  <c r="S128" i="14"/>
  <c r="R128" i="14"/>
  <c r="Q128" i="14"/>
  <c r="P128" i="14"/>
  <c r="O128" i="14"/>
  <c r="N128" i="14"/>
  <c r="M128" i="14"/>
  <c r="L128" i="14"/>
  <c r="K128" i="14"/>
  <c r="J128" i="14"/>
  <c r="I128" i="14"/>
  <c r="H128" i="14"/>
  <c r="G128" i="14"/>
  <c r="F128" i="14"/>
  <c r="E128" i="14"/>
  <c r="D128" i="14"/>
  <c r="U126" i="14"/>
  <c r="T126" i="14"/>
  <c r="S126" i="14"/>
  <c r="R126" i="14"/>
  <c r="Q126" i="14"/>
  <c r="P126" i="14"/>
  <c r="O126" i="14"/>
  <c r="N126" i="14"/>
  <c r="M126" i="14"/>
  <c r="L126" i="14"/>
  <c r="K126" i="14"/>
  <c r="J126" i="14"/>
  <c r="I126" i="14"/>
  <c r="H126" i="14"/>
  <c r="G126" i="14"/>
  <c r="F126" i="14"/>
  <c r="E126" i="14"/>
  <c r="D126" i="14"/>
  <c r="U125" i="14"/>
  <c r="T125" i="14"/>
  <c r="S125" i="14"/>
  <c r="R125" i="14"/>
  <c r="Q125" i="14"/>
  <c r="P125" i="14"/>
  <c r="O125" i="14"/>
  <c r="N125" i="14"/>
  <c r="M125" i="14"/>
  <c r="L125" i="14"/>
  <c r="K125" i="14"/>
  <c r="J125" i="14"/>
  <c r="I125" i="14"/>
  <c r="H125" i="14"/>
  <c r="G125" i="14"/>
  <c r="F125" i="14"/>
  <c r="E125" i="14"/>
  <c r="D125" i="14"/>
  <c r="U122" i="14"/>
  <c r="T122" i="14"/>
  <c r="S122" i="14"/>
  <c r="R122" i="14"/>
  <c r="Q122" i="14"/>
  <c r="P122" i="14"/>
  <c r="O122" i="14"/>
  <c r="N122" i="14"/>
  <c r="M122" i="14"/>
  <c r="L122" i="14"/>
  <c r="K122" i="14"/>
  <c r="J122" i="14"/>
  <c r="I122" i="14"/>
  <c r="H122" i="14"/>
  <c r="G122" i="14"/>
  <c r="F122" i="14"/>
  <c r="E122" i="14"/>
  <c r="D122" i="14"/>
  <c r="U121" i="14"/>
  <c r="T121" i="14"/>
  <c r="S121" i="14"/>
  <c r="R121" i="14"/>
  <c r="Q121" i="14"/>
  <c r="P121" i="14"/>
  <c r="O121" i="14"/>
  <c r="N121" i="14"/>
  <c r="M121" i="14"/>
  <c r="L121" i="14"/>
  <c r="K121" i="14"/>
  <c r="J121" i="14"/>
  <c r="I121" i="14"/>
  <c r="H121" i="14"/>
  <c r="G121" i="14"/>
  <c r="F121" i="14"/>
  <c r="E121" i="14"/>
  <c r="D121" i="14"/>
  <c r="U120" i="14"/>
  <c r="T120" i="14"/>
  <c r="S120" i="14"/>
  <c r="R120" i="14"/>
  <c r="Q120" i="14"/>
  <c r="P120" i="14"/>
  <c r="O120" i="14"/>
  <c r="N120" i="14"/>
  <c r="M120" i="14"/>
  <c r="L120" i="14"/>
  <c r="K120" i="14"/>
  <c r="J120" i="14"/>
  <c r="I120" i="14"/>
  <c r="H120" i="14"/>
  <c r="G120" i="14"/>
  <c r="F120" i="14"/>
  <c r="E120" i="14"/>
  <c r="D120" i="14"/>
  <c r="U117" i="14"/>
  <c r="T117" i="14"/>
  <c r="S117" i="14"/>
  <c r="R117" i="14"/>
  <c r="Q117" i="14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D117" i="14"/>
  <c r="U116" i="14"/>
  <c r="T116" i="14"/>
  <c r="S116" i="14"/>
  <c r="R116" i="14"/>
  <c r="Q116" i="14"/>
  <c r="P116" i="14"/>
  <c r="O116" i="14"/>
  <c r="N116" i="14"/>
  <c r="M116" i="14"/>
  <c r="L116" i="14"/>
  <c r="K116" i="14"/>
  <c r="J116" i="14"/>
  <c r="I116" i="14"/>
  <c r="H116" i="14"/>
  <c r="G116" i="14"/>
  <c r="F116" i="14"/>
  <c r="E116" i="14"/>
  <c r="D116" i="14"/>
  <c r="U115" i="14"/>
  <c r="T115" i="14"/>
  <c r="S115" i="14"/>
  <c r="R115" i="14"/>
  <c r="Q115" i="14"/>
  <c r="P115" i="14"/>
  <c r="O115" i="14"/>
  <c r="N115" i="14"/>
  <c r="M115" i="14"/>
  <c r="L115" i="14"/>
  <c r="K115" i="14"/>
  <c r="J115" i="14"/>
  <c r="I115" i="14"/>
  <c r="H115" i="14"/>
  <c r="G115" i="14"/>
  <c r="F115" i="14"/>
  <c r="E115" i="14"/>
  <c r="D115" i="14"/>
  <c r="D101" i="14"/>
  <c r="C101" i="14"/>
  <c r="G90" i="14" a="1"/>
  <c r="G90" i="14" s="1"/>
  <c r="D90" i="14" a="1"/>
  <c r="D90" i="14" s="1"/>
  <c r="C90" i="14" a="1"/>
  <c r="C90" i="14" s="1"/>
  <c r="H89" i="14" a="1"/>
  <c r="H89" i="14" s="1"/>
  <c r="G89" i="14" a="1"/>
  <c r="G89" i="14" s="1"/>
  <c r="D89" i="14" a="1"/>
  <c r="D89" i="14" s="1"/>
  <c r="C89" i="14" a="1"/>
  <c r="C89" i="14" s="1"/>
  <c r="H88" i="14" a="1"/>
  <c r="H88" i="14" s="1"/>
  <c r="G88" i="14" a="1"/>
  <c r="G88" i="14" s="1"/>
  <c r="D88" i="14" a="1"/>
  <c r="D88" i="14" s="1"/>
  <c r="C88" i="14" a="1"/>
  <c r="C88" i="14" s="1"/>
  <c r="H87" i="14" a="1"/>
  <c r="H87" i="14" s="1"/>
  <c r="G87" i="14" a="1"/>
  <c r="G87" i="14" s="1"/>
  <c r="D87" i="14" a="1"/>
  <c r="D87" i="14" s="1"/>
  <c r="C87" i="14" a="1"/>
  <c r="C87" i="14" s="1"/>
  <c r="H86" i="14" a="1"/>
  <c r="H86" i="14" s="1"/>
  <c r="G86" i="14" a="1"/>
  <c r="G86" i="14" s="1"/>
  <c r="D86" i="14" a="1"/>
  <c r="D86" i="14" s="1"/>
  <c r="C86" i="14" a="1"/>
  <c r="C86" i="14" s="1"/>
  <c r="H85" i="14" a="1"/>
  <c r="H85" i="14" s="1"/>
  <c r="G85" i="14" a="1"/>
  <c r="G85" i="14" s="1"/>
  <c r="D85" i="14" a="1"/>
  <c r="D85" i="14" s="1"/>
  <c r="C85" i="14" a="1"/>
  <c r="C85" i="14" s="1"/>
  <c r="H84" i="14" a="1"/>
  <c r="H84" i="14" s="1"/>
  <c r="G84" i="14" a="1"/>
  <c r="G84" i="14" s="1"/>
  <c r="D84" i="14" a="1"/>
  <c r="D84" i="14" s="1"/>
  <c r="C84" i="14" a="1"/>
  <c r="C84" i="14" s="1"/>
  <c r="H83" i="14" a="1"/>
  <c r="H83" i="14" s="1"/>
  <c r="G83" i="14" a="1"/>
  <c r="G83" i="14" s="1"/>
  <c r="D83" i="14" a="1"/>
  <c r="D83" i="14" s="1"/>
  <c r="C83" i="14" a="1"/>
  <c r="C83" i="14" s="1"/>
  <c r="H82" i="14" a="1"/>
  <c r="H82" i="14" s="1"/>
  <c r="G82" i="14" a="1"/>
  <c r="G82" i="14" s="1"/>
  <c r="D82" i="14" a="1"/>
  <c r="D82" i="14" s="1"/>
  <c r="C82" i="14" a="1"/>
  <c r="C82" i="14" s="1"/>
  <c r="H81" i="14" a="1"/>
  <c r="H81" i="14" s="1"/>
  <c r="G81" i="14" a="1"/>
  <c r="G81" i="14" s="1"/>
  <c r="D81" i="14" a="1"/>
  <c r="D81" i="14" s="1"/>
  <c r="C81" i="14" a="1"/>
  <c r="C81" i="14" s="1"/>
  <c r="H80" i="14" a="1"/>
  <c r="H80" i="14" s="1"/>
  <c r="G80" i="14" a="1"/>
  <c r="G80" i="14" s="1"/>
  <c r="D80" i="14" a="1"/>
  <c r="D80" i="14" s="1"/>
  <c r="C80" i="14" a="1"/>
  <c r="C80" i="14" s="1"/>
  <c r="H77" i="14" a="1"/>
  <c r="H77" i="14" s="1"/>
  <c r="G77" i="14" a="1"/>
  <c r="G77" i="14" s="1"/>
  <c r="D77" i="14" a="1"/>
  <c r="D77" i="14" s="1"/>
  <c r="C77" i="14" a="1"/>
  <c r="C77" i="14" s="1"/>
  <c r="H76" i="14" a="1"/>
  <c r="H76" i="14" s="1"/>
  <c r="G76" i="14" a="1"/>
  <c r="G76" i="14" s="1"/>
  <c r="D76" i="14" a="1"/>
  <c r="D76" i="14" s="1"/>
  <c r="C76" i="14" a="1"/>
  <c r="C76" i="14" s="1"/>
  <c r="H75" i="14" a="1"/>
  <c r="H75" i="14" s="1"/>
  <c r="G75" i="14" a="1"/>
  <c r="G75" i="14" s="1"/>
  <c r="D75" i="14" a="1"/>
  <c r="D75" i="14" s="1"/>
  <c r="C75" i="14" a="1"/>
  <c r="C75" i="14" s="1"/>
  <c r="H74" i="14" a="1"/>
  <c r="H74" i="14" s="1"/>
  <c r="G74" i="14" a="1"/>
  <c r="G74" i="14" s="1"/>
  <c r="D74" i="14" a="1"/>
  <c r="D74" i="14" s="1"/>
  <c r="C74" i="14" a="1"/>
  <c r="C74" i="14" s="1"/>
  <c r="H73" i="14" a="1"/>
  <c r="H73" i="14" s="1"/>
  <c r="G73" i="14" a="1"/>
  <c r="G73" i="14" s="1"/>
  <c r="D73" i="14" a="1"/>
  <c r="D73" i="14" s="1"/>
  <c r="C73" i="14" a="1"/>
  <c r="C73" i="14" s="1"/>
  <c r="H72" i="14" a="1"/>
  <c r="H72" i="14" s="1"/>
  <c r="G72" i="14" a="1"/>
  <c r="G72" i="14" s="1"/>
  <c r="D72" i="14" a="1"/>
  <c r="D72" i="14" s="1"/>
  <c r="C72" i="14" a="1"/>
  <c r="C72" i="14" s="1"/>
  <c r="H70" i="14" a="1"/>
  <c r="H70" i="14" s="1"/>
  <c r="G70" i="14" a="1"/>
  <c r="G70" i="14" s="1"/>
  <c r="D70" i="14" a="1"/>
  <c r="D70" i="14" s="1"/>
  <c r="C70" i="14" a="1"/>
  <c r="C70" i="14" s="1"/>
  <c r="H69" i="14" a="1"/>
  <c r="H69" i="14" s="1"/>
  <c r="G69" i="14" a="1"/>
  <c r="G69" i="14" s="1"/>
  <c r="D69" i="14" a="1"/>
  <c r="D69" i="14" s="1"/>
  <c r="C69" i="14" a="1"/>
  <c r="C69" i="14" s="1"/>
  <c r="H67" i="14" a="1"/>
  <c r="H67" i="14" s="1"/>
  <c r="G67" i="14" a="1"/>
  <c r="G67" i="14" s="1"/>
  <c r="D67" i="14" a="1"/>
  <c r="D67" i="14" s="1"/>
  <c r="C67" i="14" a="1"/>
  <c r="C67" i="14" s="1"/>
  <c r="H66" i="14" a="1"/>
  <c r="H66" i="14" s="1"/>
  <c r="G66" i="14" a="1"/>
  <c r="G66" i="14" s="1"/>
  <c r="D66" i="14" a="1"/>
  <c r="D66" i="14" s="1"/>
  <c r="C66" i="14" a="1"/>
  <c r="C66" i="14" s="1"/>
  <c r="H64" i="14" a="1"/>
  <c r="H64" i="14" s="1"/>
  <c r="G64" i="14" a="1"/>
  <c r="G64" i="14" s="1"/>
  <c r="D64" i="14" a="1"/>
  <c r="D64" i="14" s="1"/>
  <c r="C64" i="14" a="1"/>
  <c r="C64" i="14" s="1"/>
  <c r="H63" i="14" a="1"/>
  <c r="H63" i="14" s="1"/>
  <c r="G63" i="14" a="1"/>
  <c r="G63" i="14" s="1"/>
  <c r="D63" i="14" a="1"/>
  <c r="D63" i="14" s="1"/>
  <c r="C63" i="14" a="1"/>
  <c r="C63" i="14" s="1"/>
  <c r="H62" i="14" a="1"/>
  <c r="H62" i="14" s="1"/>
  <c r="G62" i="14" a="1"/>
  <c r="G62" i="14" s="1"/>
  <c r="D62" i="14" a="1"/>
  <c r="D62" i="14" s="1"/>
  <c r="C62" i="14" a="1"/>
  <c r="C62" i="14" s="1"/>
  <c r="H61" i="14" a="1"/>
  <c r="H61" i="14" s="1"/>
  <c r="G61" i="14" a="1"/>
  <c r="G61" i="14" s="1"/>
  <c r="D61" i="14" a="1"/>
  <c r="D61" i="14" s="1"/>
  <c r="C61" i="14" a="1"/>
  <c r="C61" i="14" s="1"/>
  <c r="H60" i="14" a="1"/>
  <c r="H60" i="14" s="1"/>
  <c r="G60" i="14" a="1"/>
  <c r="G60" i="14" s="1"/>
  <c r="D60" i="14" a="1"/>
  <c r="D60" i="14" s="1"/>
  <c r="C60" i="14" a="1"/>
  <c r="C60" i="14" s="1"/>
  <c r="H59" i="14" a="1"/>
  <c r="H59" i="14" s="1"/>
  <c r="G59" i="14" a="1"/>
  <c r="G59" i="14" s="1"/>
  <c r="D59" i="14" a="1"/>
  <c r="D59" i="14" s="1"/>
  <c r="C59" i="14" a="1"/>
  <c r="C59" i="14" s="1"/>
  <c r="H58" i="14" a="1"/>
  <c r="H58" i="14" s="1"/>
  <c r="G58" i="14" a="1"/>
  <c r="G58" i="14" s="1"/>
  <c r="D58" i="14" a="1"/>
  <c r="D58" i="14" s="1"/>
  <c r="C58" i="14" a="1"/>
  <c r="C58" i="14" s="1"/>
  <c r="H57" i="14" a="1"/>
  <c r="H57" i="14" s="1"/>
  <c r="G57" i="14"/>
  <c r="G57" i="14" a="1"/>
  <c r="D57" i="14"/>
  <c r="D57" i="14" a="1"/>
  <c r="C57" i="14" a="1"/>
  <c r="C57" i="14" s="1"/>
  <c r="H56" i="14" a="1"/>
  <c r="H56" i="14" s="1"/>
  <c r="G56" i="14"/>
  <c r="G56" i="14" a="1"/>
  <c r="D56" i="14" a="1"/>
  <c r="D56" i="14" s="1"/>
  <c r="C56" i="14" a="1"/>
  <c r="C56" i="14" s="1"/>
  <c r="H55" i="14" a="1"/>
  <c r="H55" i="14" s="1"/>
  <c r="G55" i="14"/>
  <c r="G55" i="14" a="1"/>
  <c r="D55" i="14"/>
  <c r="D55" i="14" a="1"/>
  <c r="C55" i="14" a="1"/>
  <c r="C55" i="14" s="1"/>
  <c r="H53" i="14" a="1"/>
  <c r="H53" i="14" s="1"/>
  <c r="G53" i="14" a="1"/>
  <c r="G53" i="14" s="1"/>
  <c r="D53" i="14" a="1"/>
  <c r="D53" i="14" s="1"/>
  <c r="C53" i="14" a="1"/>
  <c r="C53" i="14" s="1"/>
  <c r="H52" i="14" a="1"/>
  <c r="H52" i="14" s="1"/>
  <c r="G52" i="14" a="1"/>
  <c r="G52" i="14" s="1"/>
  <c r="D52" i="14" a="1"/>
  <c r="D52" i="14" s="1"/>
  <c r="C52" i="14" a="1"/>
  <c r="C52" i="14" s="1"/>
  <c r="H51" i="14" a="1"/>
  <c r="H51" i="14" s="1"/>
  <c r="G51" i="14" a="1"/>
  <c r="G51" i="14" s="1"/>
  <c r="D51" i="14" a="1"/>
  <c r="D51" i="14" s="1"/>
  <c r="C51" i="14" a="1"/>
  <c r="C51" i="14" s="1"/>
  <c r="H48" i="14" a="1"/>
  <c r="H48" i="14" s="1"/>
  <c r="G48" i="14" a="1"/>
  <c r="G48" i="14" s="1"/>
  <c r="D48" i="14" a="1"/>
  <c r="D48" i="14" s="1"/>
  <c r="C48" i="14" a="1"/>
  <c r="C48" i="14" s="1"/>
  <c r="H47" i="14" a="1"/>
  <c r="H47" i="14" s="1"/>
  <c r="G47" i="14" a="1"/>
  <c r="G47" i="14" s="1"/>
  <c r="D47" i="14" a="1"/>
  <c r="D47" i="14" s="1"/>
  <c r="C47" i="14" a="1"/>
  <c r="C47" i="14" s="1"/>
  <c r="H46" i="14" a="1"/>
  <c r="H46" i="14" s="1"/>
  <c r="G46" i="14" a="1"/>
  <c r="G46" i="14" s="1"/>
  <c r="D46" i="14" a="1"/>
  <c r="D46" i="14" s="1"/>
  <c r="C46" i="14" a="1"/>
  <c r="C46" i="14" s="1"/>
  <c r="H43" i="14" a="1"/>
  <c r="H43" i="14" s="1"/>
  <c r="G43" i="14" a="1"/>
  <c r="G43" i="14" s="1"/>
  <c r="D43" i="14" a="1"/>
  <c r="D43" i="14" s="1"/>
  <c r="C43" i="14" a="1"/>
  <c r="C43" i="14" s="1"/>
  <c r="H42" i="14" a="1"/>
  <c r="H42" i="14" s="1"/>
  <c r="G42" i="14" a="1"/>
  <c r="G42" i="14" s="1"/>
  <c r="D42" i="14" a="1"/>
  <c r="D42" i="14" s="1"/>
  <c r="C42" i="14" a="1"/>
  <c r="C42" i="14" s="1"/>
  <c r="H41" i="14" a="1"/>
  <c r="H41" i="14" s="1"/>
  <c r="G41" i="14" a="1"/>
  <c r="G41" i="14" s="1"/>
  <c r="D41" i="14" a="1"/>
  <c r="D41" i="14" s="1"/>
  <c r="C41" i="14" a="1"/>
  <c r="C41" i="14" s="1"/>
  <c r="H39" i="14" a="1"/>
  <c r="H39" i="14" s="1"/>
  <c r="G39" i="14" a="1"/>
  <c r="G39" i="14" s="1"/>
  <c r="D39" i="14" a="1"/>
  <c r="D39" i="14" s="1"/>
  <c r="C39" i="14" a="1"/>
  <c r="C39" i="14" s="1"/>
  <c r="H38" i="14" a="1"/>
  <c r="H38" i="14" s="1"/>
  <c r="G38" i="14" a="1"/>
  <c r="G38" i="14" s="1"/>
  <c r="D38" i="14" a="1"/>
  <c r="D38" i="14" s="1"/>
  <c r="C38" i="14" a="1"/>
  <c r="C38" i="14" s="1"/>
  <c r="H37" i="14" a="1"/>
  <c r="H37" i="14" s="1"/>
  <c r="G37" i="14" a="1"/>
  <c r="G37" i="14" s="1"/>
  <c r="D37" i="14" a="1"/>
  <c r="D37" i="14" s="1"/>
  <c r="C37" i="14" a="1"/>
  <c r="C37" i="14" s="1"/>
  <c r="H36" i="14" a="1"/>
  <c r="H36" i="14" s="1"/>
  <c r="G36" i="14" a="1"/>
  <c r="G36" i="14" s="1"/>
  <c r="D36" i="14" a="1"/>
  <c r="D36" i="14" s="1"/>
  <c r="C36" i="14" a="1"/>
  <c r="C36" i="14" s="1"/>
  <c r="H35" i="14" a="1"/>
  <c r="H35" i="14" s="1"/>
  <c r="G35" i="14" a="1"/>
  <c r="G35" i="14" s="1"/>
  <c r="D35" i="14" a="1"/>
  <c r="D35" i="14" s="1"/>
  <c r="C35" i="14" a="1"/>
  <c r="C35" i="14" s="1"/>
  <c r="H34" i="14" a="1"/>
  <c r="H34" i="14" s="1"/>
  <c r="G34" i="14" a="1"/>
  <c r="G34" i="14" s="1"/>
  <c r="D34" i="14" a="1"/>
  <c r="D34" i="14" s="1"/>
  <c r="C34" i="14" a="1"/>
  <c r="C34" i="14" s="1"/>
  <c r="H33" i="14" a="1"/>
  <c r="H33" i="14" s="1"/>
  <c r="G33" i="14" a="1"/>
  <c r="G33" i="14" s="1"/>
  <c r="D33" i="14" a="1"/>
  <c r="D33" i="14" s="1"/>
  <c r="C33" i="14" a="1"/>
  <c r="C33" i="14" s="1"/>
  <c r="H32" i="14" a="1"/>
  <c r="H32" i="14" s="1"/>
  <c r="G32" i="14" a="1"/>
  <c r="G32" i="14" s="1"/>
  <c r="D32" i="14" a="1"/>
  <c r="D32" i="14" s="1"/>
  <c r="C32" i="14" a="1"/>
  <c r="C32" i="14" s="1"/>
  <c r="H31" i="14" a="1"/>
  <c r="H31" i="14" s="1"/>
  <c r="G31" i="14" a="1"/>
  <c r="G31" i="14" s="1"/>
  <c r="D31" i="14" a="1"/>
  <c r="D31" i="14" s="1"/>
  <c r="C31" i="14" a="1"/>
  <c r="C31" i="14" s="1"/>
  <c r="H29" i="14" a="1"/>
  <c r="H29" i="14" s="1"/>
  <c r="G29" i="14" a="1"/>
  <c r="G29" i="14" s="1"/>
  <c r="D29" i="14" a="1"/>
  <c r="D29" i="14" s="1"/>
  <c r="C29" i="14" a="1"/>
  <c r="C29" i="14" s="1"/>
  <c r="H28" i="14" a="1"/>
  <c r="H28" i="14" s="1"/>
  <c r="G28" i="14"/>
  <c r="G28" i="14" a="1"/>
  <c r="D28" i="14"/>
  <c r="D28" i="14" a="1"/>
  <c r="C28" i="14" a="1"/>
  <c r="C28" i="14" s="1"/>
  <c r="H26" i="14" a="1"/>
  <c r="H26" i="14" s="1"/>
  <c r="G26" i="14" a="1"/>
  <c r="G26" i="14" s="1"/>
  <c r="D26" i="14" a="1"/>
  <c r="D26" i="14" s="1"/>
  <c r="C26" i="14" a="1"/>
  <c r="C26" i="14" s="1"/>
  <c r="H25" i="14" a="1"/>
  <c r="H25" i="14" s="1"/>
  <c r="G25" i="14"/>
  <c r="G25" i="14" a="1"/>
  <c r="D25" i="14"/>
  <c r="D25" i="14" a="1"/>
  <c r="C25" i="14" a="1"/>
  <c r="C25" i="14" s="1"/>
  <c r="H22" i="14" a="1"/>
  <c r="H22" i="14" s="1"/>
  <c r="G22" i="14" a="1"/>
  <c r="G22" i="14" s="1"/>
  <c r="D22" i="14" a="1"/>
  <c r="D22" i="14" s="1"/>
  <c r="C22" i="14" a="1"/>
  <c r="C22" i="14" s="1"/>
  <c r="H21" i="14" a="1"/>
  <c r="H21" i="14" s="1"/>
  <c r="G21" i="14" a="1"/>
  <c r="G21" i="14" s="1"/>
  <c r="D21" i="14" a="1"/>
  <c r="D21" i="14" s="1"/>
  <c r="C21" i="14" a="1"/>
  <c r="C21" i="14" s="1"/>
  <c r="H20" i="14" a="1"/>
  <c r="H20" i="14" s="1"/>
  <c r="G20" i="14" a="1"/>
  <c r="G20" i="14" s="1"/>
  <c r="D20" i="14" a="1"/>
  <c r="D20" i="14" s="1"/>
  <c r="C20" i="14" a="1"/>
  <c r="C20" i="14" s="1"/>
  <c r="H17" i="14" a="1"/>
  <c r="H17" i="14" s="1"/>
  <c r="G17" i="14" a="1"/>
  <c r="G17" i="14" s="1"/>
  <c r="D17" i="14" a="1"/>
  <c r="D17" i="14" s="1"/>
  <c r="C17" i="14" a="1"/>
  <c r="C17" i="14" s="1"/>
  <c r="H16" i="14" a="1"/>
  <c r="H16" i="14" s="1"/>
  <c r="G16" i="14" a="1"/>
  <c r="G16" i="14" s="1"/>
  <c r="D16" i="14" a="1"/>
  <c r="D16" i="14" s="1"/>
  <c r="C16" i="14" a="1"/>
  <c r="C16" i="14" s="1"/>
  <c r="H15" i="14" a="1"/>
  <c r="H15" i="14" s="1"/>
  <c r="G15" i="14" a="1"/>
  <c r="G15" i="14" s="1"/>
  <c r="D15" i="14" a="1"/>
  <c r="D15" i="14" s="1"/>
  <c r="C15" i="14" a="1"/>
  <c r="C15" i="14" s="1"/>
  <c r="A8" i="14"/>
  <c r="B7" i="14"/>
  <c r="B6" i="14"/>
  <c r="B5" i="14"/>
  <c r="B27" i="13"/>
  <c r="A93" i="15" s="1"/>
  <c r="A93" i="14" l="1"/>
  <c r="G73" i="15" a="1"/>
  <c r="G73" i="15" s="1"/>
  <c r="C80" i="15" a="1"/>
  <c r="C80" i="15" s="1"/>
  <c r="G83" i="15" a="1"/>
  <c r="G83" i="15" s="1"/>
  <c r="D104" i="15"/>
  <c r="C89" i="15" a="1"/>
  <c r="C89" i="15" s="1"/>
  <c r="G88" i="15" a="1"/>
  <c r="G88" i="15" s="1"/>
  <c r="C85" i="15" a="1"/>
  <c r="C85" i="15" s="1"/>
  <c r="G84" i="15" a="1"/>
  <c r="G84" i="15" s="1"/>
  <c r="C81" i="15" a="1"/>
  <c r="C81" i="15" s="1"/>
  <c r="G80" i="15" a="1"/>
  <c r="G80" i="15" s="1"/>
  <c r="C75" i="15" a="1"/>
  <c r="C75" i="15" s="1"/>
  <c r="G74" i="15" a="1"/>
  <c r="G74" i="15" s="1"/>
  <c r="C70" i="15" a="1"/>
  <c r="C70" i="15" s="1"/>
  <c r="G69" i="15" a="1"/>
  <c r="G69" i="15" s="1"/>
  <c r="C64" i="15" a="1"/>
  <c r="C64" i="15" s="1"/>
  <c r="G63" i="15" a="1"/>
  <c r="G63" i="15" s="1"/>
  <c r="C60" i="15" a="1"/>
  <c r="C60" i="15" s="1"/>
  <c r="G59" i="15" a="1"/>
  <c r="G59" i="15" s="1"/>
  <c r="G57" i="15" a="1"/>
  <c r="G57" i="15" s="1"/>
  <c r="G56" i="15" a="1"/>
  <c r="G56" i="15" s="1"/>
  <c r="G55" i="15" a="1"/>
  <c r="G55" i="15" s="1"/>
  <c r="G53" i="15" a="1"/>
  <c r="G53" i="15" s="1"/>
  <c r="G52" i="15" a="1"/>
  <c r="G52" i="15" s="1"/>
  <c r="G51" i="15" a="1"/>
  <c r="G51" i="15" s="1"/>
  <c r="G48" i="15" a="1"/>
  <c r="G48" i="15" s="1"/>
  <c r="G47" i="15" a="1"/>
  <c r="G47" i="15" s="1"/>
  <c r="G46" i="15" a="1"/>
  <c r="G46" i="15" s="1"/>
  <c r="G43" i="15" a="1"/>
  <c r="G43" i="15" s="1"/>
  <c r="G42" i="15" a="1"/>
  <c r="G42" i="15" s="1"/>
  <c r="G41" i="15" a="1"/>
  <c r="G41" i="15" s="1"/>
  <c r="G39" i="15" a="1"/>
  <c r="G39" i="15" s="1"/>
  <c r="G38" i="15" a="1"/>
  <c r="G38" i="15" s="1"/>
  <c r="G37" i="15" a="1"/>
  <c r="G37" i="15" s="1"/>
  <c r="G36" i="15" a="1"/>
  <c r="G36" i="15" s="1"/>
  <c r="G35" i="15" a="1"/>
  <c r="G35" i="15" s="1"/>
  <c r="G34" i="15" a="1"/>
  <c r="G34" i="15" s="1"/>
  <c r="G90" i="15" a="1"/>
  <c r="G90" i="15" s="1"/>
  <c r="C87" i="15" a="1"/>
  <c r="C87" i="15" s="1"/>
  <c r="G86" i="15" a="1"/>
  <c r="G86" i="15" s="1"/>
  <c r="C83" i="15" a="1"/>
  <c r="C83" i="15" s="1"/>
  <c r="G82" i="15" a="1"/>
  <c r="G82" i="15" s="1"/>
  <c r="C77" i="15" a="1"/>
  <c r="C77" i="15" s="1"/>
  <c r="G76" i="15" a="1"/>
  <c r="G76" i="15" s="1"/>
  <c r="C73" i="15" a="1"/>
  <c r="C73" i="15" s="1"/>
  <c r="G72" i="15" a="1"/>
  <c r="G72" i="15" s="1"/>
  <c r="C67" i="15" a="1"/>
  <c r="C67" i="15" s="1"/>
  <c r="G66" i="15" a="1"/>
  <c r="G66" i="15" s="1"/>
  <c r="C62" i="15" a="1"/>
  <c r="C62" i="15" s="1"/>
  <c r="G61" i="15" a="1"/>
  <c r="G61" i="15" s="1"/>
  <c r="C58" i="15" a="1"/>
  <c r="C58" i="15" s="1"/>
  <c r="C57" i="15" a="1"/>
  <c r="C57" i="15" s="1"/>
  <c r="C56" i="15" a="1"/>
  <c r="C56" i="15" s="1"/>
  <c r="C55" i="15" a="1"/>
  <c r="C55" i="15" s="1"/>
  <c r="C53" i="15" a="1"/>
  <c r="C53" i="15" s="1"/>
  <c r="C52" i="15" a="1"/>
  <c r="C52" i="15" s="1"/>
  <c r="C51" i="15" a="1"/>
  <c r="C51" i="15" s="1"/>
  <c r="C48" i="15" a="1"/>
  <c r="C48" i="15" s="1"/>
  <c r="H90" i="14" a="1"/>
  <c r="H90" i="14" s="1"/>
  <c r="E101" i="14"/>
  <c r="E104" i="15" l="1"/>
  <c r="H87" i="15" a="1"/>
  <c r="H87" i="15" s="1"/>
  <c r="D87" i="15" a="1"/>
  <c r="D87" i="15" s="1"/>
  <c r="H83" i="15" a="1"/>
  <c r="H83" i="15" s="1"/>
  <c r="D83" i="15" a="1"/>
  <c r="D83" i="15" s="1"/>
  <c r="H77" i="15" a="1"/>
  <c r="H77" i="15" s="1"/>
  <c r="D77" i="15" a="1"/>
  <c r="D77" i="15" s="1"/>
  <c r="H73" i="15" a="1"/>
  <c r="H73" i="15" s="1"/>
  <c r="D73" i="15" a="1"/>
  <c r="D73" i="15" s="1"/>
  <c r="H67" i="15" a="1"/>
  <c r="H67" i="15" s="1"/>
  <c r="D67" i="15" a="1"/>
  <c r="D67" i="15" s="1"/>
  <c r="H62" i="15" a="1"/>
  <c r="H62" i="15" s="1"/>
  <c r="D62" i="15" a="1"/>
  <c r="D62" i="15" s="1"/>
  <c r="H58" i="15" a="1"/>
  <c r="H58" i="15" s="1"/>
  <c r="D58" i="15" a="1"/>
  <c r="D58" i="15" s="1"/>
  <c r="D57" i="15" a="1"/>
  <c r="D57" i="15" s="1"/>
  <c r="D56" i="15" a="1"/>
  <c r="D56" i="15" s="1"/>
  <c r="D55" i="15" a="1"/>
  <c r="D55" i="15" s="1"/>
  <c r="D53" i="15" a="1"/>
  <c r="D53" i="15" s="1"/>
  <c r="D52" i="15" a="1"/>
  <c r="D52" i="15" s="1"/>
  <c r="D51" i="15" a="1"/>
  <c r="D51" i="15" s="1"/>
  <c r="D48" i="15" a="1"/>
  <c r="D48" i="15" s="1"/>
  <c r="D47" i="15" a="1"/>
  <c r="D47" i="15" s="1"/>
  <c r="D46" i="15" a="1"/>
  <c r="D46" i="15" s="1"/>
  <c r="D43" i="15" a="1"/>
  <c r="D43" i="15" s="1"/>
  <c r="D42" i="15" a="1"/>
  <c r="D42" i="15" s="1"/>
  <c r="D41" i="15" a="1"/>
  <c r="D41" i="15" s="1"/>
  <c r="D39" i="15" a="1"/>
  <c r="D39" i="15" s="1"/>
  <c r="D38" i="15" a="1"/>
  <c r="D38" i="15" s="1"/>
  <c r="D37" i="15" a="1"/>
  <c r="D37" i="15" s="1"/>
  <c r="D36" i="15" a="1"/>
  <c r="D36" i="15" s="1"/>
  <c r="D35" i="15" a="1"/>
  <c r="D35" i="15" s="1"/>
  <c r="H89" i="15" a="1"/>
  <c r="H89" i="15" s="1"/>
  <c r="D89" i="15" a="1"/>
  <c r="D89" i="15" s="1"/>
  <c r="H85" i="15" a="1"/>
  <c r="H85" i="15" s="1"/>
  <c r="D85" i="15" a="1"/>
  <c r="D85" i="15" s="1"/>
  <c r="H81" i="15" a="1"/>
  <c r="H81" i="15" s="1"/>
  <c r="D81" i="15" a="1"/>
  <c r="D81" i="15" s="1"/>
  <c r="H75" i="15" a="1"/>
  <c r="H75" i="15" s="1"/>
  <c r="D75" i="15" a="1"/>
  <c r="D75" i="15" s="1"/>
  <c r="H70" i="15" a="1"/>
  <c r="H70" i="15" s="1"/>
  <c r="D70" i="15" a="1"/>
  <c r="D70" i="15" s="1"/>
  <c r="H64" i="15" a="1"/>
  <c r="H64" i="15" s="1"/>
  <c r="D64" i="15" a="1"/>
  <c r="D64" i="15" s="1"/>
  <c r="H60" i="15" a="1"/>
  <c r="H60" i="15" s="1"/>
  <c r="D60" i="15" a="1"/>
  <c r="D60" i="15" s="1"/>
  <c r="H57" i="15" a="1"/>
  <c r="H57" i="15" s="1"/>
  <c r="H56" i="15" a="1"/>
  <c r="H56" i="15" s="1"/>
  <c r="H55" i="15" a="1"/>
  <c r="H55" i="15" s="1"/>
  <c r="H53" i="15" a="1"/>
  <c r="H53" i="15" s="1"/>
  <c r="H52" i="15" a="1"/>
  <c r="H52" i="15" s="1"/>
  <c r="H51" i="15" a="1"/>
  <c r="H51" i="15" s="1"/>
  <c r="H48" i="15" a="1"/>
  <c r="H48" i="15" s="1"/>
  <c r="H88" i="15" a="1"/>
  <c r="H88" i="15" s="1"/>
  <c r="D84" i="15" a="1"/>
  <c r="D84" i="15" s="1"/>
  <c r="H80" i="15" a="1"/>
  <c r="H80" i="15" s="1"/>
  <c r="D74" i="15" a="1"/>
  <c r="D74" i="15" s="1"/>
  <c r="H69" i="15" a="1"/>
  <c r="H69" i="15" s="1"/>
  <c r="D63" i="15" a="1"/>
  <c r="D63" i="15" s="1"/>
  <c r="H59" i="15" a="1"/>
  <c r="H59" i="15" s="1"/>
  <c r="D90" i="15" a="1"/>
  <c r="D90" i="15" s="1"/>
  <c r="H86" i="15" a="1"/>
  <c r="H86" i="15" s="1"/>
  <c r="D82" i="15" a="1"/>
  <c r="D82" i="15" s="1"/>
  <c r="H76" i="15" a="1"/>
  <c r="H76" i="15" s="1"/>
  <c r="D72" i="15" a="1"/>
  <c r="D72" i="15" s="1"/>
  <c r="H66" i="15" a="1"/>
  <c r="H66" i="15" s="1"/>
  <c r="D61" i="15" a="1"/>
  <c r="D61" i="15" s="1"/>
  <c r="H46" i="15" a="1"/>
  <c r="H46" i="15" s="1"/>
  <c r="H39" i="15" a="1"/>
  <c r="H39" i="15" s="1"/>
  <c r="H35" i="15" a="1"/>
  <c r="H35" i="15" s="1"/>
  <c r="H33" i="15" a="1"/>
  <c r="H33" i="15" s="1"/>
  <c r="H32" i="15" a="1"/>
  <c r="H32" i="15" s="1"/>
  <c r="H31" i="15" a="1"/>
  <c r="H31" i="15" s="1"/>
  <c r="H29" i="15" a="1"/>
  <c r="H29" i="15" s="1"/>
  <c r="H28" i="15" a="1"/>
  <c r="H28" i="15" s="1"/>
  <c r="H26" i="15" a="1"/>
  <c r="H26" i="15" s="1"/>
  <c r="H25" i="15" a="1"/>
  <c r="H25" i="15" s="1"/>
  <c r="H22" i="15" a="1"/>
  <c r="H22" i="15" s="1"/>
  <c r="H21" i="15" a="1"/>
  <c r="H21" i="15" s="1"/>
  <c r="D88" i="15" a="1"/>
  <c r="D88" i="15" s="1"/>
  <c r="H84" i="15" a="1"/>
  <c r="H84" i="15" s="1"/>
  <c r="D80" i="15" a="1"/>
  <c r="D80" i="15" s="1"/>
  <c r="H74" i="15" a="1"/>
  <c r="H74" i="15" s="1"/>
  <c r="D69" i="15" a="1"/>
  <c r="D69" i="15" s="1"/>
  <c r="H63" i="15" a="1"/>
  <c r="H63" i="15" s="1"/>
  <c r="D59" i="15" a="1"/>
  <c r="D59" i="15" s="1"/>
  <c r="H43" i="15" a="1"/>
  <c r="H43" i="15" s="1"/>
  <c r="H38" i="15" a="1"/>
  <c r="H38" i="15" s="1"/>
  <c r="H34" i="15" a="1"/>
  <c r="H34" i="15" s="1"/>
  <c r="H90" i="15" a="1"/>
  <c r="H90" i="15" s="1"/>
  <c r="D86" i="15" a="1"/>
  <c r="D86" i="15" s="1"/>
  <c r="H82" i="15" a="1"/>
  <c r="H82" i="15" s="1"/>
  <c r="D76" i="15" a="1"/>
  <c r="D76" i="15" s="1"/>
  <c r="H72" i="15" a="1"/>
  <c r="H72" i="15" s="1"/>
  <c r="D66" i="15" a="1"/>
  <c r="D66" i="15" s="1"/>
  <c r="H61" i="15" a="1"/>
  <c r="H61" i="15" s="1"/>
  <c r="H42" i="15" a="1"/>
  <c r="H42" i="15" s="1"/>
  <c r="H37" i="15" a="1"/>
  <c r="H37" i="15" s="1"/>
  <c r="D34" i="15" a="1"/>
  <c r="D34" i="15" s="1"/>
  <c r="D33" i="15" a="1"/>
  <c r="D33" i="15" s="1"/>
  <c r="D32" i="15" a="1"/>
  <c r="D32" i="15" s="1"/>
  <c r="D31" i="15" a="1"/>
  <c r="D31" i="15" s="1"/>
  <c r="D29" i="15" a="1"/>
  <c r="D29" i="15" s="1"/>
  <c r="D28" i="15" a="1"/>
  <c r="D28" i="15" s="1"/>
  <c r="D26" i="15" a="1"/>
  <c r="D26" i="15" s="1"/>
  <c r="D25" i="15" a="1"/>
  <c r="D25" i="15" s="1"/>
  <c r="H36" i="15" a="1"/>
  <c r="H36" i="15" s="1"/>
  <c r="H17" i="15" a="1"/>
  <c r="H17" i="15" s="1"/>
  <c r="D17" i="15" a="1"/>
  <c r="D17" i="15" s="1"/>
  <c r="D15" i="15" a="1"/>
  <c r="D15" i="15" s="1"/>
  <c r="H16" i="15" a="1"/>
  <c r="H16" i="15" s="1"/>
  <c r="D16" i="15" a="1"/>
  <c r="D16" i="15" s="1"/>
  <c r="H47" i="15" a="1"/>
  <c r="H47" i="15" s="1"/>
  <c r="D21" i="15" a="1"/>
  <c r="D21" i="15" s="1"/>
  <c r="H15" i="15" a="1"/>
  <c r="H15" i="15" s="1"/>
  <c r="H41" i="15" a="1"/>
  <c r="H41" i="15" s="1"/>
  <c r="D22" i="15" a="1"/>
  <c r="D22" i="15" s="1"/>
  <c r="H20" i="15" a="1"/>
  <c r="H20" i="15" s="1"/>
  <c r="D20" i="15" a="1"/>
  <c r="D20" i="15" s="1"/>
  <c r="E90" i="14" a="1"/>
  <c r="E90" i="14" s="1"/>
  <c r="I90" i="14" a="1"/>
  <c r="I90" i="14" s="1"/>
  <c r="I89" i="14" a="1"/>
  <c r="I89" i="14" s="1"/>
  <c r="I87" i="14" a="1"/>
  <c r="I87" i="14" s="1"/>
  <c r="I85" i="14" a="1"/>
  <c r="I85" i="14" s="1"/>
  <c r="I83" i="14" a="1"/>
  <c r="I83" i="14" s="1"/>
  <c r="I81" i="14" a="1"/>
  <c r="I81" i="14" s="1"/>
  <c r="I77" i="14" a="1"/>
  <c r="I77" i="14" s="1"/>
  <c r="I75" i="14" a="1"/>
  <c r="I75" i="14" s="1"/>
  <c r="I73" i="14" a="1"/>
  <c r="I73" i="14" s="1"/>
  <c r="I70" i="14" a="1"/>
  <c r="I70" i="14" s="1"/>
  <c r="I67" i="14" a="1"/>
  <c r="I67" i="14" s="1"/>
  <c r="I64" i="14" a="1"/>
  <c r="I64" i="14" s="1"/>
  <c r="I62" i="14" a="1"/>
  <c r="I62" i="14" s="1"/>
  <c r="I60" i="14" a="1"/>
  <c r="I60" i="14" s="1"/>
  <c r="I58" i="14" a="1"/>
  <c r="I58" i="14" s="1"/>
  <c r="I57" i="14" a="1"/>
  <c r="I57" i="14" s="1"/>
  <c r="I56" i="14" a="1"/>
  <c r="I56" i="14" s="1"/>
  <c r="I55" i="14" a="1"/>
  <c r="I55" i="14" s="1"/>
  <c r="I53" i="14" a="1"/>
  <c r="I53" i="14" s="1"/>
  <c r="I52" i="14" a="1"/>
  <c r="I52" i="14" s="1"/>
  <c r="I51" i="14" a="1"/>
  <c r="I51" i="14" s="1"/>
  <c r="I48" i="14" a="1"/>
  <c r="I48" i="14" s="1"/>
  <c r="E88" i="14" a="1"/>
  <c r="E88" i="14" s="1"/>
  <c r="E86" i="14" a="1"/>
  <c r="E86" i="14" s="1"/>
  <c r="E84" i="14" a="1"/>
  <c r="E84" i="14" s="1"/>
  <c r="E82" i="14" a="1"/>
  <c r="E82" i="14" s="1"/>
  <c r="E80" i="14" a="1"/>
  <c r="E80" i="14" s="1"/>
  <c r="E76" i="14" a="1"/>
  <c r="E76" i="14" s="1"/>
  <c r="E74" i="14" a="1"/>
  <c r="E74" i="14" s="1"/>
  <c r="E72" i="14" a="1"/>
  <c r="E72" i="14" s="1"/>
  <c r="E69" i="14" a="1"/>
  <c r="E69" i="14" s="1"/>
  <c r="E66" i="14" a="1"/>
  <c r="E66" i="14" s="1"/>
  <c r="E63" i="14" a="1"/>
  <c r="E63" i="14" s="1"/>
  <c r="E61" i="14" a="1"/>
  <c r="E61" i="14" s="1"/>
  <c r="E59" i="14" a="1"/>
  <c r="E59" i="14" s="1"/>
  <c r="I88" i="14" a="1"/>
  <c r="I88" i="14" s="1"/>
  <c r="I86" i="14" a="1"/>
  <c r="I86" i="14" s="1"/>
  <c r="I84" i="14" a="1"/>
  <c r="I84" i="14" s="1"/>
  <c r="I82" i="14" a="1"/>
  <c r="I82" i="14" s="1"/>
  <c r="I80" i="14" a="1"/>
  <c r="I80" i="14" s="1"/>
  <c r="I76" i="14" a="1"/>
  <c r="I76" i="14" s="1"/>
  <c r="I74" i="14" a="1"/>
  <c r="I74" i="14" s="1"/>
  <c r="I72" i="14" a="1"/>
  <c r="I72" i="14" s="1"/>
  <c r="I69" i="14" a="1"/>
  <c r="I69" i="14" s="1"/>
  <c r="I66" i="14" a="1"/>
  <c r="I66" i="14" s="1"/>
  <c r="I63" i="14" a="1"/>
  <c r="I63" i="14" s="1"/>
  <c r="I61" i="14" a="1"/>
  <c r="I61" i="14" s="1"/>
  <c r="I59" i="14" a="1"/>
  <c r="I59" i="14" s="1"/>
  <c r="E57" i="14" a="1"/>
  <c r="E57" i="14" s="1"/>
  <c r="E56" i="14" a="1"/>
  <c r="E56" i="14" s="1"/>
  <c r="E55" i="14" a="1"/>
  <c r="E55" i="14" s="1"/>
  <c r="E89" i="14" a="1"/>
  <c r="E89" i="14" s="1"/>
  <c r="E87" i="14" a="1"/>
  <c r="E87" i="14" s="1"/>
  <c r="E85" i="14" a="1"/>
  <c r="E85" i="14" s="1"/>
  <c r="E83" i="14" a="1"/>
  <c r="E83" i="14" s="1"/>
  <c r="E81" i="14" a="1"/>
  <c r="E81" i="14" s="1"/>
  <c r="E77" i="14" a="1"/>
  <c r="E77" i="14" s="1"/>
  <c r="E75" i="14" a="1"/>
  <c r="E75" i="14" s="1"/>
  <c r="E73" i="14" a="1"/>
  <c r="E73" i="14" s="1"/>
  <c r="E70" i="14" a="1"/>
  <c r="E70" i="14" s="1"/>
  <c r="E67" i="14" a="1"/>
  <c r="E67" i="14" s="1"/>
  <c r="E64" i="14" a="1"/>
  <c r="E64" i="14" s="1"/>
  <c r="E62" i="14" a="1"/>
  <c r="E62" i="14" s="1"/>
  <c r="E60" i="14" a="1"/>
  <c r="E60" i="14" s="1"/>
  <c r="E58" i="14" a="1"/>
  <c r="E58" i="14" s="1"/>
  <c r="E52" i="14" a="1"/>
  <c r="E52" i="14" s="1"/>
  <c r="E47" i="14" a="1"/>
  <c r="E47" i="14" s="1"/>
  <c r="E43" i="14" a="1"/>
  <c r="E43" i="14" s="1"/>
  <c r="E41" i="14" a="1"/>
  <c r="E41" i="14" s="1"/>
  <c r="E38" i="14" a="1"/>
  <c r="E38" i="14" s="1"/>
  <c r="E36" i="14" a="1"/>
  <c r="E36" i="14" s="1"/>
  <c r="E34" i="14" a="1"/>
  <c r="E34" i="14" s="1"/>
  <c r="E32" i="14" a="1"/>
  <c r="E32" i="14" s="1"/>
  <c r="E29" i="14" a="1"/>
  <c r="E29" i="14" s="1"/>
  <c r="I25" i="14" a="1"/>
  <c r="I25" i="14" s="1"/>
  <c r="I22" i="14" a="1"/>
  <c r="I22" i="14" s="1"/>
  <c r="I21" i="14" a="1"/>
  <c r="I21" i="14" s="1"/>
  <c r="I20" i="14" a="1"/>
  <c r="I20" i="14" s="1"/>
  <c r="I17" i="14" a="1"/>
  <c r="I17" i="14" s="1"/>
  <c r="I16" i="14" a="1"/>
  <c r="I16" i="14" s="1"/>
  <c r="I15" i="14" a="1"/>
  <c r="I15" i="14" s="1"/>
  <c r="E51" i="14" a="1"/>
  <c r="E51" i="14" s="1"/>
  <c r="I47" i="14" a="1"/>
  <c r="I47" i="14" s="1"/>
  <c r="I43" i="14" a="1"/>
  <c r="I43" i="14" s="1"/>
  <c r="I41" i="14" a="1"/>
  <c r="I41" i="14" s="1"/>
  <c r="I38" i="14" a="1"/>
  <c r="I38" i="14" s="1"/>
  <c r="I36" i="14" a="1"/>
  <c r="I36" i="14" s="1"/>
  <c r="I34" i="14" a="1"/>
  <c r="I34" i="14" s="1"/>
  <c r="I32" i="14" a="1"/>
  <c r="I32" i="14" s="1"/>
  <c r="I29" i="14" a="1"/>
  <c r="I29" i="14" s="1"/>
  <c r="I28" i="14" a="1"/>
  <c r="I28" i="14" s="1"/>
  <c r="E28" i="14" a="1"/>
  <c r="E28" i="14" s="1"/>
  <c r="E48" i="14" a="1"/>
  <c r="E48" i="14" s="1"/>
  <c r="E46" i="14" a="1"/>
  <c r="E46" i="14" s="1"/>
  <c r="E42" i="14" a="1"/>
  <c r="E42" i="14" s="1"/>
  <c r="E39" i="14" a="1"/>
  <c r="E39" i="14" s="1"/>
  <c r="E37" i="14" a="1"/>
  <c r="E37" i="14" s="1"/>
  <c r="E35" i="14" a="1"/>
  <c r="E35" i="14" s="1"/>
  <c r="E33" i="14" a="1"/>
  <c r="E33" i="14" s="1"/>
  <c r="E31" i="14" a="1"/>
  <c r="E31" i="14" s="1"/>
  <c r="I26" i="14" a="1"/>
  <c r="I26" i="14" s="1"/>
  <c r="E26" i="14" a="1"/>
  <c r="E26" i="14" s="1"/>
  <c r="E25" i="14" a="1"/>
  <c r="E25" i="14" s="1"/>
  <c r="E22" i="14" a="1"/>
  <c r="E22" i="14" s="1"/>
  <c r="E21" i="14" a="1"/>
  <c r="E21" i="14" s="1"/>
  <c r="E20" i="14" a="1"/>
  <c r="E20" i="14" s="1"/>
  <c r="E17" i="14" a="1"/>
  <c r="E17" i="14" s="1"/>
  <c r="E16" i="14" a="1"/>
  <c r="E16" i="14" s="1"/>
  <c r="E15" i="14" a="1"/>
  <c r="E15" i="14" s="1"/>
  <c r="E53" i="14" a="1"/>
  <c r="E53" i="14" s="1"/>
  <c r="I46" i="14" a="1"/>
  <c r="I46" i="14" s="1"/>
  <c r="I42" i="14" a="1"/>
  <c r="I42" i="14" s="1"/>
  <c r="I39" i="14" a="1"/>
  <c r="I39" i="14" s="1"/>
  <c r="I37" i="14" a="1"/>
  <c r="I37" i="14" s="1"/>
  <c r="I35" i="14" a="1"/>
  <c r="I35" i="14" s="1"/>
  <c r="I33" i="14" a="1"/>
  <c r="I33" i="14" s="1"/>
  <c r="I31" i="14" a="1"/>
  <c r="I31" i="14" s="1"/>
  <c r="E90" i="15" l="1" a="1"/>
  <c r="E90" i="15" s="1"/>
  <c r="I89" i="15" a="1"/>
  <c r="I89" i="15" s="1"/>
  <c r="E86" i="15" a="1"/>
  <c r="E86" i="15" s="1"/>
  <c r="I85" i="15" a="1"/>
  <c r="I85" i="15" s="1"/>
  <c r="E82" i="15" a="1"/>
  <c r="E82" i="15" s="1"/>
  <c r="I81" i="15" a="1"/>
  <c r="I81" i="15" s="1"/>
  <c r="E76" i="15" a="1"/>
  <c r="E76" i="15" s="1"/>
  <c r="I75" i="15" a="1"/>
  <c r="I75" i="15" s="1"/>
  <c r="E72" i="15" a="1"/>
  <c r="E72" i="15" s="1"/>
  <c r="I70" i="15" a="1"/>
  <c r="I70" i="15" s="1"/>
  <c r="E66" i="15" a="1"/>
  <c r="E66" i="15" s="1"/>
  <c r="I64" i="15" a="1"/>
  <c r="I64" i="15" s="1"/>
  <c r="E61" i="15" a="1"/>
  <c r="E61" i="15" s="1"/>
  <c r="I60" i="15" a="1"/>
  <c r="I60" i="15" s="1"/>
  <c r="I57" i="15" a="1"/>
  <c r="I57" i="15" s="1"/>
  <c r="I56" i="15" a="1"/>
  <c r="I56" i="15" s="1"/>
  <c r="I55" i="15" a="1"/>
  <c r="I55" i="15" s="1"/>
  <c r="I53" i="15" a="1"/>
  <c r="I53" i="15" s="1"/>
  <c r="I52" i="15" a="1"/>
  <c r="I52" i="15" s="1"/>
  <c r="I51" i="15" a="1"/>
  <c r="I51" i="15" s="1"/>
  <c r="I48" i="15" a="1"/>
  <c r="I48" i="15" s="1"/>
  <c r="I47" i="15" a="1"/>
  <c r="I47" i="15" s="1"/>
  <c r="I46" i="15" a="1"/>
  <c r="I46" i="15" s="1"/>
  <c r="I43" i="15" a="1"/>
  <c r="I43" i="15" s="1"/>
  <c r="I42" i="15" a="1"/>
  <c r="I42" i="15" s="1"/>
  <c r="I41" i="15" a="1"/>
  <c r="I41" i="15" s="1"/>
  <c r="I39" i="15" a="1"/>
  <c r="I39" i="15" s="1"/>
  <c r="I38" i="15" a="1"/>
  <c r="I38" i="15" s="1"/>
  <c r="I37" i="15" a="1"/>
  <c r="I37" i="15" s="1"/>
  <c r="I36" i="15" a="1"/>
  <c r="I36" i="15" s="1"/>
  <c r="I35" i="15" a="1"/>
  <c r="I35" i="15" s="1"/>
  <c r="I34" i="15" a="1"/>
  <c r="I34" i="15" s="1"/>
  <c r="E88" i="15" a="1"/>
  <c r="E88" i="15" s="1"/>
  <c r="I87" i="15" a="1"/>
  <c r="I87" i="15" s="1"/>
  <c r="E84" i="15" a="1"/>
  <c r="E84" i="15" s="1"/>
  <c r="I83" i="15" a="1"/>
  <c r="I83" i="15" s="1"/>
  <c r="E80" i="15" a="1"/>
  <c r="E80" i="15" s="1"/>
  <c r="I77" i="15" a="1"/>
  <c r="I77" i="15" s="1"/>
  <c r="E74" i="15" a="1"/>
  <c r="E74" i="15" s="1"/>
  <c r="I73" i="15" a="1"/>
  <c r="I73" i="15" s="1"/>
  <c r="E69" i="15" a="1"/>
  <c r="E69" i="15" s="1"/>
  <c r="I67" i="15" a="1"/>
  <c r="I67" i="15" s="1"/>
  <c r="E63" i="15" a="1"/>
  <c r="E63" i="15" s="1"/>
  <c r="I62" i="15" a="1"/>
  <c r="I62" i="15" s="1"/>
  <c r="E59" i="15" a="1"/>
  <c r="E59" i="15" s="1"/>
  <c r="I58" i="15" a="1"/>
  <c r="I58" i="15" s="1"/>
  <c r="E57" i="15" a="1"/>
  <c r="E57" i="15" s="1"/>
  <c r="E56" i="15" a="1"/>
  <c r="E56" i="15" s="1"/>
  <c r="E55" i="15" a="1"/>
  <c r="E55" i="15" s="1"/>
  <c r="E53" i="15" a="1"/>
  <c r="E53" i="15" s="1"/>
  <c r="E52" i="15" a="1"/>
  <c r="E52" i="15" s="1"/>
  <c r="E51" i="15" a="1"/>
  <c r="E51" i="15" s="1"/>
  <c r="E48" i="15" a="1"/>
  <c r="E48" i="15" s="1"/>
  <c r="I86" i="15" a="1"/>
  <c r="I86" i="15" s="1"/>
  <c r="E83" i="15" a="1"/>
  <c r="E83" i="15" s="1"/>
  <c r="I76" i="15" a="1"/>
  <c r="I76" i="15" s="1"/>
  <c r="E73" i="15" a="1"/>
  <c r="E73" i="15" s="1"/>
  <c r="I66" i="15" a="1"/>
  <c r="I66" i="15" s="1"/>
  <c r="E62" i="15" a="1"/>
  <c r="E62" i="15" s="1"/>
  <c r="E89" i="15" a="1"/>
  <c r="E89" i="15" s="1"/>
  <c r="I84" i="15" a="1"/>
  <c r="I84" i="15" s="1"/>
  <c r="E81" i="15" a="1"/>
  <c r="E81" i="15" s="1"/>
  <c r="I74" i="15" a="1"/>
  <c r="I74" i="15" s="1"/>
  <c r="E70" i="15" a="1"/>
  <c r="E70" i="15" s="1"/>
  <c r="I63" i="15" a="1"/>
  <c r="I63" i="15" s="1"/>
  <c r="E60" i="15" a="1"/>
  <c r="E60" i="15" s="1"/>
  <c r="E43" i="15" a="1"/>
  <c r="E43" i="15" s="1"/>
  <c r="E38" i="15" a="1"/>
  <c r="E38" i="15" s="1"/>
  <c r="E34" i="15" a="1"/>
  <c r="E34" i="15" s="1"/>
  <c r="E33" i="15" a="1"/>
  <c r="E33" i="15" s="1"/>
  <c r="E32" i="15" a="1"/>
  <c r="E32" i="15" s="1"/>
  <c r="E31" i="15" a="1"/>
  <c r="E31" i="15" s="1"/>
  <c r="E29" i="15" a="1"/>
  <c r="E29" i="15" s="1"/>
  <c r="E28" i="15" a="1"/>
  <c r="E28" i="15" s="1"/>
  <c r="E26" i="15" a="1"/>
  <c r="E26" i="15" s="1"/>
  <c r="E25" i="15" a="1"/>
  <c r="E25" i="15" s="1"/>
  <c r="E22" i="15" a="1"/>
  <c r="E22" i="15" s="1"/>
  <c r="E21" i="15" a="1"/>
  <c r="E21" i="15" s="1"/>
  <c r="I90" i="15" a="1"/>
  <c r="I90" i="15" s="1"/>
  <c r="E87" i="15" a="1"/>
  <c r="E87" i="15" s="1"/>
  <c r="I82" i="15" a="1"/>
  <c r="I82" i="15" s="1"/>
  <c r="E77" i="15" a="1"/>
  <c r="E77" i="15" s="1"/>
  <c r="I72" i="15" a="1"/>
  <c r="I72" i="15" s="1"/>
  <c r="E67" i="15" a="1"/>
  <c r="E67" i="15" s="1"/>
  <c r="I61" i="15" a="1"/>
  <c r="I61" i="15" s="1"/>
  <c r="E58" i="15" a="1"/>
  <c r="E58" i="15" s="1"/>
  <c r="E42" i="15" a="1"/>
  <c r="E42" i="15" s="1"/>
  <c r="E37" i="15" a="1"/>
  <c r="E37" i="15" s="1"/>
  <c r="I88" i="15" a="1"/>
  <c r="I88" i="15" s="1"/>
  <c r="E85" i="15" a="1"/>
  <c r="E85" i="15" s="1"/>
  <c r="I80" i="15" a="1"/>
  <c r="I80" i="15" s="1"/>
  <c r="E75" i="15" a="1"/>
  <c r="E75" i="15" s="1"/>
  <c r="I69" i="15" a="1"/>
  <c r="I69" i="15" s="1"/>
  <c r="E64" i="15" a="1"/>
  <c r="E64" i="15" s="1"/>
  <c r="I59" i="15" a="1"/>
  <c r="I59" i="15" s="1"/>
  <c r="E47" i="15" a="1"/>
  <c r="E47" i="15" s="1"/>
  <c r="E41" i="15" a="1"/>
  <c r="E41" i="15" s="1"/>
  <c r="E36" i="15" a="1"/>
  <c r="E36" i="15" s="1"/>
  <c r="I33" i="15" a="1"/>
  <c r="I33" i="15" s="1"/>
  <c r="I32" i="15" a="1"/>
  <c r="I32" i="15" s="1"/>
  <c r="I31" i="15" a="1"/>
  <c r="I31" i="15" s="1"/>
  <c r="I29" i="15" a="1"/>
  <c r="I29" i="15" s="1"/>
  <c r="I28" i="15" a="1"/>
  <c r="I28" i="15" s="1"/>
  <c r="I26" i="15" a="1"/>
  <c r="I26" i="15" s="1"/>
  <c r="I25" i="15" a="1"/>
  <c r="I25" i="15" s="1"/>
  <c r="I22" i="15" a="1"/>
  <c r="I22" i="15" s="1"/>
  <c r="E35" i="15" a="1"/>
  <c r="E35" i="15" s="1"/>
  <c r="E16" i="15" a="1"/>
  <c r="E16" i="15" s="1"/>
  <c r="I15" i="15" a="1"/>
  <c r="I15" i="15" s="1"/>
  <c r="I20" i="15" a="1"/>
  <c r="I20" i="15" s="1"/>
  <c r="E46" i="15" a="1"/>
  <c r="E46" i="15" s="1"/>
  <c r="I21" i="15" a="1"/>
  <c r="I21" i="15" s="1"/>
  <c r="E20" i="15" a="1"/>
  <c r="E20" i="15" s="1"/>
  <c r="I17" i="15" a="1"/>
  <c r="I17" i="15" s="1"/>
  <c r="E15" i="15" a="1"/>
  <c r="E15" i="15" s="1"/>
  <c r="E39" i="15" a="1"/>
  <c r="E39" i="15" s="1"/>
  <c r="E17" i="15" a="1"/>
  <c r="E17" i="15" s="1"/>
  <c r="I16" i="15" a="1"/>
  <c r="I16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Scott Marley</author>
  </authors>
  <commentList>
    <comment ref="B47" authorId="0" shapeId="0" xr:uid="{A65CFE75-9E08-466C-8C0D-0E0DB2E53639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  <comment ref="B147" authorId="0" shapeId="0" xr:uid="{95CEA91E-96B6-4A22-B60B-E5F7E31CD104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  <comment ref="B231" authorId="0" shapeId="0" xr:uid="{452593EC-E618-49EB-9FCF-26D9E4EF5A02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7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C11" authorId="0" shapeId="0" xr:uid="{00000000-0006-0000-07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1" authorId="0" shapeId="0" xr:uid="{00000000-0006-0000-07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7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1" authorId="0" shapeId="0" xr:uid="{00000000-0006-0000-07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7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1" authorId="0" shapeId="0" xr:uid="{00000000-0006-0000-07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7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1" authorId="0" shapeId="0" xr:uid="{00000000-0006-0000-07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7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7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1" authorId="0" shapeId="0" xr:uid="{00000000-0006-0000-07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7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1" authorId="0" shapeId="0" xr:uid="{00000000-0006-0000-07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1" authorId="0" shapeId="0" xr:uid="{00000000-0006-0000-07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1" authorId="0" shapeId="0" xr:uid="{00000000-0006-0000-07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7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7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1" authorId="0" shapeId="0" xr:uid="{00000000-0006-0000-07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7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7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1" authorId="0" shapeId="0" xr:uid="{00000000-0006-0000-07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7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7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7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7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7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7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7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7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1" authorId="0" shapeId="0" xr:uid="{00000000-0006-0000-07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1" authorId="0" shapeId="0" xr:uid="{00000000-0006-0000-07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7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7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7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7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7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7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7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7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7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7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7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7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7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7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7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2" authorId="0" shapeId="0" xr:uid="{00000000-0006-0000-07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2" authorId="0" shapeId="0" xr:uid="{00000000-0006-0000-07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7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7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7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7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7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7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7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7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7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2" authorId="0" shapeId="0" xr:uid="{00000000-0006-0000-07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2" authorId="0" shapeId="0" xr:uid="{00000000-0006-0000-07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7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7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7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7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7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7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7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7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2" authorId="0" shapeId="0" xr:uid="{00000000-0006-0000-07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2" authorId="0" shapeId="0" xr:uid="{00000000-0006-0000-07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7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7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7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2" authorId="0" shapeId="0" xr:uid="{00000000-0006-0000-07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7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7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7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2" authorId="0" shapeId="0" xr:uid="{00000000-0006-0000-07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7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2" authorId="0" shapeId="0" xr:uid="{00000000-0006-0000-07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2" authorId="0" shapeId="0" xr:uid="{00000000-0006-0000-07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7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7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7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7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7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7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7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7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7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7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7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7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7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7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7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7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7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7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7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7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7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7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3" authorId="0" shapeId="0" xr:uid="{00000000-0006-0000-07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7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7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3" authorId="0" shapeId="0" xr:uid="{00000000-0006-0000-07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7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7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7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7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7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7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7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7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7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7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3" authorId="0" shapeId="0" xr:uid="{00000000-0006-0000-07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7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7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7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7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3" authorId="0" shapeId="0" xr:uid="{00000000-0006-0000-07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7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7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7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7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3" authorId="0" shapeId="0" xr:uid="{00000000-0006-0000-07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7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7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7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7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7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3" authorId="0" shapeId="0" xr:uid="{00000000-0006-0000-07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7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7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7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7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7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7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7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3" authorId="0" shapeId="0" xr:uid="{00000000-0006-0000-07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7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7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7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7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7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7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3" authorId="0" shapeId="0" xr:uid="{00000000-0006-0000-07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7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7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7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7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7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7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4" authorId="0" shapeId="0" xr:uid="{00000000-0006-0000-07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7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7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7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7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7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7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7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7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7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7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7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7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7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7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7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4" authorId="0" shapeId="0" xr:uid="{00000000-0006-0000-07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7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4" authorId="0" shapeId="0" xr:uid="{00000000-0006-0000-07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7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7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7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7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4" authorId="0" shapeId="0" xr:uid="{00000000-0006-0000-07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4" authorId="0" shapeId="0" xr:uid="{00000000-0006-0000-07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4" authorId="0" shapeId="0" xr:uid="{00000000-0006-0000-07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4" authorId="0" shapeId="0" xr:uid="{00000000-0006-0000-07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7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7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7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7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4" authorId="0" shapeId="0" xr:uid="{00000000-0006-0000-07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7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7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4" authorId="0" shapeId="0" xr:uid="{00000000-0006-0000-07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7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4" authorId="0" shapeId="0" xr:uid="{00000000-0006-0000-07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4" authorId="0" shapeId="0" xr:uid="{00000000-0006-0000-07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7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7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7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4" authorId="0" shapeId="0" xr:uid="{00000000-0006-0000-07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7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7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7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7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7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7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7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7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7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7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5" authorId="0" shapeId="0" xr:uid="{00000000-0006-0000-07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7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7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7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5" authorId="0" shapeId="0" xr:uid="{00000000-0006-0000-07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7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7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7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7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7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7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7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7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7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5" authorId="0" shapeId="0" xr:uid="{00000000-0006-0000-07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5" authorId="0" shapeId="0" xr:uid="{00000000-0006-0000-07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5" authorId="0" shapeId="0" xr:uid="{00000000-0006-0000-07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7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5" authorId="0" shapeId="0" xr:uid="{00000000-0006-0000-07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7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7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7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7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7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7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7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7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7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7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7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5" authorId="0" shapeId="0" xr:uid="{00000000-0006-0000-07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7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7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7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7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5" authorId="0" shapeId="0" xr:uid="{00000000-0006-0000-07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7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7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7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7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7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7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7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7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7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7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7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7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7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7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7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7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7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6" authorId="0" shapeId="0" xr:uid="{00000000-0006-0000-07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6" authorId="0" shapeId="0" xr:uid="{00000000-0006-0000-07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7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7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7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7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6" authorId="0" shapeId="0" xr:uid="{00000000-0006-0000-07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7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7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6" authorId="0" shapeId="0" xr:uid="{00000000-0006-0000-07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7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6" authorId="0" shapeId="0" xr:uid="{00000000-0006-0000-07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7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7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6" authorId="0" shapeId="0" xr:uid="{00000000-0006-0000-07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7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7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7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7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7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7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7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7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7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7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7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7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6" authorId="0" shapeId="0" xr:uid="{00000000-0006-0000-07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7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7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7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7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7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7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7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7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7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7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7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7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7" authorId="0" shapeId="0" xr:uid="{00000000-0006-0000-07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7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7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7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7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7" authorId="0" shapeId="0" xr:uid="{00000000-0006-0000-07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7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7" authorId="0" shapeId="0" xr:uid="{00000000-0006-0000-07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7" authorId="0" shapeId="0" xr:uid="{00000000-0006-0000-07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7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7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7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7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7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7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7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7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7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7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7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7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7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7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7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7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7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7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7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7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7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7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7" authorId="0" shapeId="0" xr:uid="{00000000-0006-0000-07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7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7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7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7" authorId="0" shapeId="0" xr:uid="{00000000-0006-0000-07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7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7" authorId="0" shapeId="0" xr:uid="{00000000-0006-0000-07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7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7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7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7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7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7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7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7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8" authorId="0" shapeId="0" xr:uid="{00000000-0006-0000-07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7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7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7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7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7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7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7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8" authorId="0" shapeId="0" xr:uid="{00000000-0006-0000-07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8" authorId="0" shapeId="0" xr:uid="{00000000-0006-0000-07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8" authorId="0" shapeId="0" xr:uid="{00000000-0006-0000-07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7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8" authorId="0" shapeId="0" xr:uid="{00000000-0006-0000-07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7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8" authorId="0" shapeId="0" xr:uid="{00000000-0006-0000-07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8" authorId="0" shapeId="0" xr:uid="{00000000-0006-0000-07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7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7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7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7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7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7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7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7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7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8" authorId="0" shapeId="0" xr:uid="{00000000-0006-0000-07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8" authorId="0" shapeId="0" xr:uid="{00000000-0006-0000-07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7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8" authorId="0" shapeId="0" xr:uid="{00000000-0006-0000-07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7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7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8" authorId="0" shapeId="0" xr:uid="{00000000-0006-0000-07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7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7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8" authorId="0" shapeId="0" xr:uid="{00000000-0006-0000-07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7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7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7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7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7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9" authorId="0" shapeId="0" xr:uid="{00000000-0006-0000-07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9" authorId="0" shapeId="0" xr:uid="{00000000-0006-0000-07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9" authorId="0" shapeId="0" xr:uid="{00000000-0006-0000-07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9" authorId="0" shapeId="0" xr:uid="{00000000-0006-0000-07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9" authorId="0" shapeId="0" xr:uid="{00000000-0006-0000-07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9" authorId="0" shapeId="0" xr:uid="{00000000-0006-0000-07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9" authorId="0" shapeId="0" xr:uid="{00000000-0006-0000-07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9" authorId="0" shapeId="0" xr:uid="{00000000-0006-0000-07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9" authorId="0" shapeId="0" xr:uid="{00000000-0006-0000-07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9" authorId="0" shapeId="0" xr:uid="{00000000-0006-0000-07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9" authorId="0" shapeId="0" xr:uid="{00000000-0006-0000-07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9" authorId="0" shapeId="0" xr:uid="{00000000-0006-0000-07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9" authorId="0" shapeId="0" xr:uid="{00000000-0006-0000-07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9" authorId="0" shapeId="0" xr:uid="{00000000-0006-0000-07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9" authorId="0" shapeId="0" xr:uid="{00000000-0006-0000-07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9" authorId="0" shapeId="0" xr:uid="{00000000-0006-0000-07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9" authorId="0" shapeId="0" xr:uid="{00000000-0006-0000-07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9" authorId="0" shapeId="0" xr:uid="{00000000-0006-0000-07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9" authorId="0" shapeId="0" xr:uid="{00000000-0006-0000-07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9" authorId="0" shapeId="0" xr:uid="{00000000-0006-0000-07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9" authorId="0" shapeId="0" xr:uid="{00000000-0006-0000-07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9" authorId="0" shapeId="0" xr:uid="{00000000-0006-0000-07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9" authorId="0" shapeId="0" xr:uid="{00000000-0006-0000-07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9" authorId="0" shapeId="0" xr:uid="{00000000-0006-0000-07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9" authorId="0" shapeId="0" xr:uid="{00000000-0006-0000-07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9" authorId="0" shapeId="0" xr:uid="{00000000-0006-0000-07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9" authorId="0" shapeId="0" xr:uid="{00000000-0006-0000-07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9" authorId="0" shapeId="0" xr:uid="{00000000-0006-0000-07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9" authorId="0" shapeId="0" xr:uid="{00000000-0006-0000-07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9" authorId="0" shapeId="0" xr:uid="{00000000-0006-0000-07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9" authorId="0" shapeId="0" xr:uid="{00000000-0006-0000-07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9" authorId="0" shapeId="0" xr:uid="{00000000-0006-0000-07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9" authorId="0" shapeId="0" xr:uid="{00000000-0006-0000-07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9" authorId="0" shapeId="0" xr:uid="{00000000-0006-0000-07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9" authorId="0" shapeId="0" xr:uid="{00000000-0006-0000-07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9" authorId="0" shapeId="0" xr:uid="{00000000-0006-0000-07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9" authorId="0" shapeId="0" xr:uid="{00000000-0006-0000-07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9" authorId="0" shapeId="0" xr:uid="{00000000-0006-0000-07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9" authorId="0" shapeId="0" xr:uid="{00000000-0006-0000-07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9" authorId="0" shapeId="0" xr:uid="{00000000-0006-0000-07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9" authorId="0" shapeId="0" xr:uid="{00000000-0006-0000-07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9" authorId="0" shapeId="0" xr:uid="{00000000-0006-0000-07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9" authorId="0" shapeId="0" xr:uid="{00000000-0006-0000-07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20" authorId="0" shapeId="0" xr:uid="{00000000-0006-0000-0700-0000A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20" authorId="0" shapeId="0" xr:uid="{00000000-0006-0000-07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20" authorId="0" shapeId="0" xr:uid="{00000000-0006-0000-07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20" authorId="0" shapeId="0" xr:uid="{00000000-0006-0000-07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20" authorId="0" shapeId="0" xr:uid="{00000000-0006-0000-07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20" authorId="0" shapeId="0" xr:uid="{00000000-0006-0000-07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20" authorId="0" shapeId="0" xr:uid="{00000000-0006-0000-0700-0000B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20" authorId="0" shapeId="0" xr:uid="{00000000-0006-0000-07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20" authorId="0" shapeId="0" xr:uid="{00000000-0006-0000-07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20" authorId="0" shapeId="0" xr:uid="{00000000-0006-0000-07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20" authorId="0" shapeId="0" xr:uid="{00000000-0006-0000-07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20" authorId="0" shapeId="0" xr:uid="{00000000-0006-0000-07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20" authorId="0" shapeId="0" xr:uid="{00000000-0006-0000-07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20" authorId="0" shapeId="0" xr:uid="{00000000-0006-0000-07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20" authorId="0" shapeId="0" xr:uid="{00000000-0006-0000-07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20" authorId="0" shapeId="0" xr:uid="{00000000-0006-0000-0700-0000B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20" authorId="0" shapeId="0" xr:uid="{00000000-0006-0000-0700-0000B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20" authorId="0" shapeId="0" xr:uid="{00000000-0006-0000-07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20" authorId="0" shapeId="0" xr:uid="{00000000-0006-0000-0700-0000C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20" authorId="0" shapeId="0" xr:uid="{00000000-0006-0000-0700-0000C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20" authorId="0" shapeId="0" xr:uid="{00000000-0006-0000-07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20" authorId="0" shapeId="0" xr:uid="{00000000-0006-0000-07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0" authorId="0" shapeId="0" xr:uid="{00000000-0006-0000-07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20" authorId="0" shapeId="0" xr:uid="{00000000-0006-0000-0700-0000C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20" authorId="0" shapeId="0" xr:uid="{00000000-0006-0000-07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20" authorId="0" shapeId="0" xr:uid="{00000000-0006-0000-07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20" authorId="0" shapeId="0" xr:uid="{00000000-0006-0000-07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20" authorId="0" shapeId="0" xr:uid="{00000000-0006-0000-07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20" authorId="0" shapeId="0" xr:uid="{00000000-0006-0000-07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20" authorId="0" shapeId="0" xr:uid="{00000000-0006-0000-07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20" authorId="0" shapeId="0" xr:uid="{00000000-0006-0000-07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20" authorId="0" shapeId="0" xr:uid="{00000000-0006-0000-07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20" authorId="0" shapeId="0" xr:uid="{00000000-0006-0000-07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20" authorId="0" shapeId="0" xr:uid="{00000000-0006-0000-07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20" authorId="0" shapeId="0" xr:uid="{00000000-0006-0000-07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20" authorId="0" shapeId="0" xr:uid="{00000000-0006-0000-07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20" authorId="0" shapeId="0" xr:uid="{00000000-0006-0000-07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20" authorId="0" shapeId="0" xr:uid="{00000000-0006-0000-07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20" authorId="0" shapeId="0" xr:uid="{00000000-0006-0000-07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20" authorId="0" shapeId="0" xr:uid="{00000000-0006-0000-07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20" authorId="0" shapeId="0" xr:uid="{00000000-0006-0000-07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20" authorId="0" shapeId="0" xr:uid="{00000000-0006-0000-07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20" authorId="0" shapeId="0" xr:uid="{00000000-0006-0000-07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20" authorId="0" shapeId="0" xr:uid="{00000000-0006-0000-07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20" authorId="0" shapeId="0" xr:uid="{00000000-0006-0000-07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20" authorId="0" shapeId="0" xr:uid="{00000000-0006-0000-07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21" authorId="0" shapeId="0" xr:uid="{00000000-0006-0000-07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21" authorId="0" shapeId="0" xr:uid="{00000000-0006-0000-07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21" authorId="0" shapeId="0" xr:uid="{00000000-0006-0000-07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21" authorId="0" shapeId="0" xr:uid="{00000000-0006-0000-07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21" authorId="0" shapeId="0" xr:uid="{00000000-0006-0000-07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21" authorId="0" shapeId="0" xr:uid="{00000000-0006-0000-07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21" authorId="0" shapeId="0" xr:uid="{00000000-0006-0000-07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21" authorId="0" shapeId="0" xr:uid="{00000000-0006-0000-07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21" authorId="0" shapeId="0" xr:uid="{00000000-0006-0000-07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21" authorId="0" shapeId="0" xr:uid="{00000000-0006-0000-07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21" authorId="0" shapeId="0" xr:uid="{00000000-0006-0000-07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21" authorId="0" shapeId="0" xr:uid="{00000000-0006-0000-07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21" authorId="0" shapeId="0" xr:uid="{00000000-0006-0000-07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21" authorId="0" shapeId="0" xr:uid="{00000000-0006-0000-07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21" authorId="0" shapeId="0" xr:uid="{00000000-0006-0000-07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21" authorId="0" shapeId="0" xr:uid="{00000000-0006-0000-07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21" authorId="0" shapeId="0" xr:uid="{00000000-0006-0000-07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21" authorId="0" shapeId="0" xr:uid="{00000000-0006-0000-07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21" authorId="0" shapeId="0" xr:uid="{00000000-0006-0000-07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21" authorId="0" shapeId="0" xr:uid="{00000000-0006-0000-0700-0000E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21" authorId="0" shapeId="0" xr:uid="{00000000-0006-0000-07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21" authorId="0" shapeId="0" xr:uid="{00000000-0006-0000-07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21" authorId="0" shapeId="0" xr:uid="{00000000-0006-0000-0700-0000F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21" authorId="0" shapeId="0" xr:uid="{00000000-0006-0000-0700-0000F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21" authorId="0" shapeId="0" xr:uid="{00000000-0006-0000-0700-0000F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21" authorId="0" shapeId="0" xr:uid="{00000000-0006-0000-07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21" authorId="0" shapeId="0" xr:uid="{00000000-0006-0000-07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21" authorId="0" shapeId="0" xr:uid="{00000000-0006-0000-0700-0000F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21" authorId="0" shapeId="0" xr:uid="{00000000-0006-0000-07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21" authorId="0" shapeId="0" xr:uid="{00000000-0006-0000-07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21" authorId="0" shapeId="0" xr:uid="{00000000-0006-0000-07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21" authorId="0" shapeId="0" xr:uid="{00000000-0006-0000-07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21" authorId="0" shapeId="0" xr:uid="{00000000-0006-0000-07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21" authorId="0" shapeId="0" xr:uid="{00000000-0006-0000-07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21" authorId="0" shapeId="0" xr:uid="{00000000-0006-0000-07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21" authorId="0" shapeId="0" xr:uid="{00000000-0006-0000-07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21" authorId="0" shapeId="0" xr:uid="{00000000-0006-0000-07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21" authorId="0" shapeId="0" xr:uid="{00000000-0006-0000-07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21" authorId="0" shapeId="0" xr:uid="{00000000-0006-0000-07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21" authorId="0" shapeId="0" xr:uid="{00000000-0006-0000-07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21" authorId="0" shapeId="0" xr:uid="{00000000-0006-0000-07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21" authorId="0" shapeId="0" xr:uid="{00000000-0006-0000-07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21" authorId="0" shapeId="0" xr:uid="{00000000-0006-0000-07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21" authorId="0" shapeId="0" xr:uid="{00000000-0006-0000-07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21" authorId="0" shapeId="0" xr:uid="{00000000-0006-0000-07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21" authorId="0" shapeId="0" xr:uid="{00000000-0006-0000-07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21" authorId="0" shapeId="0" xr:uid="{00000000-0006-0000-07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21" authorId="0" shapeId="0" xr:uid="{00000000-0006-0000-07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21" authorId="0" shapeId="0" xr:uid="{00000000-0006-0000-07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21" authorId="0" shapeId="0" xr:uid="{00000000-0006-0000-07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21" authorId="0" shapeId="0" xr:uid="{00000000-0006-0000-07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8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G11" authorId="0" shapeId="0" xr:uid="{00000000-0006-0000-08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8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1" authorId="0" shapeId="0" xr:uid="{00000000-0006-0000-08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8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1" authorId="0" shapeId="0" xr:uid="{00000000-0006-0000-08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8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1" authorId="0" shapeId="0" xr:uid="{00000000-0006-0000-08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1" authorId="0" shapeId="0" xr:uid="{00000000-0006-0000-08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8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8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1" authorId="0" shapeId="0" xr:uid="{00000000-0006-0000-08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1" authorId="0" shapeId="0" xr:uid="{00000000-0006-0000-08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1" authorId="0" shapeId="0" xr:uid="{00000000-0006-0000-08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8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8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8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8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1" authorId="0" shapeId="0" xr:uid="{00000000-0006-0000-08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8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8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1" authorId="0" shapeId="0" xr:uid="{00000000-0006-0000-08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8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8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8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1" authorId="0" shapeId="0" xr:uid="{00000000-0006-0000-08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8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8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8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8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8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8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1" authorId="0" shapeId="0" xr:uid="{00000000-0006-0000-08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8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8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1" authorId="0" shapeId="0" xr:uid="{00000000-0006-0000-08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8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8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8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8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8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1" authorId="0" shapeId="0" xr:uid="{00000000-0006-0000-08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8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8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8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8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1" authorId="0" shapeId="0" xr:uid="{00000000-0006-0000-08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8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8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8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8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8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1" authorId="0" shapeId="0" xr:uid="{00000000-0006-0000-08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1" authorId="0" shapeId="0" xr:uid="{00000000-0006-0000-08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1" authorId="0" shapeId="0" xr:uid="{00000000-0006-0000-08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8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1" authorId="0" shapeId="0" xr:uid="{00000000-0006-0000-08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8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8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8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8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8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8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8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1" authorId="0" shapeId="0" xr:uid="{00000000-0006-0000-08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8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8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8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8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1" authorId="0" shapeId="0" xr:uid="{00000000-0006-0000-08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8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8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8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1" authorId="0" shapeId="0" xr:uid="{00000000-0006-0000-08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8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8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8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1" authorId="0" shapeId="0" xr:uid="{00000000-0006-0000-08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8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1" authorId="0" shapeId="0" xr:uid="{00000000-0006-0000-08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1" authorId="0" shapeId="0" xr:uid="{00000000-0006-0000-08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8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8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8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8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8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8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8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1" authorId="0" shapeId="0" xr:uid="{00000000-0006-0000-08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8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8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8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1" authorId="0" shapeId="0" xr:uid="{00000000-0006-0000-08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1" authorId="0" shapeId="0" xr:uid="{00000000-0006-0000-08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1" authorId="0" shapeId="0" xr:uid="{00000000-0006-0000-08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8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8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1" authorId="0" shapeId="0" xr:uid="{00000000-0006-0000-08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1" authorId="0" shapeId="0" xr:uid="{00000000-0006-0000-08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1" authorId="0" shapeId="0" xr:uid="{00000000-0006-0000-08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8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8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8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8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8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2" authorId="0" shapeId="0" xr:uid="{00000000-0006-0000-08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8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8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2" authorId="0" shapeId="0" xr:uid="{00000000-0006-0000-08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8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8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2" authorId="0" shapeId="0" xr:uid="{00000000-0006-0000-08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2" authorId="0" shapeId="0" xr:uid="{00000000-0006-0000-08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8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8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8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8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8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8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8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8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2" authorId="0" shapeId="0" xr:uid="{00000000-0006-0000-08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8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8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8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8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8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8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2" authorId="0" shapeId="0" xr:uid="{00000000-0006-0000-08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2" authorId="0" shapeId="0" xr:uid="{00000000-0006-0000-08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8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8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8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8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8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8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8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8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8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2" authorId="0" shapeId="0" xr:uid="{00000000-0006-0000-08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8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8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8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8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8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8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8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8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2" authorId="0" shapeId="0" xr:uid="{00000000-0006-0000-08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8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8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8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8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8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8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8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8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8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8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8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8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8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8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8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2" authorId="0" shapeId="0" xr:uid="{00000000-0006-0000-08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2" authorId="0" shapeId="0" xr:uid="{00000000-0006-0000-08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8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2" authorId="0" shapeId="0" xr:uid="{00000000-0006-0000-08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8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8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8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8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2" authorId="0" shapeId="0" xr:uid="{00000000-0006-0000-08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8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2" authorId="0" shapeId="0" xr:uid="{00000000-0006-0000-08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2" authorId="0" shapeId="0" xr:uid="{00000000-0006-0000-08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8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8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2" authorId="0" shapeId="0" xr:uid="{00000000-0006-0000-08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8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8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8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8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8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8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8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8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8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8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2" authorId="0" shapeId="0" xr:uid="{00000000-0006-0000-08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8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8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2" authorId="0" shapeId="0" xr:uid="{00000000-0006-0000-08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8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8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8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2" authorId="0" shapeId="0" xr:uid="{00000000-0006-0000-08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8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2" authorId="0" shapeId="0" xr:uid="{00000000-0006-0000-08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8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2" authorId="0" shapeId="0" xr:uid="{00000000-0006-0000-08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2" authorId="0" shapeId="0" xr:uid="{00000000-0006-0000-08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8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8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8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3" authorId="0" shapeId="0" xr:uid="{00000000-0006-0000-08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3" authorId="0" shapeId="0" xr:uid="{00000000-0006-0000-08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8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8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3" authorId="0" shapeId="0" xr:uid="{00000000-0006-0000-08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8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8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8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8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8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8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8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3" authorId="0" shapeId="0" xr:uid="{00000000-0006-0000-08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8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8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8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8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8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8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8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3" authorId="0" shapeId="0" xr:uid="{00000000-0006-0000-08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8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8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8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3" authorId="0" shapeId="0" xr:uid="{00000000-0006-0000-08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8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8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8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8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8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8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8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8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3" authorId="0" shapeId="0" xr:uid="{00000000-0006-0000-08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8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8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8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8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8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8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8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8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8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3" authorId="0" shapeId="0" xr:uid="{00000000-0006-0000-08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8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8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8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8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8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8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8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8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8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8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8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8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8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8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8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8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8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8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8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8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8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3" authorId="0" shapeId="0" xr:uid="{00000000-0006-0000-08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8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8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3" authorId="0" shapeId="0" xr:uid="{00000000-0006-0000-08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8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3" authorId="0" shapeId="0" xr:uid="{00000000-0006-0000-08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8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8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8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8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3" authorId="0" shapeId="0" xr:uid="{00000000-0006-0000-08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8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3" authorId="0" shapeId="0" xr:uid="{00000000-0006-0000-08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8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800-00001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8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8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8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8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8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8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8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3" authorId="0" shapeId="0" xr:uid="{00000000-0006-0000-08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8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8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8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8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8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8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8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8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4" authorId="0" shapeId="0" xr:uid="{00000000-0006-0000-08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4" authorId="0" shapeId="0" xr:uid="{00000000-0006-0000-08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8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4" authorId="0" shapeId="0" xr:uid="{00000000-0006-0000-08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4" authorId="0" shapeId="0" xr:uid="{00000000-0006-0000-08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4" authorId="0" shapeId="0" xr:uid="{00000000-0006-0000-08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4" authorId="0" shapeId="0" xr:uid="{00000000-0006-0000-08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4" authorId="0" shapeId="0" xr:uid="{00000000-0006-0000-08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8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8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8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4" authorId="0" shapeId="0" xr:uid="{00000000-0006-0000-08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8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8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8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8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8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8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8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8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8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8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8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8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8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8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8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8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8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8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8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8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8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8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4" authorId="0" shapeId="0" xr:uid="{00000000-0006-0000-08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8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8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8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8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8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8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8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8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8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8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8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8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8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8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8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4" authorId="0" shapeId="0" xr:uid="{00000000-0006-0000-08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8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4" authorId="0" shapeId="0" xr:uid="{00000000-0006-0000-08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4" authorId="0" shapeId="0" xr:uid="{00000000-0006-0000-0800-00006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4" authorId="0" shapeId="0" xr:uid="{00000000-0006-0000-08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4" authorId="0" shapeId="0" xr:uid="{00000000-0006-0000-08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800-00006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8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4" authorId="0" shapeId="0" xr:uid="{00000000-0006-0000-08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8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8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8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8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8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8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8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8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4" authorId="0" shapeId="0" xr:uid="{00000000-0006-0000-08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8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8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4" authorId="0" shapeId="0" xr:uid="{00000000-0006-0000-0800-00007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8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8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4" authorId="0" shapeId="0" xr:uid="{00000000-0006-0000-08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8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8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4" authorId="0" shapeId="0" xr:uid="{00000000-0006-0000-08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800-00007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4" authorId="0" shapeId="0" xr:uid="{00000000-0006-0000-08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8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4" authorId="0" shapeId="0" xr:uid="{00000000-0006-0000-08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8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8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8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8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8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5" authorId="0" shapeId="0" xr:uid="{00000000-0006-0000-08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5" authorId="0" shapeId="0" xr:uid="{00000000-0006-0000-08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8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800-00008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8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800-00008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5" authorId="0" shapeId="0" xr:uid="{00000000-0006-0000-08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8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8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8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8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5" authorId="0" shapeId="0" xr:uid="{00000000-0006-0000-08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8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8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5" authorId="0" shapeId="0" xr:uid="{00000000-0006-0000-08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8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8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8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8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8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8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8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8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8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5" authorId="0" shapeId="0" xr:uid="{00000000-0006-0000-08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8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8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8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8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8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5" authorId="0" shapeId="0" xr:uid="{00000000-0006-0000-08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8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8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8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8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8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8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8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8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800-0000A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8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8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8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800-0000A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800-0000B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800-0000B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8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8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5" authorId="0" shapeId="0" xr:uid="{00000000-0006-0000-0800-0000B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8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5" authorId="0" shapeId="0" xr:uid="{00000000-0006-0000-0800-0000B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5" authorId="0" shapeId="0" xr:uid="{00000000-0006-0000-08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8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8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8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8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800-0000B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5" authorId="0" shapeId="0" xr:uid="{00000000-0006-0000-08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8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8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5" authorId="0" shapeId="0" xr:uid="{00000000-0006-0000-0800-0000C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800-0000C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8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8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8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8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8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8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5" authorId="0" shapeId="0" xr:uid="{00000000-0006-0000-08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8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8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800-0000C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8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5" authorId="0" shapeId="0" xr:uid="{00000000-0006-0000-08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8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8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8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5" authorId="0" shapeId="0" xr:uid="{00000000-0006-0000-08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8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800-0000D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5" authorId="0" shapeId="0" xr:uid="{00000000-0006-0000-0800-0000D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5" authorId="0" shapeId="0" xr:uid="{00000000-0006-0000-08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800-0000D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5" authorId="0" shapeId="0" xr:uid="{00000000-0006-0000-08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5" authorId="0" shapeId="0" xr:uid="{00000000-0006-0000-08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8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800-0000D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6" authorId="0" shapeId="0" xr:uid="{00000000-0006-0000-08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800-0000D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6" authorId="0" shapeId="0" xr:uid="{00000000-0006-0000-08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6" authorId="0" shapeId="0" xr:uid="{00000000-0006-0000-08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800-0000D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6" authorId="0" shapeId="0" xr:uid="{00000000-0006-0000-08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6" authorId="0" shapeId="0" xr:uid="{00000000-0006-0000-08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800-0000E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6" authorId="0" shapeId="0" xr:uid="{00000000-0006-0000-08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8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8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8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8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800-0000E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6" authorId="0" shapeId="0" xr:uid="{00000000-0006-0000-0800-0000E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6" authorId="0" shapeId="0" xr:uid="{00000000-0006-0000-0800-0000E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800-0000E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6" authorId="0" shapeId="0" xr:uid="{00000000-0006-0000-08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800-0000E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8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6" authorId="0" shapeId="0" xr:uid="{00000000-0006-0000-08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8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8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8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8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8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8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8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8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8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8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8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8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8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8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8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8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8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8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6" authorId="0" shapeId="0" xr:uid="{00000000-0006-0000-08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8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6" authorId="0" shapeId="0" xr:uid="{00000000-0006-0000-08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8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8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8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8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800-00000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8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8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6" authorId="0" shapeId="0" xr:uid="{00000000-0006-0000-0800-00000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800-00000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800-00000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6" authorId="0" shapeId="0" xr:uid="{00000000-0006-0000-08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8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8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8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8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800-00001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6" authorId="0" shapeId="0" xr:uid="{00000000-0006-0000-08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8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800-00001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8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8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8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8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8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8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8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8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8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8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8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8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800-00002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8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8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6" authorId="0" shapeId="0" xr:uid="{00000000-0006-0000-08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6" authorId="0" shapeId="0" xr:uid="{00000000-0006-0000-08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800-00002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8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8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8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8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8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8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800-00003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6" authorId="0" shapeId="0" xr:uid="{00000000-0006-0000-0800-00003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8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6" authorId="0" shapeId="0" xr:uid="{00000000-0006-0000-08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8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8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8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8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8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8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800-00003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8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800-00003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7" authorId="0" shapeId="0" xr:uid="{00000000-0006-0000-0800-00003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8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800-00003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7" authorId="0" shapeId="0" xr:uid="{00000000-0006-0000-0800-00004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8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8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8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7" authorId="0" shapeId="0" xr:uid="{00000000-0006-0000-08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7" authorId="0" shapeId="0" xr:uid="{00000000-0006-0000-08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7" authorId="0" shapeId="0" xr:uid="{00000000-0006-0000-0800-00004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8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8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8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8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8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800-00004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8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8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8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8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8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8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8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8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8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800-00005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8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8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800-00005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8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8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8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8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8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8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800-00006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7" authorId="0" shapeId="0" xr:uid="{00000000-0006-0000-0800-00006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800-00006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800-00006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8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800-00006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8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800-00006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7" authorId="0" shapeId="0" xr:uid="{00000000-0006-0000-08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8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8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800-00006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800-00006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7" authorId="0" shapeId="0" xr:uid="{00000000-0006-0000-08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8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800-00006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8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8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8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8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8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8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8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8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8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8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8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800-00007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8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8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8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8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800-00008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8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8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8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8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8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800-00008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800-00008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800-00008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800-00008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8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8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8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8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8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8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8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800-00009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8" authorId="0" shapeId="0" xr:uid="{00000000-0006-0000-08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8" authorId="0" shapeId="0" xr:uid="{00000000-0006-0000-08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8" authorId="0" shapeId="0" xr:uid="{00000000-0006-0000-0800-00009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8" authorId="0" shapeId="0" xr:uid="{00000000-0006-0000-08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8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8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800-00009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8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8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8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8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8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8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8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8" authorId="0" shapeId="0" xr:uid="{00000000-0006-0000-08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8" authorId="0" shapeId="0" xr:uid="{00000000-0006-0000-0800-0000A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800-0000A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800-0000A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8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8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800-0000A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800-0000A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800-0000A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800-0000A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8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8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8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8" authorId="0" shapeId="0" xr:uid="{00000000-0006-0000-08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800-0000A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800-0000A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800-0000B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800-0000B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800-0000B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800-0000B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800-0000B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8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800-0000B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8" authorId="0" shapeId="0" xr:uid="{00000000-0006-0000-0800-0000B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8" authorId="0" shapeId="0" xr:uid="{00000000-0006-0000-0800-0000B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8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800-0000B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8" authorId="0" shapeId="0" xr:uid="{00000000-0006-0000-08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8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800-0000B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8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8" authorId="0" shapeId="0" xr:uid="{00000000-0006-0000-08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8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800-0000C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8" authorId="0" shapeId="0" xr:uid="{00000000-0006-0000-0800-0000C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8" authorId="0" shapeId="0" xr:uid="{00000000-0006-0000-08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8" authorId="0" shapeId="0" xr:uid="{00000000-0006-0000-08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8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8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8" authorId="0" shapeId="0" xr:uid="{00000000-0006-0000-0800-0000C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800-0000C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8" authorId="0" shapeId="0" xr:uid="{00000000-0006-0000-08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800-0000C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8" authorId="0" shapeId="0" xr:uid="{00000000-0006-0000-08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8" authorId="0" shapeId="0" xr:uid="{00000000-0006-0000-08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8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8" authorId="0" shapeId="0" xr:uid="{00000000-0006-0000-08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8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8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8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8" authorId="0" shapeId="0" xr:uid="{00000000-0006-0000-0800-0000D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800-0000D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8" authorId="0" shapeId="0" xr:uid="{00000000-0006-0000-08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8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8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800-0000D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8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800-0000D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8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8" authorId="0" shapeId="0" xr:uid="{00000000-0006-0000-08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9" authorId="0" shapeId="0" xr:uid="{00000000-0006-0000-08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9" authorId="0" shapeId="0" xr:uid="{00000000-0006-0000-08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9" authorId="0" shapeId="0" xr:uid="{00000000-0006-0000-08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9" authorId="0" shapeId="0" xr:uid="{00000000-0006-0000-0800-0000D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9" authorId="0" shapeId="0" xr:uid="{00000000-0006-0000-0800-0000E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9" authorId="0" shapeId="0" xr:uid="{00000000-0006-0000-0800-0000E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9" authorId="0" shapeId="0" xr:uid="{00000000-0006-0000-0800-0000E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9" authorId="0" shapeId="0" xr:uid="{00000000-0006-0000-0800-0000E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9" authorId="0" shapeId="0" xr:uid="{00000000-0006-0000-08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9" authorId="0" shapeId="0" xr:uid="{00000000-0006-0000-0800-0000E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9" authorId="0" shapeId="0" xr:uid="{00000000-0006-0000-08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9" authorId="0" shapeId="0" xr:uid="{00000000-0006-0000-0800-0000E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9" authorId="0" shapeId="0" xr:uid="{00000000-0006-0000-08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9" authorId="0" shapeId="0" xr:uid="{00000000-0006-0000-0800-0000E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9" authorId="0" shapeId="0" xr:uid="{00000000-0006-0000-0800-0000E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9" authorId="0" shapeId="0" xr:uid="{00000000-0006-0000-0800-0000E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9" authorId="0" shapeId="0" xr:uid="{00000000-0006-0000-0800-0000E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9" authorId="0" shapeId="0" xr:uid="{00000000-0006-0000-08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9" authorId="0" shapeId="0" xr:uid="{00000000-0006-0000-0800-0000E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9" authorId="0" shapeId="0" xr:uid="{00000000-0006-0000-08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9" authorId="0" shapeId="0" xr:uid="{00000000-0006-0000-08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9" authorId="0" shapeId="0" xr:uid="{00000000-0006-0000-08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9" authorId="0" shapeId="0" xr:uid="{00000000-0006-0000-08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9" authorId="0" shapeId="0" xr:uid="{00000000-0006-0000-08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9" authorId="0" shapeId="0" xr:uid="{00000000-0006-0000-08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9" authorId="0" shapeId="0" xr:uid="{00000000-0006-0000-08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9" authorId="0" shapeId="0" xr:uid="{00000000-0006-0000-08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9" authorId="0" shapeId="0" xr:uid="{00000000-0006-0000-08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9" authorId="0" shapeId="0" xr:uid="{00000000-0006-0000-0800-0000F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9" authorId="0" shapeId="0" xr:uid="{00000000-0006-0000-08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9" authorId="0" shapeId="0" xr:uid="{00000000-0006-0000-08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9" authorId="0" shapeId="0" xr:uid="{00000000-0006-0000-08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9" authorId="0" shapeId="0" xr:uid="{00000000-0006-0000-0800-0000F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9" authorId="0" shapeId="0" xr:uid="{00000000-0006-0000-08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9" authorId="0" shapeId="0" xr:uid="{00000000-0006-0000-08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9" authorId="0" shapeId="0" xr:uid="{00000000-0006-0000-08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9" authorId="0" shapeId="0" xr:uid="{00000000-0006-0000-08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9" authorId="0" shapeId="0" xr:uid="{00000000-0006-0000-0800-00000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9" authorId="0" shapeId="0" xr:uid="{00000000-0006-0000-0800-00000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9" authorId="0" shapeId="0" xr:uid="{00000000-0006-0000-08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9" authorId="0" shapeId="0" xr:uid="{00000000-0006-0000-0800-00000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9" authorId="0" shapeId="0" xr:uid="{00000000-0006-0000-08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9" authorId="0" shapeId="0" xr:uid="{00000000-0006-0000-0800-00000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9" authorId="0" shapeId="0" xr:uid="{00000000-0006-0000-08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9" authorId="0" shapeId="0" xr:uid="{00000000-0006-0000-0800-00000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9" authorId="0" shapeId="0" xr:uid="{00000000-0006-0000-0800-00000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9" authorId="0" shapeId="0" xr:uid="{00000000-0006-0000-08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9" authorId="0" shapeId="0" xr:uid="{00000000-0006-0000-08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9" authorId="0" shapeId="0" xr:uid="{00000000-0006-0000-0800-00000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9" authorId="0" shapeId="0" xr:uid="{00000000-0006-0000-08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9" authorId="0" shapeId="0" xr:uid="{00000000-0006-0000-08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9" authorId="0" shapeId="0" xr:uid="{00000000-0006-0000-0800-00000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9" authorId="0" shapeId="0" xr:uid="{00000000-0006-0000-0800-00001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9" authorId="0" shapeId="0" xr:uid="{00000000-0006-0000-0800-00001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9" authorId="0" shapeId="0" xr:uid="{00000000-0006-0000-0800-00001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9" authorId="0" shapeId="0" xr:uid="{00000000-0006-0000-0800-00001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9" authorId="0" shapeId="0" xr:uid="{00000000-0006-0000-0800-00001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9" authorId="0" shapeId="0" xr:uid="{00000000-0006-0000-0800-00001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9" authorId="0" shapeId="0" xr:uid="{00000000-0006-0000-0800-00001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9" authorId="0" shapeId="0" xr:uid="{00000000-0006-0000-08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9" authorId="0" shapeId="0" xr:uid="{00000000-0006-0000-08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9" authorId="0" shapeId="0" xr:uid="{00000000-0006-0000-08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9" authorId="0" shapeId="0" xr:uid="{00000000-0006-0000-0800-00001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9" authorId="0" shapeId="0" xr:uid="{00000000-0006-0000-08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9" authorId="0" shapeId="0" xr:uid="{00000000-0006-0000-0800-00001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9" authorId="0" shapeId="0" xr:uid="{00000000-0006-0000-0800-00001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9" authorId="0" shapeId="0" xr:uid="{00000000-0006-0000-08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9" authorId="0" shapeId="0" xr:uid="{00000000-0006-0000-08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9" authorId="0" shapeId="0" xr:uid="{00000000-0006-0000-08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9" authorId="0" shapeId="0" xr:uid="{00000000-0006-0000-0800-00002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9" authorId="0" shapeId="0" xr:uid="{00000000-0006-0000-08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9" authorId="0" shapeId="0" xr:uid="{00000000-0006-0000-08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9" authorId="0" shapeId="0" xr:uid="{00000000-0006-0000-0800-00002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9" authorId="0" shapeId="0" xr:uid="{00000000-0006-0000-0800-00002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9" authorId="0" shapeId="0" xr:uid="{00000000-0006-0000-0800-00002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9" authorId="0" shapeId="0" xr:uid="{00000000-0006-0000-0800-00002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9" authorId="0" shapeId="0" xr:uid="{00000000-0006-0000-0800-00002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9" authorId="0" shapeId="0" xr:uid="{00000000-0006-0000-0800-00002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9" authorId="0" shapeId="0" xr:uid="{00000000-0006-0000-0800-00002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9" authorId="0" shapeId="0" xr:uid="{00000000-0006-0000-0800-00002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9" authorId="0" shapeId="0" xr:uid="{00000000-0006-0000-0800-00002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9" authorId="0" shapeId="0" xr:uid="{00000000-0006-0000-0800-00002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9" authorId="0" shapeId="0" xr:uid="{00000000-0006-0000-0800-00002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9" authorId="0" shapeId="0" xr:uid="{00000000-0006-0000-0800-00002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9" authorId="0" shapeId="0" xr:uid="{00000000-0006-0000-0800-00003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9" authorId="0" shapeId="0" xr:uid="{00000000-0006-0000-0800-00003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9" authorId="0" shapeId="0" xr:uid="{00000000-0006-0000-0800-00003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9" authorId="0" shapeId="0" xr:uid="{00000000-0006-0000-08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9" authorId="0" shapeId="0" xr:uid="{00000000-0006-0000-0800-00003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9" authorId="0" shapeId="0" xr:uid="{00000000-0006-0000-0800-00003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9" authorId="0" shapeId="0" xr:uid="{00000000-0006-0000-0800-00003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20" authorId="0" shapeId="0" xr:uid="{00000000-0006-0000-0800-00003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20" authorId="0" shapeId="0" xr:uid="{00000000-0006-0000-0800-00003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20" authorId="0" shapeId="0" xr:uid="{00000000-0006-0000-08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20" authorId="0" shapeId="0" xr:uid="{00000000-0006-0000-0800-00003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20" authorId="0" shapeId="0" xr:uid="{00000000-0006-0000-08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20" authorId="0" shapeId="0" xr:uid="{00000000-0006-0000-0800-00003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20" authorId="0" shapeId="0" xr:uid="{00000000-0006-0000-0800-00003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20" authorId="0" shapeId="0" xr:uid="{00000000-0006-0000-0800-00003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20" authorId="0" shapeId="0" xr:uid="{00000000-0006-0000-0800-00003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20" authorId="0" shapeId="0" xr:uid="{00000000-0006-0000-08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20" authorId="0" shapeId="0" xr:uid="{00000000-0006-0000-08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20" authorId="0" shapeId="0" xr:uid="{00000000-0006-0000-0800-00004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20" authorId="0" shapeId="0" xr:uid="{00000000-0006-0000-0800-00004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20" authorId="0" shapeId="0" xr:uid="{00000000-0006-0000-08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20" authorId="0" shapeId="0" xr:uid="{00000000-0006-0000-0800-00004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20" authorId="0" shapeId="0" xr:uid="{00000000-0006-0000-0800-00004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20" authorId="0" shapeId="0" xr:uid="{00000000-0006-0000-0800-00004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20" authorId="0" shapeId="0" xr:uid="{00000000-0006-0000-0800-00004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20" authorId="0" shapeId="0" xr:uid="{00000000-0006-0000-0800-00004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20" authorId="0" shapeId="0" xr:uid="{00000000-0006-0000-08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20" authorId="0" shapeId="0" xr:uid="{00000000-0006-0000-08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20" authorId="0" shapeId="0" xr:uid="{00000000-0006-0000-0800-00004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20" authorId="0" shapeId="0" xr:uid="{00000000-0006-0000-0800-00004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20" authorId="0" shapeId="0" xr:uid="{00000000-0006-0000-08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20" authorId="0" shapeId="0" xr:uid="{00000000-0006-0000-0800-00004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20" authorId="0" shapeId="0" xr:uid="{00000000-0006-0000-08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20" authorId="0" shapeId="0" xr:uid="{00000000-0006-0000-0800-00005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20" authorId="0" shapeId="0" xr:uid="{00000000-0006-0000-0800-00005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20" authorId="0" shapeId="0" xr:uid="{00000000-0006-0000-08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20" authorId="0" shapeId="0" xr:uid="{00000000-0006-0000-08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20" authorId="0" shapeId="0" xr:uid="{00000000-0006-0000-0800-00005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20" authorId="0" shapeId="0" xr:uid="{00000000-0006-0000-08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20" authorId="0" shapeId="0" xr:uid="{00000000-0006-0000-08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20" authorId="0" shapeId="0" xr:uid="{00000000-0006-0000-0800-00005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20" authorId="0" shapeId="0" xr:uid="{00000000-0006-0000-0800-00005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20" authorId="0" shapeId="0" xr:uid="{00000000-0006-0000-0800-00005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20" authorId="0" shapeId="0" xr:uid="{00000000-0006-0000-08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20" authorId="0" shapeId="0" xr:uid="{00000000-0006-0000-08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20" authorId="0" shapeId="0" xr:uid="{00000000-0006-0000-08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20" authorId="0" shapeId="0" xr:uid="{00000000-0006-0000-08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20" authorId="0" shapeId="0" xr:uid="{00000000-0006-0000-0800-00005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20" authorId="0" shapeId="0" xr:uid="{00000000-0006-0000-0800-00006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20" authorId="0" shapeId="0" xr:uid="{00000000-0006-0000-0800-00006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20" authorId="0" shapeId="0" xr:uid="{00000000-0006-0000-0800-00006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20" authorId="0" shapeId="0" xr:uid="{00000000-0006-0000-0800-00006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20" authorId="0" shapeId="0" xr:uid="{00000000-0006-0000-0800-00006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20" authorId="0" shapeId="0" xr:uid="{00000000-0006-0000-0800-00006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20" authorId="0" shapeId="0" xr:uid="{00000000-0006-0000-0800-00006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20" authorId="0" shapeId="0" xr:uid="{00000000-0006-0000-0800-00006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0" authorId="0" shapeId="0" xr:uid="{00000000-0006-0000-0800-00006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20" authorId="0" shapeId="0" xr:uid="{00000000-0006-0000-0800-00006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20" authorId="0" shapeId="0" xr:uid="{00000000-0006-0000-0800-00006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20" authorId="0" shapeId="0" xr:uid="{00000000-0006-0000-0800-00006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20" authorId="0" shapeId="0" xr:uid="{00000000-0006-0000-0800-00006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20" authorId="0" shapeId="0" xr:uid="{00000000-0006-0000-0800-00006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20" authorId="0" shapeId="0" xr:uid="{00000000-0006-0000-0800-00006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20" authorId="0" shapeId="0" xr:uid="{00000000-0006-0000-0800-00006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20" authorId="0" shapeId="0" xr:uid="{00000000-0006-0000-0800-00007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20" authorId="0" shapeId="0" xr:uid="{00000000-0006-0000-0800-00007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20" authorId="0" shapeId="0" xr:uid="{00000000-0006-0000-0800-00007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20" authorId="0" shapeId="0" xr:uid="{00000000-0006-0000-0800-00007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0" authorId="0" shapeId="0" xr:uid="{00000000-0006-0000-0800-00007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20" authorId="0" shapeId="0" xr:uid="{00000000-0006-0000-0800-00007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20" authorId="0" shapeId="0" xr:uid="{00000000-0006-0000-0800-00007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20" authorId="0" shapeId="0" xr:uid="{00000000-0006-0000-0800-00007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0" authorId="0" shapeId="0" xr:uid="{00000000-0006-0000-0800-00007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20" authorId="0" shapeId="0" xr:uid="{00000000-0006-0000-0800-00007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20" authorId="0" shapeId="0" xr:uid="{00000000-0006-0000-0800-00007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20" authorId="0" shapeId="0" xr:uid="{00000000-0006-0000-0800-00007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20" authorId="0" shapeId="0" xr:uid="{00000000-0006-0000-0800-00007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20" authorId="0" shapeId="0" xr:uid="{00000000-0006-0000-0800-00007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0" authorId="0" shapeId="0" xr:uid="{00000000-0006-0000-08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20" authorId="0" shapeId="0" xr:uid="{00000000-0006-0000-0800-00007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20" authorId="0" shapeId="0" xr:uid="{00000000-0006-0000-0800-00008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20" authorId="0" shapeId="0" xr:uid="{00000000-0006-0000-08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20" authorId="0" shapeId="0" xr:uid="{00000000-0006-0000-0800-00008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20" authorId="0" shapeId="0" xr:uid="{00000000-0006-0000-08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20" authorId="0" shapeId="0" xr:uid="{00000000-0006-0000-0800-00008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20" authorId="0" shapeId="0" xr:uid="{00000000-0006-0000-0800-00008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20" authorId="0" shapeId="0" xr:uid="{00000000-0006-0000-0800-00008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20" authorId="0" shapeId="0" xr:uid="{00000000-0006-0000-0800-00008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20" authorId="0" shapeId="0" xr:uid="{00000000-0006-0000-0800-00008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20" authorId="0" shapeId="0" xr:uid="{00000000-0006-0000-0800-00008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20" authorId="0" shapeId="0" xr:uid="{00000000-0006-0000-0800-00008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20" authorId="0" shapeId="0" xr:uid="{00000000-0006-0000-0800-00008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20" authorId="0" shapeId="0" xr:uid="{00000000-0006-0000-0800-00008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20" authorId="0" shapeId="0" xr:uid="{00000000-0006-0000-08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20" authorId="0" shapeId="0" xr:uid="{00000000-0006-0000-08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20" authorId="0" shapeId="0" xr:uid="{00000000-0006-0000-08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20" authorId="0" shapeId="0" xr:uid="{00000000-0006-0000-0800-00009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20" authorId="0" shapeId="0" xr:uid="{00000000-0006-0000-0800-00009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20" authorId="0" shapeId="0" xr:uid="{00000000-0006-0000-0800-00009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20" authorId="0" shapeId="0" xr:uid="{00000000-0006-0000-0800-00009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20" authorId="0" shapeId="0" xr:uid="{00000000-0006-0000-0800-00009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20" authorId="0" shapeId="0" xr:uid="{00000000-0006-0000-0800-00009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20" authorId="0" shapeId="0" xr:uid="{00000000-0006-0000-0800-00009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20" authorId="0" shapeId="0" xr:uid="{00000000-0006-0000-08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20" authorId="0" shapeId="0" xr:uid="{00000000-0006-0000-0800-00009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21" authorId="0" shapeId="0" xr:uid="{00000000-0006-0000-0800-00009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21" authorId="0" shapeId="0" xr:uid="{00000000-0006-0000-0800-00009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21" authorId="0" shapeId="0" xr:uid="{00000000-0006-0000-0800-00009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21" authorId="0" shapeId="0" xr:uid="{00000000-0006-0000-0800-00009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21" authorId="0" shapeId="0" xr:uid="{00000000-0006-0000-0800-00009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21" authorId="0" shapeId="0" xr:uid="{00000000-0006-0000-0800-00009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21" authorId="0" shapeId="0" xr:uid="{00000000-0006-0000-0800-00009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21" authorId="0" shapeId="0" xr:uid="{00000000-0006-0000-0800-0000A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21" authorId="0" shapeId="0" xr:uid="{00000000-0006-0000-0800-0000A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21" authorId="0" shapeId="0" xr:uid="{00000000-0006-0000-0800-0000A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21" authorId="0" shapeId="0" xr:uid="{00000000-0006-0000-0800-0000A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21" authorId="0" shapeId="0" xr:uid="{00000000-0006-0000-0800-0000A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21" authorId="0" shapeId="0" xr:uid="{00000000-0006-0000-0800-0000A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21" authorId="0" shapeId="0" xr:uid="{00000000-0006-0000-0800-0000A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21" authorId="0" shapeId="0" xr:uid="{00000000-0006-0000-0800-0000A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21" authorId="0" shapeId="0" xr:uid="{00000000-0006-0000-0800-0000A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21" authorId="0" shapeId="0" xr:uid="{00000000-0006-0000-0800-0000A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21" authorId="0" shapeId="0" xr:uid="{00000000-0006-0000-0800-0000A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21" authorId="0" shapeId="0" xr:uid="{00000000-0006-0000-0800-0000A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21" authorId="0" shapeId="0" xr:uid="{00000000-0006-0000-0800-0000A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21" authorId="0" shapeId="0" xr:uid="{00000000-0006-0000-0800-0000A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21" authorId="0" shapeId="0" xr:uid="{00000000-0006-0000-0800-0000A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21" authorId="0" shapeId="0" xr:uid="{00000000-0006-0000-0800-0000A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21" authorId="0" shapeId="0" xr:uid="{00000000-0006-0000-0800-0000B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21" authorId="0" shapeId="0" xr:uid="{00000000-0006-0000-0800-0000B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21" authorId="0" shapeId="0" xr:uid="{00000000-0006-0000-0800-0000B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21" authorId="0" shapeId="0" xr:uid="{00000000-0006-0000-0800-0000B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21" authorId="0" shapeId="0" xr:uid="{00000000-0006-0000-0800-0000B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21" authorId="0" shapeId="0" xr:uid="{00000000-0006-0000-0800-0000B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21" authorId="0" shapeId="0" xr:uid="{00000000-0006-0000-0800-0000B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21" authorId="0" shapeId="0" xr:uid="{00000000-0006-0000-0800-0000B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21" authorId="0" shapeId="0" xr:uid="{00000000-0006-0000-0800-0000B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21" authorId="0" shapeId="0" xr:uid="{00000000-0006-0000-0800-0000B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21" authorId="0" shapeId="0" xr:uid="{00000000-0006-0000-0800-0000B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21" authorId="0" shapeId="0" xr:uid="{00000000-0006-0000-0800-0000B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21" authorId="0" shapeId="0" xr:uid="{00000000-0006-0000-0800-0000B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21" authorId="0" shapeId="0" xr:uid="{00000000-0006-0000-0800-0000B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21" authorId="0" shapeId="0" xr:uid="{00000000-0006-0000-0800-0000B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21" authorId="0" shapeId="0" xr:uid="{00000000-0006-0000-0800-0000B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21" authorId="0" shapeId="0" xr:uid="{00000000-0006-0000-0800-0000C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21" authorId="0" shapeId="0" xr:uid="{00000000-0006-0000-0800-0000C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1" authorId="0" shapeId="0" xr:uid="{00000000-0006-0000-0800-0000C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21" authorId="0" shapeId="0" xr:uid="{00000000-0006-0000-0800-0000C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21" authorId="0" shapeId="0" xr:uid="{00000000-0006-0000-0800-0000C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21" authorId="0" shapeId="0" xr:uid="{00000000-0006-0000-0800-0000C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21" authorId="0" shapeId="0" xr:uid="{00000000-0006-0000-0800-0000C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21" authorId="0" shapeId="0" xr:uid="{00000000-0006-0000-0800-0000C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21" authorId="0" shapeId="0" xr:uid="{00000000-0006-0000-0800-0000C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21" authorId="0" shapeId="0" xr:uid="{00000000-0006-0000-0800-0000C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21" authorId="0" shapeId="0" xr:uid="{00000000-0006-0000-0800-0000C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21" authorId="0" shapeId="0" xr:uid="{00000000-0006-0000-0800-0000C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21" authorId="0" shapeId="0" xr:uid="{00000000-0006-0000-0800-0000C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21" authorId="0" shapeId="0" xr:uid="{00000000-0006-0000-0800-0000C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21" authorId="0" shapeId="0" xr:uid="{00000000-0006-0000-0800-0000C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21" authorId="0" shapeId="0" xr:uid="{00000000-0006-0000-0800-0000C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21" authorId="0" shapeId="0" xr:uid="{00000000-0006-0000-0800-0000D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21" authorId="0" shapeId="0" xr:uid="{00000000-0006-0000-0800-0000D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21" authorId="0" shapeId="0" xr:uid="{00000000-0006-0000-0800-0000D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21" authorId="0" shapeId="0" xr:uid="{00000000-0006-0000-0800-0000D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21" authorId="0" shapeId="0" xr:uid="{00000000-0006-0000-0800-0000D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21" authorId="0" shapeId="0" xr:uid="{00000000-0006-0000-0800-0000D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21" authorId="0" shapeId="0" xr:uid="{00000000-0006-0000-0800-0000D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21" authorId="0" shapeId="0" xr:uid="{00000000-0006-0000-0800-0000D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21" authorId="0" shapeId="0" xr:uid="{00000000-0006-0000-0800-0000D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21" authorId="0" shapeId="0" xr:uid="{00000000-0006-0000-0800-0000D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21" authorId="0" shapeId="0" xr:uid="{00000000-0006-0000-0800-0000D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21" authorId="0" shapeId="0" xr:uid="{00000000-0006-0000-0800-0000D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21" authorId="0" shapeId="0" xr:uid="{00000000-0006-0000-0800-0000D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1" authorId="0" shapeId="0" xr:uid="{00000000-0006-0000-0800-0000D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21" authorId="0" shapeId="0" xr:uid="{00000000-0006-0000-0800-0000D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21" authorId="0" shapeId="0" xr:uid="{00000000-0006-0000-0800-0000D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21" authorId="0" shapeId="0" xr:uid="{00000000-0006-0000-0800-0000E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21" authorId="0" shapeId="0" xr:uid="{00000000-0006-0000-0800-0000E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21" authorId="0" shapeId="0" xr:uid="{00000000-0006-0000-0800-0000E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21" authorId="0" shapeId="0" xr:uid="{00000000-0006-0000-0800-0000E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21" authorId="0" shapeId="0" xr:uid="{00000000-0006-0000-0800-0000E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21" authorId="0" shapeId="0" xr:uid="{00000000-0006-0000-0800-0000E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21" authorId="0" shapeId="0" xr:uid="{00000000-0006-0000-0800-0000E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21" authorId="0" shapeId="0" xr:uid="{00000000-0006-0000-0800-0000E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21" authorId="0" shapeId="0" xr:uid="{00000000-0006-0000-0800-0000E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21" authorId="0" shapeId="0" xr:uid="{00000000-0006-0000-0800-0000E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21" authorId="0" shapeId="0" xr:uid="{00000000-0006-0000-0800-0000E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21" authorId="0" shapeId="0" xr:uid="{00000000-0006-0000-0800-0000E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21" authorId="0" shapeId="0" xr:uid="{00000000-0006-0000-0800-0000E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21" authorId="0" shapeId="0" xr:uid="{00000000-0006-0000-0800-0000E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21" authorId="0" shapeId="0" xr:uid="{00000000-0006-0000-0800-0000E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21" authorId="0" shapeId="0" xr:uid="{00000000-0006-0000-0800-0000E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21" authorId="0" shapeId="0" xr:uid="{00000000-0006-0000-0800-0000F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21" authorId="0" shapeId="0" xr:uid="{00000000-0006-0000-0800-0000F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21" authorId="0" shapeId="0" xr:uid="{00000000-0006-0000-0800-0000F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21" authorId="0" shapeId="0" xr:uid="{00000000-0006-0000-0800-0000F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9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M11" authorId="0" shapeId="0" xr:uid="{00000000-0006-0000-09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9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9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1" authorId="0" shapeId="0" xr:uid="{00000000-0006-0000-09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9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9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9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9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1" authorId="0" shapeId="0" xr:uid="{00000000-0006-0000-09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9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9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9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9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9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9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9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9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9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9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9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9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1" authorId="0" shapeId="0" xr:uid="{00000000-0006-0000-09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9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9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9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9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9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1" authorId="0" shapeId="0" xr:uid="{00000000-0006-0000-09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1" authorId="0" shapeId="0" xr:uid="{00000000-0006-0000-09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1" authorId="0" shapeId="0" xr:uid="{00000000-0006-0000-09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9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9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1" authorId="0" shapeId="0" xr:uid="{00000000-0006-0000-09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9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9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9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9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1" authorId="0" shapeId="0" xr:uid="{00000000-0006-0000-09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1" authorId="0" shapeId="0" xr:uid="{00000000-0006-0000-09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9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9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9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9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9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9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9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9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9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9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9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9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9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9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1" authorId="0" shapeId="0" xr:uid="{00000000-0006-0000-09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9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9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9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9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1" authorId="0" shapeId="0" xr:uid="{00000000-0006-0000-09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9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1" authorId="0" shapeId="0" xr:uid="{00000000-0006-0000-09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9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9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9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1" authorId="0" shapeId="0" xr:uid="{00000000-0006-0000-09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9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9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9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9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9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9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9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9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9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9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9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1" authorId="0" shapeId="0" xr:uid="{00000000-0006-0000-09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9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9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9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9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9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9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9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9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9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9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1" authorId="0" shapeId="0" xr:uid="{00000000-0006-0000-09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1" authorId="0" shapeId="0" xr:uid="{00000000-0006-0000-09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9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1" authorId="0" shapeId="0" xr:uid="{00000000-0006-0000-09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2" authorId="0" shapeId="0" xr:uid="{00000000-0006-0000-09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9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9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9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9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9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9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9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9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9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9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9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9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9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9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2" authorId="0" shapeId="0" xr:uid="{00000000-0006-0000-09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9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9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9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9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9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9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9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9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9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9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9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2" authorId="0" shapeId="0" xr:uid="{00000000-0006-0000-09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9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9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2" authorId="0" shapeId="0" xr:uid="{00000000-0006-0000-09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2" authorId="0" shapeId="0" xr:uid="{00000000-0006-0000-09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2" authorId="0" shapeId="0" xr:uid="{00000000-0006-0000-09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2" authorId="0" shapeId="0" xr:uid="{00000000-0006-0000-09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2" authorId="0" shapeId="0" xr:uid="{00000000-0006-0000-09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2" authorId="0" shapeId="0" xr:uid="{00000000-0006-0000-09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2" authorId="0" shapeId="0" xr:uid="{00000000-0006-0000-09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2" authorId="0" shapeId="0" xr:uid="{00000000-0006-0000-09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9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9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9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2" authorId="0" shapeId="0" xr:uid="{00000000-0006-0000-09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2" authorId="0" shapeId="0" xr:uid="{00000000-0006-0000-09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2" authorId="0" shapeId="0" xr:uid="{00000000-0006-0000-09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9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2" authorId="0" shapeId="0" xr:uid="{00000000-0006-0000-09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9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2" authorId="0" shapeId="0" xr:uid="{00000000-0006-0000-09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9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9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9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9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9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9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9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9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9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9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9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9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9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9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2" authorId="0" shapeId="0" xr:uid="{00000000-0006-0000-09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9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9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9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9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9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9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9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9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9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9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9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9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9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9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9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2" authorId="0" shapeId="0" xr:uid="{00000000-0006-0000-09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9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9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9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9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9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9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9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9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9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9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9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9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2" authorId="0" shapeId="0" xr:uid="{00000000-0006-0000-09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9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9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9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9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3" authorId="0" shapeId="0" xr:uid="{00000000-0006-0000-09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9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9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9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9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9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9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9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9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9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3" authorId="0" shapeId="0" xr:uid="{00000000-0006-0000-09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9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9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9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9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9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9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9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9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9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9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9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9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9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3" authorId="0" shapeId="0" xr:uid="{00000000-0006-0000-09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9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3" authorId="0" shapeId="0" xr:uid="{00000000-0006-0000-09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9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9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3" authorId="0" shapeId="0" xr:uid="{00000000-0006-0000-09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3" authorId="0" shapeId="0" xr:uid="{00000000-0006-0000-09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9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900-0000D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3" authorId="0" shapeId="0" xr:uid="{00000000-0006-0000-09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3" authorId="0" shapeId="0" xr:uid="{00000000-0006-0000-09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3" authorId="0" shapeId="0" xr:uid="{00000000-0006-0000-09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9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9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9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9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9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9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9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9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9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3" authorId="0" shapeId="0" xr:uid="{00000000-0006-0000-09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9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9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9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9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9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3" authorId="0" shapeId="0" xr:uid="{00000000-0006-0000-09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9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9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9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9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9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9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9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3" authorId="0" shapeId="0" xr:uid="{00000000-0006-0000-09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9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9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9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9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9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9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9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9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9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9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9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9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9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9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9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9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9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3" authorId="0" shapeId="0" xr:uid="{00000000-0006-0000-09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9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3" authorId="0" shapeId="0" xr:uid="{00000000-0006-0000-09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3" authorId="0" shapeId="0" xr:uid="{00000000-0006-0000-09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9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9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9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9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9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9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9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9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3" authorId="0" shapeId="0" xr:uid="{00000000-0006-0000-09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9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9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4" authorId="0" shapeId="0" xr:uid="{00000000-0006-0000-09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9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9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9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9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9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9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9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9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9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4" authorId="0" shapeId="0" xr:uid="{00000000-0006-0000-09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4" authorId="0" shapeId="0" xr:uid="{00000000-0006-0000-09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900-00002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4" authorId="0" shapeId="0" xr:uid="{00000000-0006-0000-09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9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9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9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9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9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9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9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9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9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4" authorId="0" shapeId="0" xr:uid="{00000000-0006-0000-09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9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4" authorId="0" shapeId="0" xr:uid="{00000000-0006-0000-09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9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4" authorId="0" shapeId="0" xr:uid="{00000000-0006-0000-09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4" authorId="0" shapeId="0" xr:uid="{00000000-0006-0000-09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4" authorId="0" shapeId="0" xr:uid="{00000000-0006-0000-09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9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9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4" authorId="0" shapeId="0" xr:uid="{00000000-0006-0000-09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4" authorId="0" shapeId="0" xr:uid="{00000000-0006-0000-09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4" authorId="0" shapeId="0" xr:uid="{00000000-0006-0000-09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9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9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9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9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4" authorId="0" shapeId="0" xr:uid="{00000000-0006-0000-09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9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9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9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9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9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9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9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9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9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9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9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9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9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9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9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9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9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9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9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9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9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9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9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9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4" authorId="0" shapeId="0" xr:uid="{00000000-0006-0000-09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9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9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9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9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9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9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900-00006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4" authorId="0" shapeId="0" xr:uid="{00000000-0006-0000-09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9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900-00006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9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9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9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9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9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9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4" authorId="0" shapeId="0" xr:uid="{00000000-0006-0000-09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9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9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5" authorId="0" shapeId="0" xr:uid="{00000000-0006-0000-09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9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9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9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5" authorId="0" shapeId="0" xr:uid="{00000000-0006-0000-09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9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9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9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9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9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900-00007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5" authorId="0" shapeId="0" xr:uid="{00000000-0006-0000-09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9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900-00007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9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9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9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9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9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9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9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9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9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9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9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9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9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9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9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9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9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900-00008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5" authorId="0" shapeId="0" xr:uid="{00000000-0006-0000-0900-00008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5" authorId="0" shapeId="0" xr:uid="{00000000-0006-0000-0900-00008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5" authorId="0" shapeId="0" xr:uid="{00000000-0006-0000-09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5" authorId="0" shapeId="0" xr:uid="{00000000-0006-0000-09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9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5" authorId="0" shapeId="0" xr:uid="{00000000-0006-0000-09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9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5" authorId="0" shapeId="0" xr:uid="{00000000-0006-0000-09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900-00009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9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9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5" authorId="0" shapeId="0" xr:uid="{00000000-0006-0000-09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900-00009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9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9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5" authorId="0" shapeId="0" xr:uid="{00000000-0006-0000-09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9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9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5" authorId="0" shapeId="0" xr:uid="{00000000-0006-0000-09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9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9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9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9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9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5" authorId="0" shapeId="0" xr:uid="{00000000-0006-0000-09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9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9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5" authorId="0" shapeId="0" xr:uid="{00000000-0006-0000-09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9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9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9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9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9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9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9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9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900-0000B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9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9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900-0000B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9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9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5" authorId="0" shapeId="0" xr:uid="{00000000-0006-0000-09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9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9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9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9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9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9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9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9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9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9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9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5" authorId="0" shapeId="0" xr:uid="{00000000-0006-0000-09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9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9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9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9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9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9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9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9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9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9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9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9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9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5" authorId="0" shapeId="0" xr:uid="{00000000-0006-0000-09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900-0000D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6" authorId="0" shapeId="0" xr:uid="{00000000-0006-0000-09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9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9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9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9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9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9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9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900-0000D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9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9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9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9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9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6" authorId="0" shapeId="0" xr:uid="{00000000-0006-0000-09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9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9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9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900-0000E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9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9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9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9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9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9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900-0000E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6" authorId="0" shapeId="0" xr:uid="{00000000-0006-0000-0900-0000E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6" authorId="0" shapeId="0" xr:uid="{00000000-0006-0000-09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6" authorId="0" shapeId="0" xr:uid="{00000000-0006-0000-0900-0000E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9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6" authorId="0" shapeId="0" xr:uid="{00000000-0006-0000-09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6" authorId="0" shapeId="0" xr:uid="{00000000-0006-0000-0900-0000F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6" authorId="0" shapeId="0" xr:uid="{00000000-0006-0000-0900-0000F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9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9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9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6" authorId="0" shapeId="0" xr:uid="{00000000-0006-0000-0900-0000F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9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900-0000F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9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9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9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9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9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9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9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9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9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9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9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6" authorId="0" shapeId="0" xr:uid="{00000000-0006-0000-09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9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9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9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900-00000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9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9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6" authorId="0" shapeId="0" xr:uid="{00000000-0006-0000-0900-00000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900-00000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9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9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9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9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9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9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9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900-00001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6" authorId="0" shapeId="0" xr:uid="{00000000-0006-0000-09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9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9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9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9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9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9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9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9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900-00001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6" authorId="0" shapeId="0" xr:uid="{00000000-0006-0000-09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900-00002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9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9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9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9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6" authorId="0" shapeId="0" xr:uid="{00000000-0006-0000-09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6" authorId="0" shapeId="0" xr:uid="{00000000-0006-0000-09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6" authorId="0" shapeId="0" xr:uid="{00000000-0006-0000-0900-00002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6" authorId="0" shapeId="0" xr:uid="{00000000-0006-0000-0900-00002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900-00002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6" authorId="0" shapeId="0" xr:uid="{00000000-0006-0000-0900-00002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7" authorId="0" shapeId="0" xr:uid="{00000000-0006-0000-09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7" authorId="0" shapeId="0" xr:uid="{00000000-0006-0000-09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9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9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9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9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9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900-00003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7" authorId="0" shapeId="0" xr:uid="{00000000-0006-0000-09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9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9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9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900-00003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9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9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9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9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900-00003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9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9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9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9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9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9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9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9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900-00004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9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9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900-00004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7" authorId="0" shapeId="0" xr:uid="{00000000-0006-0000-0900-00004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900-00004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7" authorId="0" shapeId="0" xr:uid="{00000000-0006-0000-09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900-00004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7" authorId="0" shapeId="0" xr:uid="{00000000-0006-0000-0900-00004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7" authorId="0" shapeId="0" xr:uid="{00000000-0006-0000-0900-00004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7" authorId="0" shapeId="0" xr:uid="{00000000-0006-0000-0900-00005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7" authorId="0" shapeId="0" xr:uid="{00000000-0006-0000-0900-00005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7" authorId="0" shapeId="0" xr:uid="{00000000-0006-0000-0900-00005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7" authorId="0" shapeId="0" xr:uid="{00000000-0006-0000-09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9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9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900-00005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7" authorId="0" shapeId="0" xr:uid="{00000000-0006-0000-0900-00005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7" authorId="0" shapeId="0" xr:uid="{00000000-0006-0000-0900-00005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7" authorId="0" shapeId="0" xr:uid="{00000000-0006-0000-0900-00005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7" authorId="0" shapeId="0" xr:uid="{00000000-0006-0000-0900-00005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900-00005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7" authorId="0" shapeId="0" xr:uid="{00000000-0006-0000-0900-00005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7" authorId="0" shapeId="0" xr:uid="{00000000-0006-0000-0900-00005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7" authorId="0" shapeId="0" xr:uid="{00000000-0006-0000-0900-00005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900-00005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9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9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9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9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900-00006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900-00006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9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9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9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9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9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7" authorId="0" shapeId="0" xr:uid="{00000000-0006-0000-0900-00006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7" authorId="0" shapeId="0" xr:uid="{00000000-0006-0000-09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9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7" authorId="0" shapeId="0" xr:uid="{00000000-0006-0000-09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9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9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9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900-00007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7" authorId="0" shapeId="0" xr:uid="{00000000-0006-0000-0900-00007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7" authorId="0" shapeId="0" xr:uid="{00000000-0006-0000-0900-00007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900-00007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900-00007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9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9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9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9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9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9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9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7" authorId="0" shapeId="0" xr:uid="{00000000-0006-0000-09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9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9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9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9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900-00008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7" authorId="0" shapeId="0" xr:uid="{00000000-0006-0000-09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9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900-00008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7" authorId="0" shapeId="0" xr:uid="{00000000-0006-0000-0900-00008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900-00008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7" authorId="0" shapeId="0" xr:uid="{00000000-0006-0000-0900-00008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7" authorId="0" shapeId="0" xr:uid="{00000000-0006-0000-0900-00008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9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9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9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9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900-00008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9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7" authorId="0" shapeId="0" xr:uid="{00000000-0006-0000-0900-00009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7" authorId="0" shapeId="0" xr:uid="{00000000-0006-0000-09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9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900-00009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7" authorId="0" shapeId="0" xr:uid="{00000000-0006-0000-0900-00009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8" authorId="0" shapeId="0" xr:uid="{00000000-0006-0000-09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9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900-00009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9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9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9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9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9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9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8" authorId="0" shapeId="0" xr:uid="{00000000-0006-0000-09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9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900-0000A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900-0000A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900-0000A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9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9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8" authorId="0" shapeId="0" xr:uid="{00000000-0006-0000-0900-0000A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900-0000A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900-0000A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8" authorId="0" shapeId="0" xr:uid="{00000000-0006-0000-0900-0000A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9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9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9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9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9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8" authorId="0" shapeId="0" xr:uid="{00000000-0006-0000-0900-0000A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8" authorId="0" shapeId="0" xr:uid="{00000000-0006-0000-0900-0000B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8" authorId="0" shapeId="0" xr:uid="{00000000-0006-0000-0900-0000B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9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8" authorId="0" shapeId="0" xr:uid="{00000000-0006-0000-0900-0000B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8" authorId="0" shapeId="0" xr:uid="{00000000-0006-0000-0900-0000B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8" authorId="0" shapeId="0" xr:uid="{00000000-0006-0000-09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9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900-0000B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8" authorId="0" shapeId="0" xr:uid="{00000000-0006-0000-09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8" authorId="0" shapeId="0" xr:uid="{00000000-0006-0000-0900-0000B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8" authorId="0" shapeId="0" xr:uid="{00000000-0006-0000-0900-0000B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8" authorId="0" shapeId="0" xr:uid="{00000000-0006-0000-09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8" authorId="0" shapeId="0" xr:uid="{00000000-0006-0000-0900-0000B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8" authorId="0" shapeId="0" xr:uid="{00000000-0006-0000-0900-0000B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8" authorId="0" shapeId="0" xr:uid="{00000000-0006-0000-09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8" authorId="0" shapeId="0" xr:uid="{00000000-0006-0000-09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9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9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9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900-0000C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9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9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9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900-0000C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900-0000C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9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900-0000C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9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900-0000C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8" authorId="0" shapeId="0" xr:uid="{00000000-0006-0000-09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9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9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8" authorId="0" shapeId="0" xr:uid="{00000000-0006-0000-09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8" authorId="0" shapeId="0" xr:uid="{00000000-0006-0000-09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9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8" authorId="0" shapeId="0" xr:uid="{00000000-0006-0000-09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9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9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9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9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8" authorId="0" shapeId="0" xr:uid="{00000000-0006-0000-09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9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8" authorId="0" shapeId="0" xr:uid="{00000000-0006-0000-09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8" authorId="0" shapeId="0" xr:uid="{00000000-0006-0000-09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8" authorId="0" shapeId="0" xr:uid="{00000000-0006-0000-09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9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9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9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9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9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8" authorId="0" shapeId="0" xr:uid="{00000000-0006-0000-0900-0000E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900-0000E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9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900-0000E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900-0000E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900-0000E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8" authorId="0" shapeId="0" xr:uid="{00000000-0006-0000-09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900-0000E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8" authorId="0" shapeId="0" xr:uid="{00000000-0006-0000-0900-0000E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8" authorId="0" shapeId="0" xr:uid="{00000000-0006-0000-0900-0000E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900-0000E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8" authorId="0" shapeId="0" xr:uid="{00000000-0006-0000-0900-0000E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8" authorId="0" shapeId="0" xr:uid="{00000000-0006-0000-0900-0000E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9" authorId="0" shapeId="0" xr:uid="{00000000-0006-0000-09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9" authorId="0" shapeId="0" xr:uid="{00000000-0006-0000-09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9" authorId="0" shapeId="0" xr:uid="{00000000-0006-0000-09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9" authorId="0" shapeId="0" xr:uid="{00000000-0006-0000-09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9" authorId="0" shapeId="0" xr:uid="{00000000-0006-0000-09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9" authorId="0" shapeId="0" xr:uid="{00000000-0006-0000-09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9" authorId="0" shapeId="0" xr:uid="{00000000-0006-0000-09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9" authorId="0" shapeId="0" xr:uid="{00000000-0006-0000-0900-0000F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9" authorId="0" shapeId="0" xr:uid="{00000000-0006-0000-09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9" authorId="0" shapeId="0" xr:uid="{00000000-0006-0000-09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9" authorId="0" shapeId="0" xr:uid="{00000000-0006-0000-09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9" authorId="0" shapeId="0" xr:uid="{00000000-0006-0000-09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9" authorId="0" shapeId="0" xr:uid="{00000000-0006-0000-0900-0000F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9" authorId="0" shapeId="0" xr:uid="{00000000-0006-0000-0900-0000F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9" authorId="0" shapeId="0" xr:uid="{00000000-0006-0000-09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9" authorId="0" shapeId="0" xr:uid="{00000000-0006-0000-09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9" authorId="0" shapeId="0" xr:uid="{00000000-0006-0000-09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9" authorId="0" shapeId="0" xr:uid="{00000000-0006-0000-09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9" authorId="0" shapeId="0" xr:uid="{00000000-0006-0000-0900-00000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9" authorId="0" shapeId="0" xr:uid="{00000000-0006-0000-09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9" authorId="0" shapeId="0" xr:uid="{00000000-0006-0000-09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9" authorId="0" shapeId="0" xr:uid="{00000000-0006-0000-0900-00000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9" authorId="0" shapeId="0" xr:uid="{00000000-0006-0000-09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9" authorId="0" shapeId="0" xr:uid="{00000000-0006-0000-0900-00000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9" authorId="0" shapeId="0" xr:uid="{00000000-0006-0000-0900-00000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9" authorId="0" shapeId="0" xr:uid="{00000000-0006-0000-0900-00000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9" authorId="0" shapeId="0" xr:uid="{00000000-0006-0000-0900-00000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9" authorId="0" shapeId="0" xr:uid="{00000000-0006-0000-0900-00000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9" authorId="0" shapeId="0" xr:uid="{00000000-0006-0000-0900-00000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9" authorId="0" shapeId="0" xr:uid="{00000000-0006-0000-0900-00000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9" authorId="0" shapeId="0" xr:uid="{00000000-0006-0000-09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9" authorId="0" shapeId="0" xr:uid="{00000000-0006-0000-09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9" authorId="0" shapeId="0" xr:uid="{00000000-0006-0000-09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9" authorId="0" shapeId="0" xr:uid="{00000000-0006-0000-09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9" authorId="0" shapeId="0" xr:uid="{00000000-0006-0000-09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9" authorId="0" shapeId="0" xr:uid="{00000000-0006-0000-0900-00001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9" authorId="0" shapeId="0" xr:uid="{00000000-0006-0000-0900-00001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9" authorId="0" shapeId="0" xr:uid="{00000000-0006-0000-0900-00001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9" authorId="0" shapeId="0" xr:uid="{00000000-0006-0000-0900-00001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9" authorId="0" shapeId="0" xr:uid="{00000000-0006-0000-0900-00001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9" authorId="0" shapeId="0" xr:uid="{00000000-0006-0000-09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9" authorId="0" shapeId="0" xr:uid="{00000000-0006-0000-09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9" authorId="0" shapeId="0" xr:uid="{00000000-0006-0000-09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9" authorId="0" shapeId="0" xr:uid="{00000000-0006-0000-0900-00001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9" authorId="0" shapeId="0" xr:uid="{00000000-0006-0000-0900-00001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9" authorId="0" shapeId="0" xr:uid="{00000000-0006-0000-0900-00001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9" authorId="0" shapeId="0" xr:uid="{00000000-0006-0000-0900-00001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9" authorId="0" shapeId="0" xr:uid="{00000000-0006-0000-09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9" authorId="0" shapeId="0" xr:uid="{00000000-0006-0000-09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9" authorId="0" shapeId="0" xr:uid="{00000000-0006-0000-09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9" authorId="0" shapeId="0" xr:uid="{00000000-0006-0000-0900-00002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9" authorId="0" shapeId="0" xr:uid="{00000000-0006-0000-09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9" authorId="0" shapeId="0" xr:uid="{00000000-0006-0000-09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9" authorId="0" shapeId="0" xr:uid="{00000000-0006-0000-0900-00002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9" authorId="0" shapeId="0" xr:uid="{00000000-0006-0000-0900-00002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9" authorId="0" shapeId="0" xr:uid="{00000000-0006-0000-0900-00002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9" authorId="0" shapeId="0" xr:uid="{00000000-0006-0000-0900-00002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9" authorId="0" shapeId="0" xr:uid="{00000000-0006-0000-0900-00002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9" authorId="0" shapeId="0" xr:uid="{00000000-0006-0000-0900-00002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9" authorId="0" shapeId="0" xr:uid="{00000000-0006-0000-0900-00002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9" authorId="0" shapeId="0" xr:uid="{00000000-0006-0000-0900-00002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9" authorId="0" shapeId="0" xr:uid="{00000000-0006-0000-09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9" authorId="0" shapeId="0" xr:uid="{00000000-0006-0000-0900-00002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9" authorId="0" shapeId="0" xr:uid="{00000000-0006-0000-0900-00002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9" authorId="0" shapeId="0" xr:uid="{00000000-0006-0000-09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9" authorId="0" shapeId="0" xr:uid="{00000000-0006-0000-0900-00003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9" authorId="0" shapeId="0" xr:uid="{00000000-0006-0000-0900-00003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9" authorId="0" shapeId="0" xr:uid="{00000000-0006-0000-0900-00003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9" authorId="0" shapeId="0" xr:uid="{00000000-0006-0000-09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9" authorId="0" shapeId="0" xr:uid="{00000000-0006-0000-0900-00003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9" authorId="0" shapeId="0" xr:uid="{00000000-0006-0000-0900-00003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9" authorId="0" shapeId="0" xr:uid="{00000000-0006-0000-0900-00003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9" authorId="0" shapeId="0" xr:uid="{00000000-0006-0000-0900-00003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9" authorId="0" shapeId="0" xr:uid="{00000000-0006-0000-0900-00003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9" authorId="0" shapeId="0" xr:uid="{00000000-0006-0000-09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9" authorId="0" shapeId="0" xr:uid="{00000000-0006-0000-0900-00003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9" authorId="0" shapeId="0" xr:uid="{00000000-0006-0000-09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9" authorId="0" shapeId="0" xr:uid="{00000000-0006-0000-0900-00003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9" authorId="0" shapeId="0" xr:uid="{00000000-0006-0000-0900-00003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9" authorId="0" shapeId="0" xr:uid="{00000000-0006-0000-0900-00003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9" authorId="0" shapeId="0" xr:uid="{00000000-0006-0000-0900-00003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9" authorId="0" shapeId="0" xr:uid="{00000000-0006-0000-09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9" authorId="0" shapeId="0" xr:uid="{00000000-0006-0000-09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9" authorId="0" shapeId="0" xr:uid="{00000000-0006-0000-0900-00004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9" authorId="0" shapeId="0" xr:uid="{00000000-0006-0000-0900-00004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9" authorId="0" shapeId="0" xr:uid="{00000000-0006-0000-09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9" authorId="0" shapeId="0" xr:uid="{00000000-0006-0000-09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9" authorId="0" shapeId="0" xr:uid="{00000000-0006-0000-0900-00004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9" authorId="0" shapeId="0" xr:uid="{00000000-0006-0000-0900-00004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9" authorId="0" shapeId="0" xr:uid="{00000000-0006-0000-0900-00004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9" authorId="0" shapeId="0" xr:uid="{00000000-0006-0000-0900-00004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9" authorId="0" shapeId="0" xr:uid="{00000000-0006-0000-0900-00004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20" authorId="0" shapeId="0" xr:uid="{00000000-0006-0000-09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20" authorId="0" shapeId="0" xr:uid="{00000000-0006-0000-0900-00004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20" authorId="0" shapeId="0" xr:uid="{00000000-0006-0000-0900-00004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20" authorId="0" shapeId="0" xr:uid="{00000000-0006-0000-09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20" authorId="0" shapeId="0" xr:uid="{00000000-0006-0000-0900-00004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20" authorId="0" shapeId="0" xr:uid="{00000000-0006-0000-09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20" authorId="0" shapeId="0" xr:uid="{00000000-0006-0000-0900-00005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20" authorId="0" shapeId="0" xr:uid="{00000000-0006-0000-0900-00005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20" authorId="0" shapeId="0" xr:uid="{00000000-0006-0000-09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20" authorId="0" shapeId="0" xr:uid="{00000000-0006-0000-09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20" authorId="0" shapeId="0" xr:uid="{00000000-0006-0000-0900-00005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20" authorId="0" shapeId="0" xr:uid="{00000000-0006-0000-09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20" authorId="0" shapeId="0" xr:uid="{00000000-0006-0000-09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20" authorId="0" shapeId="0" xr:uid="{00000000-0006-0000-0900-00005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20" authorId="0" shapeId="0" xr:uid="{00000000-0006-0000-0900-00005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20" authorId="0" shapeId="0" xr:uid="{00000000-0006-0000-0900-00005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20" authorId="0" shapeId="0" xr:uid="{00000000-0006-0000-09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20" authorId="0" shapeId="0" xr:uid="{00000000-0006-0000-09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20" authorId="0" shapeId="0" xr:uid="{00000000-0006-0000-09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20" authorId="0" shapeId="0" xr:uid="{00000000-0006-0000-0900-00005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20" authorId="0" shapeId="0" xr:uid="{00000000-0006-0000-0900-00005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20" authorId="0" shapeId="0" xr:uid="{00000000-0006-0000-0900-00006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20" authorId="0" shapeId="0" xr:uid="{00000000-0006-0000-0900-00006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20" authorId="0" shapeId="0" xr:uid="{00000000-0006-0000-0900-00006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20" authorId="0" shapeId="0" xr:uid="{00000000-0006-0000-0900-00006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20" authorId="0" shapeId="0" xr:uid="{00000000-0006-0000-0900-00006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20" authorId="0" shapeId="0" xr:uid="{00000000-0006-0000-0900-00006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20" authorId="0" shapeId="0" xr:uid="{00000000-0006-0000-0900-00006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20" authorId="0" shapeId="0" xr:uid="{00000000-0006-0000-0900-00006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20" authorId="0" shapeId="0" xr:uid="{00000000-0006-0000-0900-00006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20" authorId="0" shapeId="0" xr:uid="{00000000-0006-0000-0900-00006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20" authorId="0" shapeId="0" xr:uid="{00000000-0006-0000-0900-00006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20" authorId="0" shapeId="0" xr:uid="{00000000-0006-0000-0900-00006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20" authorId="0" shapeId="0" xr:uid="{00000000-0006-0000-0900-00006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20" authorId="0" shapeId="0" xr:uid="{00000000-0006-0000-0900-00006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20" authorId="0" shapeId="0" xr:uid="{00000000-0006-0000-0900-00006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20" authorId="0" shapeId="0" xr:uid="{00000000-0006-0000-0900-00006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20" authorId="0" shapeId="0" xr:uid="{00000000-0006-0000-0900-00007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20" authorId="0" shapeId="0" xr:uid="{00000000-0006-0000-0900-00007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20" authorId="0" shapeId="0" xr:uid="{00000000-0006-0000-0900-00007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20" authorId="0" shapeId="0" xr:uid="{00000000-0006-0000-0900-00007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20" authorId="0" shapeId="0" xr:uid="{00000000-0006-0000-0900-00007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20" authorId="0" shapeId="0" xr:uid="{00000000-0006-0000-0900-00007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20" authorId="0" shapeId="0" xr:uid="{00000000-0006-0000-0900-00007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20" authorId="0" shapeId="0" xr:uid="{00000000-0006-0000-0900-00007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20" authorId="0" shapeId="0" xr:uid="{00000000-0006-0000-0900-00007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20" authorId="0" shapeId="0" xr:uid="{00000000-0006-0000-0900-00007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20" authorId="0" shapeId="0" xr:uid="{00000000-0006-0000-0900-00007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20" authorId="0" shapeId="0" xr:uid="{00000000-0006-0000-0900-00007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20" authorId="0" shapeId="0" xr:uid="{00000000-0006-0000-0900-00007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20" authorId="0" shapeId="0" xr:uid="{00000000-0006-0000-0900-00007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20" authorId="0" shapeId="0" xr:uid="{00000000-0006-0000-09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20" authorId="0" shapeId="0" xr:uid="{00000000-0006-0000-0900-00007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20" authorId="0" shapeId="0" xr:uid="{00000000-0006-0000-0900-00008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20" authorId="0" shapeId="0" xr:uid="{00000000-0006-0000-09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20" authorId="0" shapeId="0" xr:uid="{00000000-0006-0000-0900-00008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20" authorId="0" shapeId="0" xr:uid="{00000000-0006-0000-09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20" authorId="0" shapeId="0" xr:uid="{00000000-0006-0000-0900-00008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20" authorId="0" shapeId="0" xr:uid="{00000000-0006-0000-0900-00008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20" authorId="0" shapeId="0" xr:uid="{00000000-0006-0000-0900-00008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20" authorId="0" shapeId="0" xr:uid="{00000000-0006-0000-0900-00008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20" authorId="0" shapeId="0" xr:uid="{00000000-0006-0000-0900-00008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20" authorId="0" shapeId="0" xr:uid="{00000000-0006-0000-0900-00008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20" authorId="0" shapeId="0" xr:uid="{00000000-0006-0000-0900-00008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20" authorId="0" shapeId="0" xr:uid="{00000000-0006-0000-0900-00008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20" authorId="0" shapeId="0" xr:uid="{00000000-0006-0000-0900-00008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20" authorId="0" shapeId="0" xr:uid="{00000000-0006-0000-09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20" authorId="0" shapeId="0" xr:uid="{00000000-0006-0000-09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20" authorId="0" shapeId="0" xr:uid="{00000000-0006-0000-09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20" authorId="0" shapeId="0" xr:uid="{00000000-0006-0000-0900-00009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0" authorId="0" shapeId="0" xr:uid="{00000000-0006-0000-0900-00009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20" authorId="0" shapeId="0" xr:uid="{00000000-0006-0000-0900-00009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20" authorId="0" shapeId="0" xr:uid="{00000000-0006-0000-0900-00009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20" authorId="0" shapeId="0" xr:uid="{00000000-0006-0000-09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20" authorId="0" shapeId="0" xr:uid="{00000000-0006-0000-0900-00009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20" authorId="0" shapeId="0" xr:uid="{00000000-0006-0000-0900-00009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0" authorId="0" shapeId="0" xr:uid="{00000000-0006-0000-09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20" authorId="0" shapeId="0" xr:uid="{00000000-0006-0000-0900-00009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20" authorId="0" shapeId="0" xr:uid="{00000000-0006-0000-0900-00009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20" authorId="0" shapeId="0" xr:uid="{00000000-0006-0000-0900-00009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20" authorId="0" shapeId="0" xr:uid="{00000000-0006-0000-0900-00009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0" authorId="0" shapeId="0" xr:uid="{00000000-0006-0000-0900-00009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20" authorId="0" shapeId="0" xr:uid="{00000000-0006-0000-0900-00009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20" authorId="0" shapeId="0" xr:uid="{00000000-0006-0000-0900-00009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20" authorId="0" shapeId="0" xr:uid="{00000000-0006-0000-0900-00009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20" authorId="0" shapeId="0" xr:uid="{00000000-0006-0000-0900-0000A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20" authorId="0" shapeId="0" xr:uid="{00000000-0006-0000-0900-0000A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20" authorId="0" shapeId="0" xr:uid="{00000000-0006-0000-0900-0000A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20" authorId="0" shapeId="0" xr:uid="{00000000-0006-0000-0900-0000A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20" authorId="0" shapeId="0" xr:uid="{00000000-0006-0000-0900-0000A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21" authorId="0" shapeId="0" xr:uid="{00000000-0006-0000-0900-0000A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21" authorId="0" shapeId="0" xr:uid="{00000000-0006-0000-0900-0000A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21" authorId="0" shapeId="0" xr:uid="{00000000-0006-0000-0900-0000A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21" authorId="0" shapeId="0" xr:uid="{00000000-0006-0000-0900-0000A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21" authorId="0" shapeId="0" xr:uid="{00000000-0006-0000-0900-0000A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21" authorId="0" shapeId="0" xr:uid="{00000000-0006-0000-0900-0000A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21" authorId="0" shapeId="0" xr:uid="{00000000-0006-0000-0900-0000A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21" authorId="0" shapeId="0" xr:uid="{00000000-0006-0000-0900-0000A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21" authorId="0" shapeId="0" xr:uid="{00000000-0006-0000-0900-0000A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21" authorId="0" shapeId="0" xr:uid="{00000000-0006-0000-0900-0000A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21" authorId="0" shapeId="0" xr:uid="{00000000-0006-0000-0900-0000A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21" authorId="0" shapeId="0" xr:uid="{00000000-0006-0000-0900-0000B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21" authorId="0" shapeId="0" xr:uid="{00000000-0006-0000-0900-0000B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21" authorId="0" shapeId="0" xr:uid="{00000000-0006-0000-0900-0000B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21" authorId="0" shapeId="0" xr:uid="{00000000-0006-0000-0900-0000B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21" authorId="0" shapeId="0" xr:uid="{00000000-0006-0000-0900-0000B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21" authorId="0" shapeId="0" xr:uid="{00000000-0006-0000-0900-0000B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21" authorId="0" shapeId="0" xr:uid="{00000000-0006-0000-0900-0000B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21" authorId="0" shapeId="0" xr:uid="{00000000-0006-0000-0900-0000B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21" authorId="0" shapeId="0" xr:uid="{00000000-0006-0000-0900-0000B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21" authorId="0" shapeId="0" xr:uid="{00000000-0006-0000-0900-0000B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21" authorId="0" shapeId="0" xr:uid="{00000000-0006-0000-0900-0000B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21" authorId="0" shapeId="0" xr:uid="{00000000-0006-0000-0900-0000B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21" authorId="0" shapeId="0" xr:uid="{00000000-0006-0000-0900-0000B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21" authorId="0" shapeId="0" xr:uid="{00000000-0006-0000-0900-0000B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21" authorId="0" shapeId="0" xr:uid="{00000000-0006-0000-0900-0000B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21" authorId="0" shapeId="0" xr:uid="{00000000-0006-0000-0900-0000B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21" authorId="0" shapeId="0" xr:uid="{00000000-0006-0000-0900-0000C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21" authorId="0" shapeId="0" xr:uid="{00000000-0006-0000-0900-0000C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21" authorId="0" shapeId="0" xr:uid="{00000000-0006-0000-0900-0000C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21" authorId="0" shapeId="0" xr:uid="{00000000-0006-0000-0900-0000C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21" authorId="0" shapeId="0" xr:uid="{00000000-0006-0000-0900-0000C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21" authorId="0" shapeId="0" xr:uid="{00000000-0006-0000-0900-0000C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21" authorId="0" shapeId="0" xr:uid="{00000000-0006-0000-0900-0000C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21" authorId="0" shapeId="0" xr:uid="{00000000-0006-0000-0900-0000C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21" authorId="0" shapeId="0" xr:uid="{00000000-0006-0000-0900-0000C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21" authorId="0" shapeId="0" xr:uid="{00000000-0006-0000-0900-0000C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21" authorId="0" shapeId="0" xr:uid="{00000000-0006-0000-0900-0000C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21" authorId="0" shapeId="0" xr:uid="{00000000-0006-0000-0900-0000C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21" authorId="0" shapeId="0" xr:uid="{00000000-0006-0000-0900-0000C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21" authorId="0" shapeId="0" xr:uid="{00000000-0006-0000-0900-0000C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21" authorId="0" shapeId="0" xr:uid="{00000000-0006-0000-0900-0000C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21" authorId="0" shapeId="0" xr:uid="{00000000-0006-0000-0900-0000C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21" authorId="0" shapeId="0" xr:uid="{00000000-0006-0000-0900-0000D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21" authorId="0" shapeId="0" xr:uid="{00000000-0006-0000-0900-0000D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21" authorId="0" shapeId="0" xr:uid="{00000000-0006-0000-0900-0000D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21" authorId="0" shapeId="0" xr:uid="{00000000-0006-0000-0900-0000D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21" authorId="0" shapeId="0" xr:uid="{00000000-0006-0000-0900-0000D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21" authorId="0" shapeId="0" xr:uid="{00000000-0006-0000-0900-0000D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21" authorId="0" shapeId="0" xr:uid="{00000000-0006-0000-0900-0000D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21" authorId="0" shapeId="0" xr:uid="{00000000-0006-0000-0900-0000D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21" authorId="0" shapeId="0" xr:uid="{00000000-0006-0000-0900-0000D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21" authorId="0" shapeId="0" xr:uid="{00000000-0006-0000-0900-0000D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21" authorId="0" shapeId="0" xr:uid="{00000000-0006-0000-0900-0000D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21" authorId="0" shapeId="0" xr:uid="{00000000-0006-0000-0900-0000D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21" authorId="0" shapeId="0" xr:uid="{00000000-0006-0000-0900-0000D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21" authorId="0" shapeId="0" xr:uid="{00000000-0006-0000-0900-0000D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21" authorId="0" shapeId="0" xr:uid="{00000000-0006-0000-0900-0000D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21" authorId="0" shapeId="0" xr:uid="{00000000-0006-0000-0900-0000D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21" authorId="0" shapeId="0" xr:uid="{00000000-0006-0000-0900-0000E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21" authorId="0" shapeId="0" xr:uid="{00000000-0006-0000-0900-0000E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21" authorId="0" shapeId="0" xr:uid="{00000000-0006-0000-0900-0000E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21" authorId="0" shapeId="0" xr:uid="{00000000-0006-0000-0900-0000E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21" authorId="0" shapeId="0" xr:uid="{00000000-0006-0000-0900-0000E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21" authorId="0" shapeId="0" xr:uid="{00000000-0006-0000-0900-0000E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21" authorId="0" shapeId="0" xr:uid="{00000000-0006-0000-0900-0000E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1" authorId="0" shapeId="0" xr:uid="{00000000-0006-0000-0900-0000E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1" authorId="0" shapeId="0" xr:uid="{00000000-0006-0000-0900-0000E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21" authorId="0" shapeId="0" xr:uid="{00000000-0006-0000-0900-0000E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21" authorId="0" shapeId="0" xr:uid="{00000000-0006-0000-0900-0000E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21" authorId="0" shapeId="0" xr:uid="{00000000-0006-0000-0900-0000E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21" authorId="0" shapeId="0" xr:uid="{00000000-0006-0000-0900-0000E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21" authorId="0" shapeId="0" xr:uid="{00000000-0006-0000-0900-0000E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1" authorId="0" shapeId="0" xr:uid="{00000000-0006-0000-0900-0000E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21" authorId="0" shapeId="0" xr:uid="{00000000-0006-0000-0900-0000E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21" authorId="0" shapeId="0" xr:uid="{00000000-0006-0000-0900-0000F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21" authorId="0" shapeId="0" xr:uid="{00000000-0006-0000-0900-0000F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21" authorId="0" shapeId="0" xr:uid="{00000000-0006-0000-0900-0000F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21" authorId="0" shapeId="0" xr:uid="{00000000-0006-0000-0900-0000F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1" authorId="0" shapeId="0" xr:uid="{00000000-0006-0000-0900-0000F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21" authorId="0" shapeId="0" xr:uid="{00000000-0006-0000-0900-0000F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21" authorId="0" shapeId="0" xr:uid="{00000000-0006-0000-0900-0000F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21" authorId="0" shapeId="0" xr:uid="{00000000-0006-0000-0900-0000F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21" authorId="0" shapeId="0" xr:uid="{00000000-0006-0000-0900-0000F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21" authorId="0" shapeId="0" xr:uid="{00000000-0006-0000-0900-0000F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1" authorId="0" shapeId="0" xr:uid="{00000000-0006-0000-0900-0000F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21" authorId="0" shapeId="0" xr:uid="{00000000-0006-0000-0900-0000F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21" authorId="0" shapeId="0" xr:uid="{00000000-0006-0000-0900-0000F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21" authorId="0" shapeId="0" xr:uid="{00000000-0006-0000-0900-0000F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21" authorId="0" shapeId="0" xr:uid="{00000000-0006-0000-0900-0000F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21" authorId="0" shapeId="0" xr:uid="{00000000-0006-0000-0900-0000F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21" authorId="0" shapeId="0" xr:uid="{00000000-0006-0000-0900-00000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21" authorId="0" shapeId="0" xr:uid="{00000000-0006-0000-0900-00000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21" authorId="0" shapeId="0" xr:uid="{00000000-0006-0000-0900-00000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21" authorId="0" shapeId="0" xr:uid="{00000000-0006-0000-0900-00000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A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A00-00000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1" authorId="0" shapeId="0" xr:uid="{00000000-0006-0000-0A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1" authorId="0" shapeId="0" xr:uid="{00000000-0006-0000-0A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1" authorId="0" shapeId="0" xr:uid="{00000000-0006-0000-0A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1" authorId="0" shapeId="0" xr:uid="{00000000-0006-0000-0A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A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1" authorId="0" shapeId="0" xr:uid="{00000000-0006-0000-0A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1" authorId="0" shapeId="0" xr:uid="{00000000-0006-0000-0A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1" authorId="0" shapeId="0" xr:uid="{00000000-0006-0000-0A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A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1" authorId="0" shapeId="0" xr:uid="{00000000-0006-0000-0A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A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2" authorId="0" shapeId="0" xr:uid="{00000000-0006-0000-0A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2" authorId="0" shapeId="0" xr:uid="{00000000-0006-0000-0A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2" authorId="0" shapeId="0" xr:uid="{00000000-0006-0000-0A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A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2" authorId="0" shapeId="0" xr:uid="{00000000-0006-0000-0A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2" authorId="0" shapeId="0" xr:uid="{00000000-0006-0000-0A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2" authorId="0" shapeId="0" xr:uid="{00000000-0006-0000-0A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2" authorId="0" shapeId="0" xr:uid="{00000000-0006-0000-0A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2" authorId="0" shapeId="0" xr:uid="{00000000-0006-0000-0A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2" authorId="0" shapeId="0" xr:uid="{00000000-0006-0000-0A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A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2" authorId="0" shapeId="0" xr:uid="{00000000-0006-0000-0A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A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A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A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3" authorId="0" shapeId="0" xr:uid="{00000000-0006-0000-0A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3" authorId="0" shapeId="0" xr:uid="{00000000-0006-0000-0A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A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A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3" authorId="0" shapeId="0" xr:uid="{00000000-0006-0000-0A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3" authorId="0" shapeId="0" xr:uid="{00000000-0006-0000-0A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A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3" authorId="0" shapeId="0" xr:uid="{00000000-0006-0000-0A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3" authorId="0" shapeId="0" xr:uid="{00000000-0006-0000-0A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3" authorId="0" shapeId="0" xr:uid="{00000000-0006-0000-0A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3" authorId="0" shapeId="0" xr:uid="{00000000-0006-0000-0A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A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3" authorId="0" shapeId="0" xr:uid="{00000000-0006-0000-0A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A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A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4" authorId="0" shapeId="0" xr:uid="{00000000-0006-0000-0A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A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A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A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4" authorId="0" shapeId="0" xr:uid="{00000000-0006-0000-0A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4" authorId="0" shapeId="0" xr:uid="{00000000-0006-0000-0A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A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4" authorId="0" shapeId="0" xr:uid="{00000000-0006-0000-0A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4" authorId="0" shapeId="0" xr:uid="{00000000-0006-0000-0A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4" authorId="0" shapeId="0" xr:uid="{00000000-0006-0000-0A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A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4" authorId="0" shapeId="0" xr:uid="{00000000-0006-0000-0A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4" authorId="0" shapeId="0" xr:uid="{00000000-0006-0000-0A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5" authorId="0" shapeId="0" xr:uid="{00000000-0006-0000-0A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5" authorId="0" shapeId="0" xr:uid="{00000000-0006-0000-0A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A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A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A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5" authorId="0" shapeId="0" xr:uid="{00000000-0006-0000-0A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A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5" authorId="0" shapeId="0" xr:uid="{00000000-0006-0000-0A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5" authorId="0" shapeId="0" xr:uid="{00000000-0006-0000-0A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A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5" authorId="0" shapeId="0" xr:uid="{00000000-0006-0000-0A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A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5" authorId="0" shapeId="0" xr:uid="{00000000-0006-0000-0A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A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A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A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6" authorId="0" shapeId="0" xr:uid="{00000000-0006-0000-0A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6" authorId="0" shapeId="0" xr:uid="{00000000-0006-0000-0A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6" authorId="0" shapeId="0" xr:uid="{00000000-0006-0000-0A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A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A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6" authorId="0" shapeId="0" xr:uid="{00000000-0006-0000-0A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6" authorId="0" shapeId="0" xr:uid="{00000000-0006-0000-0A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6" authorId="0" shapeId="0" xr:uid="{00000000-0006-0000-0A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6" authorId="0" shapeId="0" xr:uid="{00000000-0006-0000-0A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A00-00005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6" authorId="0" shapeId="0" xr:uid="{00000000-0006-0000-0A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6" authorId="0" shapeId="0" xr:uid="{00000000-0006-0000-0A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6" authorId="0" shapeId="0" xr:uid="{00000000-0006-0000-0A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A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A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7" authorId="0" shapeId="0" xr:uid="{00000000-0006-0000-0A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A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A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7" authorId="0" shapeId="0" xr:uid="{00000000-0006-0000-0A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7" authorId="0" shapeId="0" xr:uid="{00000000-0006-0000-0A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A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7" authorId="0" shapeId="0" xr:uid="{00000000-0006-0000-0A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7" authorId="0" shapeId="0" xr:uid="{00000000-0006-0000-0A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7" authorId="0" shapeId="0" xr:uid="{00000000-0006-0000-0A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A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A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7" authorId="0" shapeId="0" xr:uid="{00000000-0006-0000-0A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A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7" authorId="0" shapeId="0" xr:uid="{00000000-0006-0000-0A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A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8" authorId="0" shapeId="0" xr:uid="{00000000-0006-0000-0A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8" authorId="0" shapeId="0" xr:uid="{00000000-0006-0000-0A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A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8" authorId="0" shapeId="0" xr:uid="{00000000-0006-0000-0A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8" authorId="0" shapeId="0" xr:uid="{00000000-0006-0000-0A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8" authorId="0" shapeId="0" xr:uid="{00000000-0006-0000-0A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8" authorId="0" shapeId="0" xr:uid="{00000000-0006-0000-0A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8" authorId="0" shapeId="0" xr:uid="{00000000-0006-0000-0A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8" authorId="0" shapeId="0" xr:uid="{00000000-0006-0000-0A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8" authorId="0" shapeId="0" xr:uid="{00000000-0006-0000-0A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8" authorId="0" shapeId="0" xr:uid="{00000000-0006-0000-0A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8" authorId="0" shapeId="0" xr:uid="{00000000-0006-0000-0A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8" authorId="0" shapeId="0" xr:uid="{00000000-0006-0000-0A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8" authorId="0" shapeId="0" xr:uid="{00000000-0006-0000-0A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9" authorId="0" shapeId="0" xr:uid="{00000000-0006-0000-0A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9" authorId="0" shapeId="0" xr:uid="{00000000-0006-0000-0A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9" authorId="0" shapeId="0" xr:uid="{00000000-0006-0000-0A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9" authorId="0" shapeId="0" xr:uid="{00000000-0006-0000-0A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9" authorId="0" shapeId="0" xr:uid="{00000000-0006-0000-0A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9" authorId="0" shapeId="0" xr:uid="{00000000-0006-0000-0A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9" authorId="0" shapeId="0" xr:uid="{00000000-0006-0000-0A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9" authorId="0" shapeId="0" xr:uid="{00000000-0006-0000-0A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9" authorId="0" shapeId="0" xr:uid="{00000000-0006-0000-0A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9" authorId="0" shapeId="0" xr:uid="{00000000-0006-0000-0A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9" authorId="0" shapeId="0" xr:uid="{00000000-0006-0000-0A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9" authorId="0" shapeId="0" xr:uid="{00000000-0006-0000-0A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20" authorId="0" shapeId="0" xr:uid="{00000000-0006-0000-0A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20" authorId="0" shapeId="0" xr:uid="{00000000-0006-0000-0A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20" authorId="0" shapeId="0" xr:uid="{00000000-0006-0000-0A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20" authorId="0" shapeId="0" xr:uid="{00000000-0006-0000-0A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20" authorId="0" shapeId="0" xr:uid="{00000000-0006-0000-0A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20" authorId="0" shapeId="0" xr:uid="{00000000-0006-0000-0A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20" authorId="0" shapeId="0" xr:uid="{00000000-0006-0000-0A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20" authorId="0" shapeId="0" xr:uid="{00000000-0006-0000-0A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20" authorId="0" shapeId="0" xr:uid="{00000000-0006-0000-0A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20" authorId="0" shapeId="0" xr:uid="{00000000-0006-0000-0A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20" authorId="0" shapeId="0" xr:uid="{00000000-0006-0000-0A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20" authorId="0" shapeId="0" xr:uid="{00000000-0006-0000-0A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21" authorId="0" shapeId="0" xr:uid="{00000000-0006-0000-0A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21" authorId="0" shapeId="0" xr:uid="{00000000-0006-0000-0A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21" authorId="0" shapeId="0" xr:uid="{00000000-0006-0000-0A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21" authorId="0" shapeId="0" xr:uid="{00000000-0006-0000-0A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21" authorId="0" shapeId="0" xr:uid="{00000000-0006-0000-0A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21" authorId="0" shapeId="0" xr:uid="{00000000-0006-0000-0A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21" authorId="0" shapeId="0" xr:uid="{00000000-0006-0000-0A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21" authorId="0" shapeId="0" xr:uid="{00000000-0006-0000-0A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21" authorId="0" shapeId="0" xr:uid="{00000000-0006-0000-0A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21" authorId="0" shapeId="0" xr:uid="{00000000-0006-0000-0A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Scott Marley</author>
  </authors>
  <commentList>
    <comment ref="B47" authorId="0" shapeId="0" xr:uid="{ACA1794C-3270-49A2-A3A9-B49382A56A84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  <comment ref="B147" authorId="0" shapeId="0" xr:uid="{ADF8C7B5-9FE7-46F0-B22E-6ECBBFFD4C52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  <comment ref="B231" authorId="0" shapeId="0" xr:uid="{E97D6771-22B3-4F14-87F7-0EF7E8EA61C3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L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6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9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9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20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20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21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21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21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21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B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1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1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1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1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1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1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2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2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2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2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3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3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3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3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3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3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4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4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4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4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4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4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5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5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2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5" authorId="0" shapeId="0" xr:uid="{00000000-0006-0000-02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2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2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2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2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2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2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2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2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5" authorId="0" shapeId="0" xr:uid="{00000000-0006-0000-02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2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2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5" authorId="0" shapeId="0" xr:uid="{00000000-0006-0000-02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5" authorId="0" shapeId="0" xr:uid="{00000000-0006-0000-02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5" authorId="0" shapeId="0" xr:uid="{00000000-0006-0000-02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2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2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2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2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2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2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2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2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2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2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2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2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2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6" authorId="0" shapeId="0" xr:uid="{00000000-0006-0000-02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2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6" authorId="0" shapeId="0" xr:uid="{00000000-0006-0000-02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2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2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2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2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2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2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6" authorId="0" shapeId="0" xr:uid="{00000000-0006-0000-02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2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2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2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2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2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2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2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2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6" authorId="0" shapeId="0" xr:uid="{00000000-0006-0000-02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2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2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6" authorId="0" shapeId="0" xr:uid="{00000000-0006-0000-02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2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2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6" authorId="0" shapeId="0" xr:uid="{00000000-0006-0000-02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2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2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2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2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2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2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2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2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2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2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2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2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2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2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2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2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2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7" authorId="0" shapeId="0" xr:uid="{00000000-0006-0000-02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2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7" authorId="0" shapeId="0" xr:uid="{00000000-0006-0000-02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7" authorId="0" shapeId="0" xr:uid="{00000000-0006-0000-02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2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2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2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7" authorId="0" shapeId="0" xr:uid="{00000000-0006-0000-02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2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2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7" authorId="0" shapeId="0" xr:uid="{00000000-0006-0000-02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2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2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7" authorId="0" shapeId="0" xr:uid="{00000000-0006-0000-02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2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8" authorId="0" shapeId="0" xr:uid="{00000000-0006-0000-02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2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2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2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2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2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2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2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2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2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2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8" authorId="0" shapeId="0" xr:uid="{00000000-0006-0000-02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2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8" authorId="0" shapeId="0" xr:uid="{00000000-0006-0000-02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2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8" authorId="0" shapeId="0" xr:uid="{00000000-0006-0000-02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2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8" authorId="0" shapeId="0" xr:uid="{00000000-0006-0000-02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2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8" authorId="0" shapeId="0" xr:uid="{00000000-0006-0000-02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8" authorId="0" shapeId="0" xr:uid="{00000000-0006-0000-02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8" authorId="0" shapeId="0" xr:uid="{00000000-0006-0000-02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2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2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2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9" authorId="0" shapeId="0" xr:uid="{00000000-0006-0000-02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9" authorId="0" shapeId="0" xr:uid="{00000000-0006-0000-02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9" authorId="0" shapeId="0" xr:uid="{00000000-0006-0000-02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9" authorId="0" shapeId="0" xr:uid="{00000000-0006-0000-02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9" authorId="0" shapeId="0" xr:uid="{00000000-0006-0000-02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9" authorId="0" shapeId="0" xr:uid="{00000000-0006-0000-02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9" authorId="0" shapeId="0" xr:uid="{00000000-0006-0000-02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9" authorId="0" shapeId="0" xr:uid="{00000000-0006-0000-02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9" authorId="0" shapeId="0" xr:uid="{00000000-0006-0000-02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9" authorId="0" shapeId="0" xr:uid="{00000000-0006-0000-02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9" authorId="0" shapeId="0" xr:uid="{00000000-0006-0000-02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9" authorId="0" shapeId="0" xr:uid="{00000000-0006-0000-02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9" authorId="0" shapeId="0" xr:uid="{00000000-0006-0000-02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9" authorId="0" shapeId="0" xr:uid="{00000000-0006-0000-02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9" authorId="0" shapeId="0" xr:uid="{00000000-0006-0000-02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9" authorId="0" shapeId="0" xr:uid="{00000000-0006-0000-02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9" authorId="0" shapeId="0" xr:uid="{00000000-0006-0000-02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9" authorId="0" shapeId="0" xr:uid="{00000000-0006-0000-02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9" authorId="0" shapeId="0" xr:uid="{00000000-0006-0000-02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9" authorId="0" shapeId="0" xr:uid="{00000000-0006-0000-02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9" authorId="0" shapeId="0" xr:uid="{00000000-0006-0000-02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9" authorId="0" shapeId="0" xr:uid="{00000000-0006-0000-02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9" authorId="0" shapeId="0" xr:uid="{00000000-0006-0000-02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9" authorId="0" shapeId="0" xr:uid="{00000000-0006-0000-02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9" authorId="0" shapeId="0" xr:uid="{00000000-0006-0000-02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9" authorId="0" shapeId="0" xr:uid="{00000000-0006-0000-02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9" authorId="0" shapeId="0" xr:uid="{00000000-0006-0000-02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9" authorId="0" shapeId="0" xr:uid="{00000000-0006-0000-02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9" authorId="0" shapeId="0" xr:uid="{00000000-0006-0000-02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9" authorId="0" shapeId="0" xr:uid="{00000000-0006-0000-02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9" authorId="0" shapeId="0" xr:uid="{00000000-0006-0000-02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9" authorId="0" shapeId="0" xr:uid="{00000000-0006-0000-02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9" authorId="0" shapeId="0" xr:uid="{00000000-0006-0000-02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9" authorId="0" shapeId="0" xr:uid="{00000000-0006-0000-02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9" authorId="0" shapeId="0" xr:uid="{00000000-0006-0000-02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9" authorId="0" shapeId="0" xr:uid="{00000000-0006-0000-02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20" authorId="0" shapeId="0" xr:uid="{00000000-0006-0000-02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20" authorId="0" shapeId="0" xr:uid="{00000000-0006-0000-02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20" authorId="0" shapeId="0" xr:uid="{00000000-0006-0000-02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20" authorId="0" shapeId="0" xr:uid="{00000000-0006-0000-02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20" authorId="0" shapeId="0" xr:uid="{00000000-0006-0000-02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20" authorId="0" shapeId="0" xr:uid="{00000000-0006-0000-02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0" authorId="0" shapeId="0" xr:uid="{00000000-0006-0000-02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20" authorId="0" shapeId="0" xr:uid="{00000000-0006-0000-02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20" authorId="0" shapeId="0" xr:uid="{00000000-0006-0000-02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20" authorId="0" shapeId="0" xr:uid="{00000000-0006-0000-02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20" authorId="0" shapeId="0" xr:uid="{00000000-0006-0000-02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20" authorId="0" shapeId="0" xr:uid="{00000000-0006-0000-02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20" authorId="0" shapeId="0" xr:uid="{00000000-0006-0000-02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20" authorId="0" shapeId="0" xr:uid="{00000000-0006-0000-02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20" authorId="0" shapeId="0" xr:uid="{00000000-0006-0000-0200-00004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20" authorId="0" shapeId="0" xr:uid="{00000000-0006-0000-0200-00004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20" authorId="0" shapeId="0" xr:uid="{00000000-0006-0000-02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20" authorId="0" shapeId="0" xr:uid="{00000000-0006-0000-02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20" authorId="0" shapeId="0" xr:uid="{00000000-0006-0000-02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20" authorId="0" shapeId="0" xr:uid="{00000000-0006-0000-02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20" authorId="0" shapeId="0" xr:uid="{00000000-0006-0000-02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20" authorId="0" shapeId="0" xr:uid="{00000000-0006-0000-02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20" authorId="0" shapeId="0" xr:uid="{00000000-0006-0000-02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20" authorId="0" shapeId="0" xr:uid="{00000000-0006-0000-0200-00005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20" authorId="0" shapeId="0" xr:uid="{00000000-0006-0000-0200-00005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20" authorId="0" shapeId="0" xr:uid="{00000000-0006-0000-02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20" authorId="0" shapeId="0" xr:uid="{00000000-0006-0000-02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20" authorId="0" shapeId="0" xr:uid="{00000000-0006-0000-0200-00005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20" authorId="0" shapeId="0" xr:uid="{00000000-0006-0000-02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20" authorId="0" shapeId="0" xr:uid="{00000000-0006-0000-02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20" authorId="0" shapeId="0" xr:uid="{00000000-0006-0000-02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20" authorId="0" shapeId="0" xr:uid="{00000000-0006-0000-02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20" authorId="0" shapeId="0" xr:uid="{00000000-0006-0000-02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20" authorId="0" shapeId="0" xr:uid="{00000000-0006-0000-02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20" authorId="0" shapeId="0" xr:uid="{00000000-0006-0000-02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20" authorId="0" shapeId="0" xr:uid="{00000000-0006-0000-02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20" authorId="0" shapeId="0" xr:uid="{00000000-0006-0000-02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20" authorId="0" shapeId="0" xr:uid="{00000000-0006-0000-02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21" authorId="0" shapeId="0" xr:uid="{00000000-0006-0000-02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21" authorId="0" shapeId="0" xr:uid="{00000000-0006-0000-02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21" authorId="0" shapeId="0" xr:uid="{00000000-0006-0000-02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21" authorId="0" shapeId="0" xr:uid="{00000000-0006-0000-02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21" authorId="0" shapeId="0" xr:uid="{00000000-0006-0000-02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1" authorId="0" shapeId="0" xr:uid="{00000000-0006-0000-02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21" authorId="0" shapeId="0" xr:uid="{00000000-0006-0000-02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21" authorId="0" shapeId="0" xr:uid="{00000000-0006-0000-02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21" authorId="0" shapeId="0" xr:uid="{00000000-0006-0000-02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21" authorId="0" shapeId="0" xr:uid="{00000000-0006-0000-02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21" authorId="0" shapeId="0" xr:uid="{00000000-0006-0000-02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21" authorId="0" shapeId="0" xr:uid="{00000000-0006-0000-02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21" authorId="0" shapeId="0" xr:uid="{00000000-0006-0000-02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21" authorId="0" shapeId="0" xr:uid="{00000000-0006-0000-02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21" authorId="0" shapeId="0" xr:uid="{00000000-0006-0000-02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21" authorId="0" shapeId="0" xr:uid="{00000000-0006-0000-02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21" authorId="0" shapeId="0" xr:uid="{00000000-0006-0000-02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21" authorId="0" shapeId="0" xr:uid="{00000000-0006-0000-02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21" authorId="0" shapeId="0" xr:uid="{00000000-0006-0000-02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21" authorId="0" shapeId="0" xr:uid="{00000000-0006-0000-02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21" authorId="0" shapeId="0" xr:uid="{00000000-0006-0000-02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21" authorId="0" shapeId="0" xr:uid="{00000000-0006-0000-02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21" authorId="0" shapeId="0" xr:uid="{00000000-0006-0000-02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21" authorId="0" shapeId="0" xr:uid="{00000000-0006-0000-02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21" authorId="0" shapeId="0" xr:uid="{00000000-0006-0000-0200-00007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21" authorId="0" shapeId="0" xr:uid="{00000000-0006-0000-0200-00007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21" authorId="0" shapeId="0" xr:uid="{00000000-0006-0000-02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21" authorId="0" shapeId="0" xr:uid="{00000000-0006-0000-0200-00007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21" authorId="0" shapeId="0" xr:uid="{00000000-0006-0000-0200-00007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21" authorId="0" shapeId="0" xr:uid="{00000000-0006-0000-02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21" authorId="0" shapeId="0" xr:uid="{00000000-0006-0000-02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21" authorId="0" shapeId="0" xr:uid="{00000000-0006-0000-02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21" authorId="0" shapeId="0" xr:uid="{00000000-0006-0000-02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21" authorId="0" shapeId="0" xr:uid="{00000000-0006-0000-0200-00008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21" authorId="0" shapeId="0" xr:uid="{00000000-0006-0000-02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21" authorId="0" shapeId="0" xr:uid="{00000000-0006-0000-0200-00008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21" authorId="0" shapeId="0" xr:uid="{00000000-0006-0000-02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21" authorId="0" shapeId="0" xr:uid="{00000000-0006-0000-02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V11" authorId="0" shapeId="0" xr:uid="{00000000-0006-0000-03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3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3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3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3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3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3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3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3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3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1" authorId="0" shapeId="0" xr:uid="{00000000-0006-0000-03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3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3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3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3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3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3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3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3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3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3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3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3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3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3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3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3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3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3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3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3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3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3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2" authorId="0" shapeId="0" xr:uid="{00000000-0006-0000-03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3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3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3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3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3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3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3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3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3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3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3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3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3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3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3" authorId="0" shapeId="0" xr:uid="{00000000-0006-0000-03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3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3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3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3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3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3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3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3" authorId="0" shapeId="0" xr:uid="{00000000-0006-0000-03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3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3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3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3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3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3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3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3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3" authorId="0" shapeId="0" xr:uid="{00000000-0006-0000-03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3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3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3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3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3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3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3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3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3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4" authorId="0" shapeId="0" xr:uid="{00000000-0006-0000-03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3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3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3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300-00005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3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3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3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3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3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3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3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3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3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3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3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3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3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3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3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3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3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3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3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3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3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3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3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3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3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3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5" authorId="0" shapeId="0" xr:uid="{00000000-0006-0000-03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3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3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3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3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3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3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3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3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3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3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3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3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3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6" authorId="0" shapeId="0" xr:uid="{00000000-0006-0000-03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6" authorId="0" shapeId="0" xr:uid="{00000000-0006-0000-03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3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3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3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3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3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3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6" authorId="0" shapeId="0" xr:uid="{00000000-0006-0000-03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3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3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3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3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3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3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3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3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3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3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3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3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3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3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8" authorId="0" shapeId="0" xr:uid="{00000000-0006-0000-03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3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3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3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3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3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8" authorId="0" shapeId="0" xr:uid="{00000000-0006-0000-03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3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3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3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8" authorId="0" shapeId="0" xr:uid="{00000000-0006-0000-03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8" authorId="0" shapeId="0" xr:uid="{00000000-0006-0000-03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9" authorId="0" shapeId="0" xr:uid="{00000000-0006-0000-03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9" authorId="0" shapeId="0" xr:uid="{00000000-0006-0000-03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9" authorId="0" shapeId="0" xr:uid="{00000000-0006-0000-03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9" authorId="0" shapeId="0" xr:uid="{00000000-0006-0000-03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9" authorId="0" shapeId="0" xr:uid="{00000000-0006-0000-03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9" authorId="0" shapeId="0" xr:uid="{00000000-0006-0000-03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9" authorId="0" shapeId="0" xr:uid="{00000000-0006-0000-03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9" authorId="0" shapeId="0" xr:uid="{00000000-0006-0000-03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9" authorId="0" shapeId="0" xr:uid="{00000000-0006-0000-03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9" authorId="0" shapeId="0" xr:uid="{00000000-0006-0000-03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9" authorId="0" shapeId="0" xr:uid="{00000000-0006-0000-03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9" authorId="0" shapeId="0" xr:uid="{00000000-0006-0000-03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9" authorId="0" shapeId="0" xr:uid="{00000000-0006-0000-03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9" authorId="0" shapeId="0" xr:uid="{00000000-0006-0000-03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9" authorId="0" shapeId="0" xr:uid="{00000000-0006-0000-03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9" authorId="0" shapeId="0" xr:uid="{00000000-0006-0000-03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9" authorId="0" shapeId="0" xr:uid="{00000000-0006-0000-03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9" authorId="0" shapeId="0" xr:uid="{00000000-0006-0000-03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9" authorId="0" shapeId="0" xr:uid="{00000000-0006-0000-03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9" authorId="0" shapeId="0" xr:uid="{00000000-0006-0000-03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9" authorId="0" shapeId="0" xr:uid="{00000000-0006-0000-03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20" authorId="0" shapeId="0" xr:uid="{00000000-0006-0000-03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20" authorId="0" shapeId="0" xr:uid="{00000000-0006-0000-03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20" authorId="0" shapeId="0" xr:uid="{00000000-0006-0000-03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20" authorId="0" shapeId="0" xr:uid="{00000000-0006-0000-03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0" authorId="0" shapeId="0" xr:uid="{00000000-0006-0000-03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20" authorId="0" shapeId="0" xr:uid="{00000000-0006-0000-03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20" authorId="0" shapeId="0" xr:uid="{00000000-0006-0000-03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20" authorId="0" shapeId="0" xr:uid="{00000000-0006-0000-03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20" authorId="0" shapeId="0" xr:uid="{00000000-0006-0000-03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20" authorId="0" shapeId="0" xr:uid="{00000000-0006-0000-03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20" authorId="0" shapeId="0" xr:uid="{00000000-0006-0000-03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20" authorId="0" shapeId="0" xr:uid="{00000000-0006-0000-03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20" authorId="0" shapeId="0" xr:uid="{00000000-0006-0000-03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20" authorId="0" shapeId="0" xr:uid="{00000000-0006-0000-03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20" authorId="0" shapeId="0" xr:uid="{00000000-0006-0000-03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20" authorId="0" shapeId="0" xr:uid="{00000000-0006-0000-03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20" authorId="0" shapeId="0" xr:uid="{00000000-0006-0000-03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20" authorId="0" shapeId="0" xr:uid="{00000000-0006-0000-03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20" authorId="0" shapeId="0" xr:uid="{00000000-0006-0000-03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20" authorId="0" shapeId="0" xr:uid="{00000000-0006-0000-03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20" authorId="0" shapeId="0" xr:uid="{00000000-0006-0000-03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0" authorId="0" shapeId="0" xr:uid="{00000000-0006-0000-03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20" authorId="0" shapeId="0" xr:uid="{00000000-0006-0000-03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20" authorId="0" shapeId="0" xr:uid="{00000000-0006-0000-03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20" authorId="0" shapeId="0" xr:uid="{00000000-0006-0000-03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20" authorId="0" shapeId="0" xr:uid="{00000000-0006-0000-03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21" authorId="0" shapeId="0" xr:uid="{00000000-0006-0000-03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21" authorId="0" shapeId="0" xr:uid="{00000000-0006-0000-03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21" authorId="0" shapeId="0" xr:uid="{00000000-0006-0000-03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21" authorId="0" shapeId="0" xr:uid="{00000000-0006-0000-03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21" authorId="0" shapeId="0" xr:uid="{00000000-0006-0000-03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1" authorId="0" shapeId="0" xr:uid="{00000000-0006-0000-03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21" authorId="0" shapeId="0" xr:uid="{00000000-0006-0000-03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21" authorId="0" shapeId="0" xr:uid="{00000000-0006-0000-03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21" authorId="0" shapeId="0" xr:uid="{00000000-0006-0000-03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21" authorId="0" shapeId="0" xr:uid="{00000000-0006-0000-03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21" authorId="0" shapeId="0" xr:uid="{00000000-0006-0000-03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21" authorId="0" shapeId="0" xr:uid="{00000000-0006-0000-03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21" authorId="0" shapeId="0" xr:uid="{00000000-0006-0000-03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21" authorId="0" shapeId="0" xr:uid="{00000000-0006-0000-03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21" authorId="0" shapeId="0" xr:uid="{00000000-0006-0000-03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21" authorId="0" shapeId="0" xr:uid="{00000000-0006-0000-03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21" authorId="0" shapeId="0" xr:uid="{00000000-0006-0000-03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21" authorId="0" shapeId="0" xr:uid="{00000000-0006-0000-03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21" authorId="0" shapeId="0" xr:uid="{00000000-0006-0000-03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21" authorId="0" shapeId="0" xr:uid="{00000000-0006-0000-03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21" authorId="0" shapeId="0" xr:uid="{00000000-0006-0000-03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1" authorId="0" shapeId="0" xr:uid="{00000000-0006-0000-03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21" authorId="0" shapeId="0" xr:uid="{00000000-0006-0000-03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1" authorId="0" shapeId="0" xr:uid="{00000000-0006-0000-03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21" authorId="0" shapeId="0" xr:uid="{00000000-0006-0000-03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21" authorId="0" shapeId="0" xr:uid="{00000000-0006-0000-03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21" authorId="0" shapeId="0" xr:uid="{00000000-0006-0000-03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21" authorId="0" shapeId="0" xr:uid="{00000000-0006-0000-03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21" authorId="0" shapeId="0" xr:uid="{00000000-0006-0000-03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21" authorId="0" shapeId="0" xr:uid="{00000000-0006-0000-03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N11" authorId="0" shapeId="0" xr:uid="{00000000-0006-0000-04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4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4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4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4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4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1" authorId="0" shapeId="0" xr:uid="{00000000-0006-0000-04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4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4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4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4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1" authorId="0" shapeId="0" xr:uid="{00000000-0006-0000-04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4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4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4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1" authorId="0" shapeId="0" xr:uid="{00000000-0006-0000-04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4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4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4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4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4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1" authorId="0" shapeId="0" xr:uid="{00000000-0006-0000-04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4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1" authorId="0" shapeId="0" xr:uid="{00000000-0006-0000-04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1" authorId="0" shapeId="0" xr:uid="{00000000-0006-0000-04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1" authorId="0" shapeId="0" xr:uid="{00000000-0006-0000-04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1" authorId="0" shapeId="0" xr:uid="{00000000-0006-0000-04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1" authorId="0" shapeId="0" xr:uid="{00000000-0006-0000-04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1" authorId="0" shapeId="0" xr:uid="{00000000-0006-0000-04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1" authorId="0" shapeId="0" xr:uid="{00000000-0006-0000-04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4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4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4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4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1" authorId="0" shapeId="0" xr:uid="{00000000-0006-0000-04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4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1" authorId="0" shapeId="0" xr:uid="{00000000-0006-0000-04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4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1" authorId="0" shapeId="0" xr:uid="{00000000-0006-0000-04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1" authorId="0" shapeId="0" xr:uid="{00000000-0006-0000-04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4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1" authorId="0" shapeId="0" xr:uid="{00000000-0006-0000-04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1" authorId="0" shapeId="0" xr:uid="{00000000-0006-0000-04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4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4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4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1" authorId="0" shapeId="0" xr:uid="{00000000-0006-0000-04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4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4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1" authorId="0" shapeId="0" xr:uid="{00000000-0006-0000-04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1" authorId="0" shapeId="0" xr:uid="{00000000-0006-0000-04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4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1" authorId="0" shapeId="0" xr:uid="{00000000-0006-0000-04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4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1" authorId="0" shapeId="0" xr:uid="{00000000-0006-0000-04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1" authorId="0" shapeId="0" xr:uid="{00000000-0006-0000-04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1" authorId="0" shapeId="0" xr:uid="{00000000-0006-0000-04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4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4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4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4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4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4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1" authorId="0" shapeId="0" xr:uid="{00000000-0006-0000-04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4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4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4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1" authorId="0" shapeId="0" xr:uid="{00000000-0006-0000-04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4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4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1" authorId="0" shapeId="0" xr:uid="{00000000-0006-0000-04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4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4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4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4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4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4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4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4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4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4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4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4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1" authorId="0" shapeId="0" xr:uid="{00000000-0006-0000-04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1" authorId="0" shapeId="0" xr:uid="{00000000-0006-0000-04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1" authorId="0" shapeId="0" xr:uid="{00000000-0006-0000-04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1" authorId="0" shapeId="0" xr:uid="{00000000-0006-0000-04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4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4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1" authorId="0" shapeId="0" xr:uid="{00000000-0006-0000-04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4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4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1" authorId="0" shapeId="0" xr:uid="{00000000-0006-0000-04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4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1" authorId="0" shapeId="0" xr:uid="{00000000-0006-0000-04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1" authorId="0" shapeId="0" xr:uid="{00000000-0006-0000-04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4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4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1" authorId="0" shapeId="0" xr:uid="{00000000-0006-0000-04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4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4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4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4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4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4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4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4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4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4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4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4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4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4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4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4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4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4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4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4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4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4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4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4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4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4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4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4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4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2" authorId="0" shapeId="0" xr:uid="{00000000-0006-0000-04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4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2" authorId="0" shapeId="0" xr:uid="{00000000-0006-0000-04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2" authorId="0" shapeId="0" xr:uid="{00000000-0006-0000-04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4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2" authorId="0" shapeId="0" xr:uid="{00000000-0006-0000-04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2" authorId="0" shapeId="0" xr:uid="{00000000-0006-0000-04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2" authorId="0" shapeId="0" xr:uid="{00000000-0006-0000-04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4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4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2" authorId="0" shapeId="0" xr:uid="{00000000-0006-0000-04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2" authorId="0" shapeId="0" xr:uid="{00000000-0006-0000-04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4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4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4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4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2" authorId="0" shapeId="0" xr:uid="{00000000-0006-0000-04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4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4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2" authorId="0" shapeId="0" xr:uid="{00000000-0006-0000-04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2" authorId="0" shapeId="0" xr:uid="{00000000-0006-0000-04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4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4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4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4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4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2" authorId="0" shapeId="0" xr:uid="{00000000-0006-0000-04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4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4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4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4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4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4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4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4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4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4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4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2" authorId="0" shapeId="0" xr:uid="{00000000-0006-0000-04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2" authorId="0" shapeId="0" xr:uid="{00000000-0006-0000-04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2" authorId="0" shapeId="0" xr:uid="{00000000-0006-0000-04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4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2" authorId="0" shapeId="0" xr:uid="{00000000-0006-0000-04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2" authorId="0" shapeId="0" xr:uid="{00000000-0006-0000-04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4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2" authorId="0" shapeId="0" xr:uid="{00000000-0006-0000-04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4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4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4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4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4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4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4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4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4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4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4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4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2" authorId="0" shapeId="0" xr:uid="{00000000-0006-0000-04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4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4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2" authorId="0" shapeId="0" xr:uid="{00000000-0006-0000-04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2" authorId="0" shapeId="0" xr:uid="{00000000-0006-0000-04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2" authorId="0" shapeId="0" xr:uid="{00000000-0006-0000-0400-0000C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4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2" authorId="0" shapeId="0" xr:uid="{00000000-0006-0000-04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4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4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4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4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4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2" authorId="0" shapeId="0" xr:uid="{00000000-0006-0000-04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4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2" authorId="0" shapeId="0" xr:uid="{00000000-0006-0000-04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2" authorId="0" shapeId="0" xr:uid="{00000000-0006-0000-04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4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2" authorId="0" shapeId="0" xr:uid="{00000000-0006-0000-04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4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4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4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4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4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2" authorId="0" shapeId="0" xr:uid="{00000000-0006-0000-04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4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4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4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4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4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4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3" authorId="0" shapeId="0" xr:uid="{00000000-0006-0000-04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4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4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4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4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4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4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4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4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4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4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4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4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4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3" authorId="0" shapeId="0" xr:uid="{00000000-0006-0000-04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4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4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4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3" authorId="0" shapeId="0" xr:uid="{00000000-0006-0000-04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4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4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4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4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3" authorId="0" shapeId="0" xr:uid="{00000000-0006-0000-04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3" authorId="0" shapeId="0" xr:uid="{00000000-0006-0000-04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4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4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3" authorId="0" shapeId="0" xr:uid="{00000000-0006-0000-04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3" authorId="0" shapeId="0" xr:uid="{00000000-0006-0000-04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3" authorId="0" shapeId="0" xr:uid="{00000000-0006-0000-04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3" authorId="0" shapeId="0" xr:uid="{00000000-0006-0000-04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3" authorId="0" shapeId="0" xr:uid="{00000000-0006-0000-04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4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4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3" authorId="0" shapeId="0" xr:uid="{00000000-0006-0000-04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3" authorId="0" shapeId="0" xr:uid="{00000000-0006-0000-04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4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4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4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3" authorId="0" shapeId="0" xr:uid="{00000000-0006-0000-04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4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3" authorId="0" shapeId="0" xr:uid="{00000000-0006-0000-04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3" authorId="0" shapeId="0" xr:uid="{00000000-0006-0000-04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3" authorId="0" shapeId="0" xr:uid="{00000000-0006-0000-04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4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3" authorId="0" shapeId="0" xr:uid="{00000000-0006-0000-04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4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4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4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3" authorId="0" shapeId="0" xr:uid="{00000000-0006-0000-04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4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3" authorId="0" shapeId="0" xr:uid="{00000000-0006-0000-04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4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4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4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4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4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4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4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4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4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3" authorId="0" shapeId="0" xr:uid="{00000000-0006-0000-04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4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4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3" authorId="0" shapeId="0" xr:uid="{00000000-0006-0000-04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4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4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4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4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4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4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4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4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4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4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4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4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4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4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4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4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4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4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4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3" authorId="0" shapeId="0" xr:uid="{00000000-0006-0000-04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3" authorId="0" shapeId="0" xr:uid="{00000000-0006-0000-04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4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4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4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4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4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4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4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4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3" authorId="0" shapeId="0" xr:uid="{00000000-0006-0000-04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3" authorId="0" shapeId="0" xr:uid="{00000000-0006-0000-04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3" authorId="0" shapeId="0" xr:uid="{00000000-0006-0000-0400-00003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4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4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3" authorId="0" shapeId="0" xr:uid="{00000000-0006-0000-04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4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4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4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400-00004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4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4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4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4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4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4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400-00004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4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4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4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4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4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4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4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4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4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4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4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4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4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4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4" authorId="0" shapeId="0" xr:uid="{00000000-0006-0000-04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4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4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4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4" authorId="0" shapeId="0" xr:uid="{00000000-0006-0000-0400-00005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4" authorId="0" shapeId="0" xr:uid="{00000000-0006-0000-04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4" authorId="0" shapeId="0" xr:uid="{00000000-0006-0000-0400-00005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4" authorId="0" shapeId="0" xr:uid="{00000000-0006-0000-04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4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4" authorId="0" shapeId="0" xr:uid="{00000000-0006-0000-04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4" authorId="0" shapeId="0" xr:uid="{00000000-0006-0000-04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4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4" authorId="0" shapeId="0" xr:uid="{00000000-0006-0000-04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4" authorId="0" shapeId="0" xr:uid="{00000000-0006-0000-04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4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4" authorId="0" shapeId="0" xr:uid="{00000000-0006-0000-04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4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4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4" authorId="0" shapeId="0" xr:uid="{00000000-0006-0000-04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4" authorId="0" shapeId="0" xr:uid="{00000000-0006-0000-04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4" authorId="0" shapeId="0" xr:uid="{00000000-0006-0000-04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4" authorId="0" shapeId="0" xr:uid="{00000000-0006-0000-04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4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4" authorId="0" shapeId="0" xr:uid="{00000000-0006-0000-04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4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4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4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4" authorId="0" shapeId="0" xr:uid="{00000000-0006-0000-0400-00007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4" authorId="0" shapeId="0" xr:uid="{00000000-0006-0000-04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4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400-00007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4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4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4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400-00007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4" authorId="0" shapeId="0" xr:uid="{00000000-0006-0000-04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4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4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4" authorId="0" shapeId="0" xr:uid="{00000000-0006-0000-04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4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4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4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4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4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4" authorId="0" shapeId="0" xr:uid="{00000000-0006-0000-04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4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4" authorId="0" shapeId="0" xr:uid="{00000000-0006-0000-0400-00008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4" authorId="0" shapeId="0" xr:uid="{00000000-0006-0000-0400-00008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4" authorId="0" shapeId="0" xr:uid="{00000000-0006-0000-04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400-00008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4" authorId="0" shapeId="0" xr:uid="{00000000-0006-0000-04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4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4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400-00008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4" authorId="0" shapeId="0" xr:uid="{00000000-0006-0000-04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4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4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4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4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4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4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4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4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4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4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4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4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4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4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4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4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4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4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4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4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4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400-0000A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4" authorId="0" shapeId="0" xr:uid="{00000000-0006-0000-04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4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4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4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4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4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4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400-0000A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400-0000A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4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4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4" authorId="0" shapeId="0" xr:uid="{00000000-0006-0000-0400-0000B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4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4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4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4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4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4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4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4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4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5" authorId="0" shapeId="0" xr:uid="{00000000-0006-0000-04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4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4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4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4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4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400-0000C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5" authorId="0" shapeId="0" xr:uid="{00000000-0006-0000-04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5" authorId="0" shapeId="0" xr:uid="{00000000-0006-0000-0400-0000C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5" authorId="0" shapeId="0" xr:uid="{00000000-0006-0000-0400-0000C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5" authorId="0" shapeId="0" xr:uid="{00000000-0006-0000-04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4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400-0000C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4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400-0000C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5" authorId="0" shapeId="0" xr:uid="{00000000-0006-0000-04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5" authorId="0" shapeId="0" xr:uid="{00000000-0006-0000-04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4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4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5" authorId="0" shapeId="0" xr:uid="{00000000-0006-0000-04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4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4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4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400-0000D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5" authorId="0" shapeId="0" xr:uid="{00000000-0006-0000-0400-0000D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5" authorId="0" shapeId="0" xr:uid="{00000000-0006-0000-0400-0000D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5" authorId="0" shapeId="0" xr:uid="{00000000-0006-0000-04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400-0000D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400-0000D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5" authorId="0" shapeId="0" xr:uid="{00000000-0006-0000-04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4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5" authorId="0" shapeId="0" xr:uid="{00000000-0006-0000-0400-0000D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5" authorId="0" shapeId="0" xr:uid="{00000000-0006-0000-0400-0000D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400-0000D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4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400-0000D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5" authorId="0" shapeId="0" xr:uid="{00000000-0006-0000-0400-0000D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4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400-0000E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400-0000E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5" authorId="0" shapeId="0" xr:uid="{00000000-0006-0000-04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400-0000E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4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400-0000E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5" authorId="0" shapeId="0" xr:uid="{00000000-0006-0000-04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5" authorId="0" shapeId="0" xr:uid="{00000000-0006-0000-04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400-0000E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400-0000E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5" authorId="0" shapeId="0" xr:uid="{00000000-0006-0000-04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400-0000E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400-0000E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5" authorId="0" shapeId="0" xr:uid="{00000000-0006-0000-04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5" authorId="0" shapeId="0" xr:uid="{00000000-0006-0000-0400-0000E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4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4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400-0000F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400-0000F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400-0000F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5" authorId="0" shapeId="0" xr:uid="{00000000-0006-0000-04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4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5" authorId="0" shapeId="0" xr:uid="{00000000-0006-0000-0400-0000F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5" authorId="0" shapeId="0" xr:uid="{00000000-0006-0000-04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400-0000F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5" authorId="0" shapeId="0" xr:uid="{00000000-0006-0000-0400-0000F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5" authorId="0" shapeId="0" xr:uid="{00000000-0006-0000-04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4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400-0000F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400-0000F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4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4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4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4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4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4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400-00000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400-00000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4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4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4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4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4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4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4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400-00000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400-00000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5" authorId="0" shapeId="0" xr:uid="{00000000-0006-0000-04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4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4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4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4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400-00001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5" authorId="0" shapeId="0" xr:uid="{00000000-0006-0000-0400-00001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5" authorId="0" shapeId="0" xr:uid="{00000000-0006-0000-0400-00001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5" authorId="0" shapeId="0" xr:uid="{00000000-0006-0000-0400-00001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5" authorId="0" shapeId="0" xr:uid="{00000000-0006-0000-04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4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4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400-00001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4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400-00001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400-00001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400-00002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4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400-00002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4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4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400-00002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6" authorId="0" shapeId="0" xr:uid="{00000000-0006-0000-04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400-00002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4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4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4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6" authorId="0" shapeId="0" xr:uid="{00000000-0006-0000-04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4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4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4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4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4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6" authorId="0" shapeId="0" xr:uid="{00000000-0006-0000-04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4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4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400-00003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400-00003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6" authorId="0" shapeId="0" xr:uid="{00000000-0006-0000-0400-00003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400-00003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4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4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400-00003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4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400-00003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6" authorId="0" shapeId="0" xr:uid="{00000000-0006-0000-0400-00003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6" authorId="0" shapeId="0" xr:uid="{00000000-0006-0000-04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4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4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6" authorId="0" shapeId="0" xr:uid="{00000000-0006-0000-04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4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6" authorId="0" shapeId="0" xr:uid="{00000000-0006-0000-04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4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6" authorId="0" shapeId="0" xr:uid="{00000000-0006-0000-04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400-00004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400-00004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6" authorId="0" shapeId="0" xr:uid="{00000000-0006-0000-0400-00004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400-00004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400-00004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6" authorId="0" shapeId="0" xr:uid="{00000000-0006-0000-04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6" authorId="0" shapeId="0" xr:uid="{00000000-0006-0000-0400-00004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400-00004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400-00004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6" authorId="0" shapeId="0" xr:uid="{00000000-0006-0000-0400-00005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6" authorId="0" shapeId="0" xr:uid="{00000000-0006-0000-0400-00005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400-00005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6" authorId="0" shapeId="0" xr:uid="{00000000-0006-0000-0400-00005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4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400-00005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6" authorId="0" shapeId="0" xr:uid="{00000000-0006-0000-0400-00005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400-00005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400-00005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400-00005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400-00005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400-00005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400-00005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4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400-00005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6" authorId="0" shapeId="0" xr:uid="{00000000-0006-0000-0400-00005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4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4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4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400-00006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4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400-00006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4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400-00006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6" authorId="0" shapeId="0" xr:uid="{00000000-0006-0000-0400-00006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4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400-00006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6" authorId="0" shapeId="0" xr:uid="{00000000-0006-0000-0400-00006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4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4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400-00006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6" authorId="0" shapeId="0" xr:uid="{00000000-0006-0000-04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4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4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4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4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4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4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6" authorId="0" shapeId="0" xr:uid="{00000000-0006-0000-04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4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4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4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4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4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4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4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4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4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4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4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400-00008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6" authorId="0" shapeId="0" xr:uid="{00000000-0006-0000-0400-00008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400-00008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6" authorId="0" shapeId="0" xr:uid="{00000000-0006-0000-0400-00008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6" authorId="0" shapeId="0" xr:uid="{00000000-0006-0000-0400-00008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400-00008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400-00008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6" authorId="0" shapeId="0" xr:uid="{00000000-0006-0000-0400-00008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6" authorId="0" shapeId="0" xr:uid="{00000000-0006-0000-0400-00008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4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400-00008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400-00008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6" authorId="0" shapeId="0" xr:uid="{00000000-0006-0000-04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4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400-00009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4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400-00009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4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400-00009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4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4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4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400-00009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7" authorId="0" shapeId="0" xr:uid="{00000000-0006-0000-04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4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400-00009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7" authorId="0" shapeId="0" xr:uid="{00000000-0006-0000-04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400-00009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400-00009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7" authorId="0" shapeId="0" xr:uid="{00000000-0006-0000-04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4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4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7" authorId="0" shapeId="0" xr:uid="{00000000-0006-0000-04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400-0000A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7" authorId="0" shapeId="0" xr:uid="{00000000-0006-0000-0400-0000A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4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7" authorId="0" shapeId="0" xr:uid="{00000000-0006-0000-04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4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7" authorId="0" shapeId="0" xr:uid="{00000000-0006-0000-0400-0000A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7" authorId="0" shapeId="0" xr:uid="{00000000-0006-0000-0400-0000A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7" authorId="0" shapeId="0" xr:uid="{00000000-0006-0000-0400-0000A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7" authorId="0" shapeId="0" xr:uid="{00000000-0006-0000-0400-0000A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400-0000A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7" authorId="0" shapeId="0" xr:uid="{00000000-0006-0000-0400-0000A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7" authorId="0" shapeId="0" xr:uid="{00000000-0006-0000-04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7" authorId="0" shapeId="0" xr:uid="{00000000-0006-0000-0400-0000A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400-0000B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400-0000B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7" authorId="0" shapeId="0" xr:uid="{00000000-0006-0000-04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7" authorId="0" shapeId="0" xr:uid="{00000000-0006-0000-0400-0000B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400-0000B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400-0000B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400-0000B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7" authorId="0" shapeId="0" xr:uid="{00000000-0006-0000-0400-0000B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400-0000B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7" authorId="0" shapeId="0" xr:uid="{00000000-0006-0000-04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400-0000B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7" authorId="0" shapeId="0" xr:uid="{00000000-0006-0000-04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4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400-0000B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4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4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4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4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4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4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7" authorId="0" shapeId="0" xr:uid="{00000000-0006-0000-04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400-0000C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7" authorId="0" shapeId="0" xr:uid="{00000000-0006-0000-04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400-0000C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4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4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400-0000C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4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4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4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400-0000C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4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4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400-0000D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7" authorId="0" shapeId="0" xr:uid="{00000000-0006-0000-04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400-0000D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400-0000D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4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4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4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4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4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4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4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4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4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4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4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400-0000E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7" authorId="0" shapeId="0" xr:uid="{00000000-0006-0000-04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400-0000E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7" authorId="0" shapeId="0" xr:uid="{00000000-0006-0000-0400-0000E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4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7" authorId="0" shapeId="0" xr:uid="{00000000-0006-0000-0400-0000E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4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400-0000E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4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4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400-0000E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7" authorId="0" shapeId="0" xr:uid="{00000000-0006-0000-0400-0000E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7" authorId="0" shapeId="0" xr:uid="{00000000-0006-0000-04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4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400-0000E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4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4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4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4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4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4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4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4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4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8" authorId="0" shapeId="0" xr:uid="{00000000-0006-0000-04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4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8" authorId="0" shapeId="0" xr:uid="{00000000-0006-0000-04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4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400-0000F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8" authorId="0" shapeId="0" xr:uid="{00000000-0006-0000-04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8" authorId="0" shapeId="0" xr:uid="{00000000-0006-0000-04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4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8" authorId="0" shapeId="0" xr:uid="{00000000-0006-0000-0400-00000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400-00000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4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400-00000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8" authorId="0" shapeId="0" xr:uid="{00000000-0006-0000-0400-00000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8" authorId="0" shapeId="0" xr:uid="{00000000-0006-0000-04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400-00000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400-00000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4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400-00000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8" authorId="0" shapeId="0" xr:uid="{00000000-0006-0000-04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8" authorId="0" shapeId="0" xr:uid="{00000000-0006-0000-04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8" authorId="0" shapeId="0" xr:uid="{00000000-0006-0000-0400-00000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4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8" authorId="0" shapeId="0" xr:uid="{00000000-0006-0000-04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8" authorId="0" shapeId="0" xr:uid="{00000000-0006-0000-04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8" authorId="0" shapeId="0" xr:uid="{00000000-0006-0000-04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8" authorId="0" shapeId="0" xr:uid="{00000000-0006-0000-04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8" authorId="0" shapeId="0" xr:uid="{00000000-0006-0000-0400-00001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8" authorId="0" shapeId="0" xr:uid="{00000000-0006-0000-0400-00001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8" authorId="0" shapeId="0" xr:uid="{00000000-0006-0000-0400-00001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400-00001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8" authorId="0" shapeId="0" xr:uid="{00000000-0006-0000-0400-00001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8" authorId="0" shapeId="0" xr:uid="{00000000-0006-0000-04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8" authorId="0" shapeId="0" xr:uid="{00000000-0006-0000-0400-00001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4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400-00001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400-00001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8" authorId="0" shapeId="0" xr:uid="{00000000-0006-0000-0400-00001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400-00001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400-00001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400-00001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8" authorId="0" shapeId="0" xr:uid="{00000000-0006-0000-04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400-00002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8" authorId="0" shapeId="0" xr:uid="{00000000-0006-0000-04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4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400-00002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8" authorId="0" shapeId="0" xr:uid="{00000000-0006-0000-0400-00002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400-00002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400-00002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400-00002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8" authorId="0" shapeId="0" xr:uid="{00000000-0006-0000-0400-00002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400-00002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400-00002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8" authorId="0" shapeId="0" xr:uid="{00000000-0006-0000-04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400-00002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400-00002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4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400-00003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400-00003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400-00003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8" authorId="0" shapeId="0" xr:uid="{00000000-0006-0000-04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400-00003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8" authorId="0" shapeId="0" xr:uid="{00000000-0006-0000-0400-00003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400-00003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400-00003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400-00003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8" authorId="0" shapeId="0" xr:uid="{00000000-0006-0000-0400-00003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8" authorId="0" shapeId="0" xr:uid="{00000000-0006-0000-0400-00003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8" authorId="0" shapeId="0" xr:uid="{00000000-0006-0000-04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400-00003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8" authorId="0" shapeId="0" xr:uid="{00000000-0006-0000-0400-00003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400-00003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400-00003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4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4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8" authorId="0" shapeId="0" xr:uid="{00000000-0006-0000-0400-00004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400-00004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4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8" authorId="0" shapeId="0" xr:uid="{00000000-0006-0000-04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8" authorId="0" shapeId="0" xr:uid="{00000000-0006-0000-0400-00004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400-00004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400-00004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400-00004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400-00004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8" authorId="0" shapeId="0" xr:uid="{00000000-0006-0000-04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400-00004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400-00004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8" authorId="0" shapeId="0" xr:uid="{00000000-0006-0000-0400-00004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8" authorId="0" shapeId="0" xr:uid="{00000000-0006-0000-0400-00004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8" authorId="0" shapeId="0" xr:uid="{00000000-0006-0000-04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400-00005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400-00005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4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4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400-00005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4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4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400-00005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400-00005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400-00005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4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400-00005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8" authorId="0" shapeId="0" xr:uid="{00000000-0006-0000-04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4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400-00005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9" authorId="0" shapeId="0" xr:uid="{00000000-0006-0000-0400-00006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9" authorId="0" shapeId="0" xr:uid="{00000000-0006-0000-0400-00006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9" authorId="0" shapeId="0" xr:uid="{00000000-0006-0000-0400-00006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9" authorId="0" shapeId="0" xr:uid="{00000000-0006-0000-0400-00006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9" authorId="0" shapeId="0" xr:uid="{00000000-0006-0000-0400-00006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9" authorId="0" shapeId="0" xr:uid="{00000000-0006-0000-0400-00006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9" authorId="0" shapeId="0" xr:uid="{00000000-0006-0000-0400-00006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9" authorId="0" shapeId="0" xr:uid="{00000000-0006-0000-0400-00006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9" authorId="0" shapeId="0" xr:uid="{00000000-0006-0000-0400-00006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9" authorId="0" shapeId="0" xr:uid="{00000000-0006-0000-0400-00006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9" authorId="0" shapeId="0" xr:uid="{00000000-0006-0000-0400-00006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9" authorId="0" shapeId="0" xr:uid="{00000000-0006-0000-0400-00006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9" authorId="0" shapeId="0" xr:uid="{00000000-0006-0000-0400-00006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9" authorId="0" shapeId="0" xr:uid="{00000000-0006-0000-0400-00006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9" authorId="0" shapeId="0" xr:uid="{00000000-0006-0000-0400-00006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9" authorId="0" shapeId="0" xr:uid="{00000000-0006-0000-0400-00006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9" authorId="0" shapeId="0" xr:uid="{00000000-0006-0000-0400-00007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9" authorId="0" shapeId="0" xr:uid="{00000000-0006-0000-0400-00007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9" authorId="0" shapeId="0" xr:uid="{00000000-0006-0000-0400-00007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9" authorId="0" shapeId="0" xr:uid="{00000000-0006-0000-0400-00007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9" authorId="0" shapeId="0" xr:uid="{00000000-0006-0000-0400-00007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9" authorId="0" shapeId="0" xr:uid="{00000000-0006-0000-0400-00007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9" authorId="0" shapeId="0" xr:uid="{00000000-0006-0000-0400-00007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9" authorId="0" shapeId="0" xr:uid="{00000000-0006-0000-0400-00007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9" authorId="0" shapeId="0" xr:uid="{00000000-0006-0000-0400-00007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9" authorId="0" shapeId="0" xr:uid="{00000000-0006-0000-0400-00007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9" authorId="0" shapeId="0" xr:uid="{00000000-0006-0000-0400-00007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9" authorId="0" shapeId="0" xr:uid="{00000000-0006-0000-0400-00007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9" authorId="0" shapeId="0" xr:uid="{00000000-0006-0000-0400-00007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9" authorId="0" shapeId="0" xr:uid="{00000000-0006-0000-0400-00007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9" authorId="0" shapeId="0" xr:uid="{00000000-0006-0000-0400-00007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9" authorId="0" shapeId="0" xr:uid="{00000000-0006-0000-0400-00007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9" authorId="0" shapeId="0" xr:uid="{00000000-0006-0000-0400-00008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9" authorId="0" shapeId="0" xr:uid="{00000000-0006-0000-0400-00008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9" authorId="0" shapeId="0" xr:uid="{00000000-0006-0000-0400-00008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9" authorId="0" shapeId="0" xr:uid="{00000000-0006-0000-04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9" authorId="0" shapeId="0" xr:uid="{00000000-0006-0000-0400-00008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9" authorId="0" shapeId="0" xr:uid="{00000000-0006-0000-0400-00008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9" authorId="0" shapeId="0" xr:uid="{00000000-0006-0000-0400-00008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9" authorId="0" shapeId="0" xr:uid="{00000000-0006-0000-0400-00008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9" authorId="0" shapeId="0" xr:uid="{00000000-0006-0000-0400-00008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9" authorId="0" shapeId="0" xr:uid="{00000000-0006-0000-0400-00008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9" authorId="0" shapeId="0" xr:uid="{00000000-0006-0000-0400-00008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9" authorId="0" shapeId="0" xr:uid="{00000000-0006-0000-0400-00008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9" authorId="0" shapeId="0" xr:uid="{00000000-0006-0000-0400-00008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9" authorId="0" shapeId="0" xr:uid="{00000000-0006-0000-0400-00008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9" authorId="0" shapeId="0" xr:uid="{00000000-0006-0000-0400-00008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9" authorId="0" shapeId="0" xr:uid="{00000000-0006-0000-04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9" authorId="0" shapeId="0" xr:uid="{00000000-0006-0000-0400-00009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9" authorId="0" shapeId="0" xr:uid="{00000000-0006-0000-0400-00009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9" authorId="0" shapeId="0" xr:uid="{00000000-0006-0000-0400-00009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9" authorId="0" shapeId="0" xr:uid="{00000000-0006-0000-0400-00009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9" authorId="0" shapeId="0" xr:uid="{00000000-0006-0000-04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9" authorId="0" shapeId="0" xr:uid="{00000000-0006-0000-0400-00009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9" authorId="0" shapeId="0" xr:uid="{00000000-0006-0000-0400-00009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9" authorId="0" shapeId="0" xr:uid="{00000000-0006-0000-0400-00009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9" authorId="0" shapeId="0" xr:uid="{00000000-0006-0000-0400-00009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9" authorId="0" shapeId="0" xr:uid="{00000000-0006-0000-0400-00009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9" authorId="0" shapeId="0" xr:uid="{00000000-0006-0000-0400-00009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9" authorId="0" shapeId="0" xr:uid="{00000000-0006-0000-0400-00009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9" authorId="0" shapeId="0" xr:uid="{00000000-0006-0000-0400-00009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9" authorId="0" shapeId="0" xr:uid="{00000000-0006-0000-0400-00009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9" authorId="0" shapeId="0" xr:uid="{00000000-0006-0000-0400-00009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9" authorId="0" shapeId="0" xr:uid="{00000000-0006-0000-0400-00009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9" authorId="0" shapeId="0" xr:uid="{00000000-0006-0000-0400-0000A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9" authorId="0" shapeId="0" xr:uid="{00000000-0006-0000-0400-0000A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9" authorId="0" shapeId="0" xr:uid="{00000000-0006-0000-0400-0000A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9" authorId="0" shapeId="0" xr:uid="{00000000-0006-0000-0400-0000A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9" authorId="0" shapeId="0" xr:uid="{00000000-0006-0000-0400-0000A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9" authorId="0" shapeId="0" xr:uid="{00000000-0006-0000-0400-0000A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9" authorId="0" shapeId="0" xr:uid="{00000000-0006-0000-0400-0000A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9" authorId="0" shapeId="0" xr:uid="{00000000-0006-0000-0400-0000A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9" authorId="0" shapeId="0" xr:uid="{00000000-0006-0000-0400-0000A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9" authorId="0" shapeId="0" xr:uid="{00000000-0006-0000-0400-0000A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9" authorId="0" shapeId="0" xr:uid="{00000000-0006-0000-0400-0000A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9" authorId="0" shapeId="0" xr:uid="{00000000-0006-0000-0400-0000A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9" authorId="0" shapeId="0" xr:uid="{00000000-0006-0000-0400-0000A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9" authorId="0" shapeId="0" xr:uid="{00000000-0006-0000-0400-0000A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9" authorId="0" shapeId="0" xr:uid="{00000000-0006-0000-0400-0000A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9" authorId="0" shapeId="0" xr:uid="{00000000-0006-0000-0400-0000A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9" authorId="0" shapeId="0" xr:uid="{00000000-0006-0000-0400-0000B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9" authorId="0" shapeId="0" xr:uid="{00000000-0006-0000-0400-0000B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9" authorId="0" shapeId="0" xr:uid="{00000000-0006-0000-0400-0000B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9" authorId="0" shapeId="0" xr:uid="{00000000-0006-0000-0400-0000B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9" authorId="0" shapeId="0" xr:uid="{00000000-0006-0000-0400-0000B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9" authorId="0" shapeId="0" xr:uid="{00000000-0006-0000-0400-0000B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9" authorId="0" shapeId="0" xr:uid="{00000000-0006-0000-0400-0000B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9" authorId="0" shapeId="0" xr:uid="{00000000-0006-0000-0400-0000B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9" authorId="0" shapeId="0" xr:uid="{00000000-0006-0000-0400-0000B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9" authorId="0" shapeId="0" xr:uid="{00000000-0006-0000-0400-0000B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9" authorId="0" shapeId="0" xr:uid="{00000000-0006-0000-0400-0000B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9" authorId="0" shapeId="0" xr:uid="{00000000-0006-0000-0400-0000B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9" authorId="0" shapeId="0" xr:uid="{00000000-0006-0000-0400-0000B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9" authorId="0" shapeId="0" xr:uid="{00000000-0006-0000-0400-0000B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9" authorId="0" shapeId="0" xr:uid="{00000000-0006-0000-0400-0000B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9" authorId="0" shapeId="0" xr:uid="{00000000-0006-0000-0400-0000B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9" authorId="0" shapeId="0" xr:uid="{00000000-0006-0000-0400-0000C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9" authorId="0" shapeId="0" xr:uid="{00000000-0006-0000-0400-0000C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9" authorId="0" shapeId="0" xr:uid="{00000000-0006-0000-0400-0000C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9" authorId="0" shapeId="0" xr:uid="{00000000-0006-0000-0400-0000C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9" authorId="0" shapeId="0" xr:uid="{00000000-0006-0000-0400-0000C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9" authorId="0" shapeId="0" xr:uid="{00000000-0006-0000-0400-0000C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9" authorId="0" shapeId="0" xr:uid="{00000000-0006-0000-0400-0000C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9" authorId="0" shapeId="0" xr:uid="{00000000-0006-0000-0400-0000C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9" authorId="0" shapeId="0" xr:uid="{00000000-0006-0000-0400-0000C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9" authorId="0" shapeId="0" xr:uid="{00000000-0006-0000-0400-0000C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9" authorId="0" shapeId="0" xr:uid="{00000000-0006-0000-0400-0000C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20" authorId="0" shapeId="0" xr:uid="{00000000-0006-0000-0400-0000C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20" authorId="0" shapeId="0" xr:uid="{00000000-0006-0000-0400-0000C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20" authorId="0" shapeId="0" xr:uid="{00000000-0006-0000-0400-0000C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20" authorId="0" shapeId="0" xr:uid="{00000000-0006-0000-0400-0000C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20" authorId="0" shapeId="0" xr:uid="{00000000-0006-0000-0400-0000C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20" authorId="0" shapeId="0" xr:uid="{00000000-0006-0000-0400-0000D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20" authorId="0" shapeId="0" xr:uid="{00000000-0006-0000-0400-0000D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20" authorId="0" shapeId="0" xr:uid="{00000000-0006-0000-0400-0000D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20" authorId="0" shapeId="0" xr:uid="{00000000-0006-0000-0400-0000D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20" authorId="0" shapeId="0" xr:uid="{00000000-0006-0000-0400-0000D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20" authorId="0" shapeId="0" xr:uid="{00000000-0006-0000-0400-0000D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20" authorId="0" shapeId="0" xr:uid="{00000000-0006-0000-0400-0000D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20" authorId="0" shapeId="0" xr:uid="{00000000-0006-0000-0400-0000D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20" authorId="0" shapeId="0" xr:uid="{00000000-0006-0000-0400-0000D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20" authorId="0" shapeId="0" xr:uid="{00000000-0006-0000-0400-0000D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20" authorId="0" shapeId="0" xr:uid="{00000000-0006-0000-0400-0000D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20" authorId="0" shapeId="0" xr:uid="{00000000-0006-0000-0400-0000D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20" authorId="0" shapeId="0" xr:uid="{00000000-0006-0000-0400-0000D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20" authorId="0" shapeId="0" xr:uid="{00000000-0006-0000-0400-0000D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20" authorId="0" shapeId="0" xr:uid="{00000000-0006-0000-0400-0000D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20" authorId="0" shapeId="0" xr:uid="{00000000-0006-0000-0400-0000D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20" authorId="0" shapeId="0" xr:uid="{00000000-0006-0000-0400-0000E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20" authorId="0" shapeId="0" xr:uid="{00000000-0006-0000-0400-0000E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20" authorId="0" shapeId="0" xr:uid="{00000000-0006-0000-0400-0000E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20" authorId="0" shapeId="0" xr:uid="{00000000-0006-0000-0400-0000E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20" authorId="0" shapeId="0" xr:uid="{00000000-0006-0000-0400-0000E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20" authorId="0" shapeId="0" xr:uid="{00000000-0006-0000-0400-0000E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20" authorId="0" shapeId="0" xr:uid="{00000000-0006-0000-0400-0000E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20" authorId="0" shapeId="0" xr:uid="{00000000-0006-0000-0400-0000E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20" authorId="0" shapeId="0" xr:uid="{00000000-0006-0000-0400-0000E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20" authorId="0" shapeId="0" xr:uid="{00000000-0006-0000-0400-0000E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20" authorId="0" shapeId="0" xr:uid="{00000000-0006-0000-0400-0000E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20" authorId="0" shapeId="0" xr:uid="{00000000-0006-0000-0400-0000E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20" authorId="0" shapeId="0" xr:uid="{00000000-0006-0000-0400-0000E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20" authorId="0" shapeId="0" xr:uid="{00000000-0006-0000-0400-0000E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20" authorId="0" shapeId="0" xr:uid="{00000000-0006-0000-0400-0000E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20" authorId="0" shapeId="0" xr:uid="{00000000-0006-0000-0400-0000E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20" authorId="0" shapeId="0" xr:uid="{00000000-0006-0000-0400-0000F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20" authorId="0" shapeId="0" xr:uid="{00000000-0006-0000-0400-0000F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20" authorId="0" shapeId="0" xr:uid="{00000000-0006-0000-0400-0000F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0" authorId="0" shapeId="0" xr:uid="{00000000-0006-0000-0400-0000F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20" authorId="0" shapeId="0" xr:uid="{00000000-0006-0000-0400-0000F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20" authorId="0" shapeId="0" xr:uid="{00000000-0006-0000-0400-0000F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20" authorId="0" shapeId="0" xr:uid="{00000000-0006-0000-0400-0000F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20" authorId="0" shapeId="0" xr:uid="{00000000-0006-0000-0400-0000F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20" authorId="0" shapeId="0" xr:uid="{00000000-0006-0000-0400-0000F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20" authorId="0" shapeId="0" xr:uid="{00000000-0006-0000-0400-0000F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20" authorId="0" shapeId="0" xr:uid="{00000000-0006-0000-0400-0000F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20" authorId="0" shapeId="0" xr:uid="{00000000-0006-0000-0400-0000F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20" authorId="0" shapeId="0" xr:uid="{00000000-0006-0000-0400-0000F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20" authorId="0" shapeId="0" xr:uid="{00000000-0006-0000-0400-0000F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0" authorId="0" shapeId="0" xr:uid="{00000000-0006-0000-0400-0000F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20" authorId="0" shapeId="0" xr:uid="{00000000-0006-0000-0400-0000F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20" authorId="0" shapeId="0" xr:uid="{00000000-0006-0000-0400-00000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20" authorId="0" shapeId="0" xr:uid="{00000000-0006-0000-0400-00000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20" authorId="0" shapeId="0" xr:uid="{00000000-0006-0000-0400-00000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20" authorId="0" shapeId="0" xr:uid="{00000000-0006-0000-0400-00000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20" authorId="0" shapeId="0" xr:uid="{00000000-0006-0000-0400-00000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20" authorId="0" shapeId="0" xr:uid="{00000000-0006-0000-0400-00000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20" authorId="0" shapeId="0" xr:uid="{00000000-0006-0000-0400-00000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20" authorId="0" shapeId="0" xr:uid="{00000000-0006-0000-0400-00000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20" authorId="0" shapeId="0" xr:uid="{00000000-0006-0000-0400-00000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20" authorId="0" shapeId="0" xr:uid="{00000000-0006-0000-0400-00000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20" authorId="0" shapeId="0" xr:uid="{00000000-0006-0000-0400-00000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20" authorId="0" shapeId="0" xr:uid="{00000000-0006-0000-0400-00000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20" authorId="0" shapeId="0" xr:uid="{00000000-0006-0000-0400-00000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20" authorId="0" shapeId="0" xr:uid="{00000000-0006-0000-0400-00000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20" authorId="0" shapeId="0" xr:uid="{00000000-0006-0000-0400-00000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20" authorId="0" shapeId="0" xr:uid="{00000000-0006-0000-0400-00000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20" authorId="0" shapeId="0" xr:uid="{00000000-0006-0000-0400-00001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20" authorId="0" shapeId="0" xr:uid="{00000000-0006-0000-0400-00001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20" authorId="0" shapeId="0" xr:uid="{00000000-0006-0000-0400-00001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20" authorId="0" shapeId="0" xr:uid="{00000000-0006-0000-0400-00001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20" authorId="0" shapeId="0" xr:uid="{00000000-0006-0000-0400-00001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20" authorId="0" shapeId="0" xr:uid="{00000000-0006-0000-0400-00001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20" authorId="0" shapeId="0" xr:uid="{00000000-0006-0000-0400-00001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20" authorId="0" shapeId="0" xr:uid="{00000000-0006-0000-0400-00001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0" authorId="0" shapeId="0" xr:uid="{00000000-0006-0000-0400-00001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20" authorId="0" shapeId="0" xr:uid="{00000000-0006-0000-0400-00001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20" authorId="0" shapeId="0" xr:uid="{00000000-0006-0000-0400-00001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20" authorId="0" shapeId="0" xr:uid="{00000000-0006-0000-0400-00001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20" authorId="0" shapeId="0" xr:uid="{00000000-0006-0000-0400-00001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20" authorId="0" shapeId="0" xr:uid="{00000000-0006-0000-0400-00001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20" authorId="0" shapeId="0" xr:uid="{00000000-0006-0000-0400-00001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20" authorId="0" shapeId="0" xr:uid="{00000000-0006-0000-0400-00001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20" authorId="0" shapeId="0" xr:uid="{00000000-0006-0000-0400-00002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20" authorId="0" shapeId="0" xr:uid="{00000000-0006-0000-0400-00002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20" authorId="0" shapeId="0" xr:uid="{00000000-0006-0000-0400-00002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0" authorId="0" shapeId="0" xr:uid="{00000000-0006-0000-0400-00002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20" authorId="0" shapeId="0" xr:uid="{00000000-0006-0000-0400-00002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20" authorId="0" shapeId="0" xr:uid="{00000000-0006-0000-0400-00002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20" authorId="0" shapeId="0" xr:uid="{00000000-0006-0000-0400-00002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20" authorId="0" shapeId="0" xr:uid="{00000000-0006-0000-0400-00002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20" authorId="0" shapeId="0" xr:uid="{00000000-0006-0000-0400-00002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20" authorId="0" shapeId="0" xr:uid="{00000000-0006-0000-0400-00002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20" authorId="0" shapeId="0" xr:uid="{00000000-0006-0000-0400-00002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20" authorId="0" shapeId="0" xr:uid="{00000000-0006-0000-0400-00002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20" authorId="0" shapeId="0" xr:uid="{00000000-0006-0000-0400-00002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20" authorId="0" shapeId="0" xr:uid="{00000000-0006-0000-0400-00002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20" authorId="0" shapeId="0" xr:uid="{00000000-0006-0000-0400-00002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20" authorId="0" shapeId="0" xr:uid="{00000000-0006-0000-0400-00002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20" authorId="0" shapeId="0" xr:uid="{00000000-0006-0000-0400-00003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20" authorId="0" shapeId="0" xr:uid="{00000000-0006-0000-0400-00003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20" authorId="0" shapeId="0" xr:uid="{00000000-0006-0000-0400-00003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20" authorId="0" shapeId="0" xr:uid="{00000000-0006-0000-0400-00003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20" authorId="0" shapeId="0" xr:uid="{00000000-0006-0000-0400-00003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20" authorId="0" shapeId="0" xr:uid="{00000000-0006-0000-0400-00003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21" authorId="0" shapeId="0" xr:uid="{00000000-0006-0000-0400-00003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21" authorId="0" shapeId="0" xr:uid="{00000000-0006-0000-0400-00003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21" authorId="0" shapeId="0" xr:uid="{00000000-0006-0000-0400-00003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21" authorId="0" shapeId="0" xr:uid="{00000000-0006-0000-0400-00003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21" authorId="0" shapeId="0" xr:uid="{00000000-0006-0000-0400-00003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21" authorId="0" shapeId="0" xr:uid="{00000000-0006-0000-0400-00003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21" authorId="0" shapeId="0" xr:uid="{00000000-0006-0000-0400-00003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21" authorId="0" shapeId="0" xr:uid="{00000000-0006-0000-0400-00003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21" authorId="0" shapeId="0" xr:uid="{00000000-0006-0000-0400-00003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21" authorId="0" shapeId="0" xr:uid="{00000000-0006-0000-0400-00003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21" authorId="0" shapeId="0" xr:uid="{00000000-0006-0000-0400-00004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21" authorId="0" shapeId="0" xr:uid="{00000000-0006-0000-0400-00004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21" authorId="0" shapeId="0" xr:uid="{00000000-0006-0000-0400-00004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21" authorId="0" shapeId="0" xr:uid="{00000000-0006-0000-0400-00004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21" authorId="0" shapeId="0" xr:uid="{00000000-0006-0000-0400-00004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21" authorId="0" shapeId="0" xr:uid="{00000000-0006-0000-0400-00004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21" authorId="0" shapeId="0" xr:uid="{00000000-0006-0000-0400-00004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21" authorId="0" shapeId="0" xr:uid="{00000000-0006-0000-0400-00004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21" authorId="0" shapeId="0" xr:uid="{00000000-0006-0000-0400-00004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21" authorId="0" shapeId="0" xr:uid="{00000000-0006-0000-0400-00004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21" authorId="0" shapeId="0" xr:uid="{00000000-0006-0000-0400-00004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21" authorId="0" shapeId="0" xr:uid="{00000000-0006-0000-0400-00004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21" authorId="0" shapeId="0" xr:uid="{00000000-0006-0000-0400-00004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21" authorId="0" shapeId="0" xr:uid="{00000000-0006-0000-0400-00004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21" authorId="0" shapeId="0" xr:uid="{00000000-0006-0000-0400-00004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21" authorId="0" shapeId="0" xr:uid="{00000000-0006-0000-0400-00004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21" authorId="0" shapeId="0" xr:uid="{00000000-0006-0000-0400-00005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21" authorId="0" shapeId="0" xr:uid="{00000000-0006-0000-0400-00005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21" authorId="0" shapeId="0" xr:uid="{00000000-0006-0000-0400-00005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21" authorId="0" shapeId="0" xr:uid="{00000000-0006-0000-0400-00005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21" authorId="0" shapeId="0" xr:uid="{00000000-0006-0000-0400-00005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21" authorId="0" shapeId="0" xr:uid="{00000000-0006-0000-0400-00005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21" authorId="0" shapeId="0" xr:uid="{00000000-0006-0000-0400-00005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21" authorId="0" shapeId="0" xr:uid="{00000000-0006-0000-0400-00005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21" authorId="0" shapeId="0" xr:uid="{00000000-0006-0000-0400-00005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21" authorId="0" shapeId="0" xr:uid="{00000000-0006-0000-0400-00005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21" authorId="0" shapeId="0" xr:uid="{00000000-0006-0000-0400-00005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21" authorId="0" shapeId="0" xr:uid="{00000000-0006-0000-0400-00005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21" authorId="0" shapeId="0" xr:uid="{00000000-0006-0000-0400-00005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21" authorId="0" shapeId="0" xr:uid="{00000000-0006-0000-0400-00005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21" authorId="0" shapeId="0" xr:uid="{00000000-0006-0000-0400-00005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21" authorId="0" shapeId="0" xr:uid="{00000000-0006-0000-0400-00005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21" authorId="0" shapeId="0" xr:uid="{00000000-0006-0000-0400-00006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21" authorId="0" shapeId="0" xr:uid="{00000000-0006-0000-0400-00006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21" authorId="0" shapeId="0" xr:uid="{00000000-0006-0000-0400-00006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21" authorId="0" shapeId="0" xr:uid="{00000000-0006-0000-0400-00006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21" authorId="0" shapeId="0" xr:uid="{00000000-0006-0000-0400-00006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21" authorId="0" shapeId="0" xr:uid="{00000000-0006-0000-0400-00006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21" authorId="0" shapeId="0" xr:uid="{00000000-0006-0000-0400-00006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21" authorId="0" shapeId="0" xr:uid="{00000000-0006-0000-0400-00006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21" authorId="0" shapeId="0" xr:uid="{00000000-0006-0000-0400-00006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21" authorId="0" shapeId="0" xr:uid="{00000000-0006-0000-0400-00006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21" authorId="0" shapeId="0" xr:uid="{00000000-0006-0000-0400-00006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21" authorId="0" shapeId="0" xr:uid="{00000000-0006-0000-0400-00006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21" authorId="0" shapeId="0" xr:uid="{00000000-0006-0000-0400-00006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21" authorId="0" shapeId="0" xr:uid="{00000000-0006-0000-0400-00006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21" authorId="0" shapeId="0" xr:uid="{00000000-0006-0000-0400-00006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1" authorId="0" shapeId="0" xr:uid="{00000000-0006-0000-0400-00006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21" authorId="0" shapeId="0" xr:uid="{00000000-0006-0000-0400-00007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21" authorId="0" shapeId="0" xr:uid="{00000000-0006-0000-0400-00007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21" authorId="0" shapeId="0" xr:uid="{00000000-0006-0000-0400-00007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21" authorId="0" shapeId="0" xr:uid="{00000000-0006-0000-0400-00007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21" authorId="0" shapeId="0" xr:uid="{00000000-0006-0000-0400-00007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21" authorId="0" shapeId="0" xr:uid="{00000000-0006-0000-0400-00007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21" authorId="0" shapeId="0" xr:uid="{00000000-0006-0000-0400-00007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21" authorId="0" shapeId="0" xr:uid="{00000000-0006-0000-0400-00007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21" authorId="0" shapeId="0" xr:uid="{00000000-0006-0000-0400-00007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21" authorId="0" shapeId="0" xr:uid="{00000000-0006-0000-0400-00007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21" authorId="0" shapeId="0" xr:uid="{00000000-0006-0000-0400-00007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21" authorId="0" shapeId="0" xr:uid="{00000000-0006-0000-0400-00007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21" authorId="0" shapeId="0" xr:uid="{00000000-0006-0000-0400-00007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21" authorId="0" shapeId="0" xr:uid="{00000000-0006-0000-0400-00007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21" authorId="0" shapeId="0" xr:uid="{00000000-0006-0000-0400-00007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21" authorId="0" shapeId="0" xr:uid="{00000000-0006-0000-0400-00007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21" authorId="0" shapeId="0" xr:uid="{00000000-0006-0000-0400-00008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21" authorId="0" shapeId="0" xr:uid="{00000000-0006-0000-0400-00008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21" authorId="0" shapeId="0" xr:uid="{00000000-0006-0000-0400-00008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21" authorId="0" shapeId="0" xr:uid="{00000000-0006-0000-0400-00008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21" authorId="0" shapeId="0" xr:uid="{00000000-0006-0000-0400-00008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21" authorId="0" shapeId="0" xr:uid="{00000000-0006-0000-0400-00008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21" authorId="0" shapeId="0" xr:uid="{00000000-0006-0000-0400-00008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21" authorId="0" shapeId="0" xr:uid="{00000000-0006-0000-0400-00008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21" authorId="0" shapeId="0" xr:uid="{00000000-0006-0000-0400-00008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21" authorId="0" shapeId="0" xr:uid="{00000000-0006-0000-0400-00008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21" authorId="0" shapeId="0" xr:uid="{00000000-0006-0000-0400-00008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21" authorId="0" shapeId="0" xr:uid="{00000000-0006-0000-0400-00008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1" authorId="0" shapeId="0" xr:uid="{00000000-0006-0000-0400-00008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21" authorId="0" shapeId="0" xr:uid="{00000000-0006-0000-0400-00008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21" authorId="0" shapeId="0" xr:uid="{00000000-0006-0000-0400-00008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21" authorId="0" shapeId="0" xr:uid="{00000000-0006-0000-0400-00008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21" authorId="0" shapeId="0" xr:uid="{00000000-0006-0000-0400-00009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1" authorId="0" shapeId="0" xr:uid="{00000000-0006-0000-0400-00009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21" authorId="0" shapeId="0" xr:uid="{00000000-0006-0000-0400-00009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21" authorId="0" shapeId="0" xr:uid="{00000000-0006-0000-0400-00009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21" authorId="0" shapeId="0" xr:uid="{00000000-0006-0000-0400-00009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21" authorId="0" shapeId="0" xr:uid="{00000000-0006-0000-0400-00009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21" authorId="0" shapeId="0" xr:uid="{00000000-0006-0000-0400-00009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1" authorId="0" shapeId="0" xr:uid="{00000000-0006-0000-0400-00009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21" authorId="0" shapeId="0" xr:uid="{00000000-0006-0000-0400-00009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21" authorId="0" shapeId="0" xr:uid="{00000000-0006-0000-0400-00009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21" authorId="0" shapeId="0" xr:uid="{00000000-0006-0000-0400-00009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21" authorId="0" shapeId="0" xr:uid="{00000000-0006-0000-0400-00009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21" authorId="0" shapeId="0" xr:uid="{00000000-0006-0000-0400-00009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21" authorId="0" shapeId="0" xr:uid="{00000000-0006-0000-0400-00009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21" authorId="0" shapeId="0" xr:uid="{00000000-0006-0000-0400-00009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21" authorId="0" shapeId="0" xr:uid="{00000000-0006-0000-0400-00009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21" authorId="0" shapeId="0" xr:uid="{00000000-0006-0000-0400-0000A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21" authorId="0" shapeId="0" xr:uid="{00000000-0006-0000-0400-0000A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21" authorId="0" shapeId="0" xr:uid="{00000000-0006-0000-0400-0000A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21" authorId="0" shapeId="0" xr:uid="{00000000-0006-0000-0400-0000A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21" authorId="0" shapeId="0" xr:uid="{00000000-0006-0000-0400-0000A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21" authorId="0" shapeId="0" xr:uid="{00000000-0006-0000-0400-0000A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H11" authorId="0" shapeId="0" xr:uid="{00000000-0006-0000-05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5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5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5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5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5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5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5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5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1" authorId="0" shapeId="0" xr:uid="{00000000-0006-0000-05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1" authorId="0" shapeId="0" xr:uid="{00000000-0006-0000-05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5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5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5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1" authorId="0" shapeId="0" xr:uid="{00000000-0006-0000-05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5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5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5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5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5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5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5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5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5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5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5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5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5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5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5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5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5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5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5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5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5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5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5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5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5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5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5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2" authorId="0" shapeId="0" xr:uid="{00000000-0006-0000-05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5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5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2" authorId="0" shapeId="0" xr:uid="{00000000-0006-0000-05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2" authorId="0" shapeId="0" xr:uid="{00000000-0006-0000-05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5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2" authorId="0" shapeId="0" xr:uid="{00000000-0006-0000-05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5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5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5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5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5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5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5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5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5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5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5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5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5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5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5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5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5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5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5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5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5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3" authorId="0" shapeId="0" xr:uid="{00000000-0006-0000-05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5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3" authorId="0" shapeId="0" xr:uid="{00000000-0006-0000-05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3" authorId="0" shapeId="0" xr:uid="{00000000-0006-0000-05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5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5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5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5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5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5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5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5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5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5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5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5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5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5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5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5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5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5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5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5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5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5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5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5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5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5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5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5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4" authorId="0" shapeId="0" xr:uid="{00000000-0006-0000-05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5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5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5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4" authorId="0" shapeId="0" xr:uid="{00000000-0006-0000-05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5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5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5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5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5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5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5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4" authorId="0" shapeId="0" xr:uid="{00000000-0006-0000-05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5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5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5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5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5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5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5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5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5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5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5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5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5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5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5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5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5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5" authorId="0" shapeId="0" xr:uid="{00000000-0006-0000-05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5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5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5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5" authorId="0" shapeId="0" xr:uid="{00000000-0006-0000-05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5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5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5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5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5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5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5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5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5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5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5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5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5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5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5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5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5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5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5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5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5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5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5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6" authorId="0" shapeId="0" xr:uid="{00000000-0006-0000-05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5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5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5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5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6" authorId="0" shapeId="0" xr:uid="{00000000-0006-0000-05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5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6" authorId="0" shapeId="0" xr:uid="{00000000-0006-0000-05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5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5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5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5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5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5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5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5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5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5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5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5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5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5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5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5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5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5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5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5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5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5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5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5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5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5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5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5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5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5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5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5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5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5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5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5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5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5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5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5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5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5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5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8" authorId="0" shapeId="0" xr:uid="{00000000-0006-0000-05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8" authorId="0" shapeId="0" xr:uid="{00000000-0006-0000-05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9" authorId="0" shapeId="0" xr:uid="{00000000-0006-0000-05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9" authorId="0" shapeId="0" xr:uid="{00000000-0006-0000-05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9" authorId="0" shapeId="0" xr:uid="{00000000-0006-0000-05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9" authorId="0" shapeId="0" xr:uid="{00000000-0006-0000-05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9" authorId="0" shapeId="0" xr:uid="{00000000-0006-0000-05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9" authorId="0" shapeId="0" xr:uid="{00000000-0006-0000-05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9" authorId="0" shapeId="0" xr:uid="{00000000-0006-0000-05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9" authorId="0" shapeId="0" xr:uid="{00000000-0006-0000-05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9" authorId="0" shapeId="0" xr:uid="{00000000-0006-0000-05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9" authorId="0" shapeId="0" xr:uid="{00000000-0006-0000-05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9" authorId="0" shapeId="0" xr:uid="{00000000-0006-0000-05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9" authorId="0" shapeId="0" xr:uid="{00000000-0006-0000-05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9" authorId="0" shapeId="0" xr:uid="{00000000-0006-0000-05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9" authorId="0" shapeId="0" xr:uid="{00000000-0006-0000-05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9" authorId="0" shapeId="0" xr:uid="{00000000-0006-0000-05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9" authorId="0" shapeId="0" xr:uid="{00000000-0006-0000-05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9" authorId="0" shapeId="0" xr:uid="{00000000-0006-0000-05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9" authorId="0" shapeId="0" xr:uid="{00000000-0006-0000-05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9" authorId="0" shapeId="0" xr:uid="{00000000-0006-0000-05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9" authorId="0" shapeId="0" xr:uid="{00000000-0006-0000-05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9" authorId="0" shapeId="0" xr:uid="{00000000-0006-0000-05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9" authorId="0" shapeId="0" xr:uid="{00000000-0006-0000-05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9" authorId="0" shapeId="0" xr:uid="{00000000-0006-0000-05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9" authorId="0" shapeId="0" xr:uid="{00000000-0006-0000-05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9" authorId="0" shapeId="0" xr:uid="{00000000-0006-0000-05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9" authorId="0" shapeId="0" xr:uid="{00000000-0006-0000-05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9" authorId="0" shapeId="0" xr:uid="{00000000-0006-0000-05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9" authorId="0" shapeId="0" xr:uid="{00000000-0006-0000-05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9" authorId="0" shapeId="0" xr:uid="{00000000-0006-0000-05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9" authorId="0" shapeId="0" xr:uid="{00000000-0006-0000-05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9" authorId="0" shapeId="0" xr:uid="{00000000-0006-0000-05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9" authorId="0" shapeId="0" xr:uid="{00000000-0006-0000-05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9" authorId="0" shapeId="0" xr:uid="{00000000-0006-0000-05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9" authorId="0" shapeId="0" xr:uid="{00000000-0006-0000-05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20" authorId="0" shapeId="0" xr:uid="{00000000-0006-0000-05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20" authorId="0" shapeId="0" xr:uid="{00000000-0006-0000-05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20" authorId="0" shapeId="0" xr:uid="{00000000-0006-0000-05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20" authorId="0" shapeId="0" xr:uid="{00000000-0006-0000-05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20" authorId="0" shapeId="0" xr:uid="{00000000-0006-0000-05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20" authorId="0" shapeId="0" xr:uid="{00000000-0006-0000-05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20" authorId="0" shapeId="0" xr:uid="{00000000-0006-0000-05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20" authorId="0" shapeId="0" xr:uid="{00000000-0006-0000-05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20" authorId="0" shapeId="0" xr:uid="{00000000-0006-0000-05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20" authorId="0" shapeId="0" xr:uid="{00000000-0006-0000-05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20" authorId="0" shapeId="0" xr:uid="{00000000-0006-0000-05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20" authorId="0" shapeId="0" xr:uid="{00000000-0006-0000-05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20" authorId="0" shapeId="0" xr:uid="{00000000-0006-0000-05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20" authorId="0" shapeId="0" xr:uid="{00000000-0006-0000-05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20" authorId="0" shapeId="0" xr:uid="{00000000-0006-0000-05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20" authorId="0" shapeId="0" xr:uid="{00000000-0006-0000-05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20" authorId="0" shapeId="0" xr:uid="{00000000-0006-0000-05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20" authorId="0" shapeId="0" xr:uid="{00000000-0006-0000-05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20" authorId="0" shapeId="0" xr:uid="{00000000-0006-0000-05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20" authorId="0" shapeId="0" xr:uid="{00000000-0006-0000-05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0" authorId="0" shapeId="0" xr:uid="{00000000-0006-0000-05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20" authorId="0" shapeId="0" xr:uid="{00000000-0006-0000-05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20" authorId="0" shapeId="0" xr:uid="{00000000-0006-0000-05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20" authorId="0" shapeId="0" xr:uid="{00000000-0006-0000-05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20" authorId="0" shapeId="0" xr:uid="{00000000-0006-0000-05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20" authorId="0" shapeId="0" xr:uid="{00000000-0006-0000-05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20" authorId="0" shapeId="0" xr:uid="{00000000-0006-0000-05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0" authorId="0" shapeId="0" xr:uid="{00000000-0006-0000-05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20" authorId="0" shapeId="0" xr:uid="{00000000-0006-0000-05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20" authorId="0" shapeId="0" xr:uid="{00000000-0006-0000-05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20" authorId="0" shapeId="0" xr:uid="{00000000-0006-0000-05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20" authorId="0" shapeId="0" xr:uid="{00000000-0006-0000-05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20" authorId="0" shapeId="0" xr:uid="{00000000-0006-0000-05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20" authorId="0" shapeId="0" xr:uid="{00000000-0006-0000-05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20" authorId="0" shapeId="0" xr:uid="{00000000-0006-0000-05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21" authorId="0" shapeId="0" xr:uid="{00000000-0006-0000-05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21" authorId="0" shapeId="0" xr:uid="{00000000-0006-0000-05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21" authorId="0" shapeId="0" xr:uid="{00000000-0006-0000-05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21" authorId="0" shapeId="0" xr:uid="{00000000-0006-0000-05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21" authorId="0" shapeId="0" xr:uid="{00000000-0006-0000-05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21" authorId="0" shapeId="0" xr:uid="{00000000-0006-0000-05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21" authorId="0" shapeId="0" xr:uid="{00000000-0006-0000-05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21" authorId="0" shapeId="0" xr:uid="{00000000-0006-0000-05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21" authorId="0" shapeId="0" xr:uid="{00000000-0006-0000-05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21" authorId="0" shapeId="0" xr:uid="{00000000-0006-0000-05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21" authorId="0" shapeId="0" xr:uid="{00000000-0006-0000-05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21" authorId="0" shapeId="0" xr:uid="{00000000-0006-0000-05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21" authorId="0" shapeId="0" xr:uid="{00000000-0006-0000-05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21" authorId="0" shapeId="0" xr:uid="{00000000-0006-0000-05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21" authorId="0" shapeId="0" xr:uid="{00000000-0006-0000-05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21" authorId="0" shapeId="0" xr:uid="{00000000-0006-0000-05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21" authorId="0" shapeId="0" xr:uid="{00000000-0006-0000-05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21" authorId="0" shapeId="0" xr:uid="{00000000-0006-0000-05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21" authorId="0" shapeId="0" xr:uid="{00000000-0006-0000-05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21" authorId="0" shapeId="0" xr:uid="{00000000-0006-0000-05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21" authorId="0" shapeId="0" xr:uid="{00000000-0006-0000-05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21" authorId="0" shapeId="0" xr:uid="{00000000-0006-0000-05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1" authorId="0" shapeId="0" xr:uid="{00000000-0006-0000-05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21" authorId="0" shapeId="0" xr:uid="{00000000-0006-0000-05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21" authorId="0" shapeId="0" xr:uid="{00000000-0006-0000-05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21" authorId="0" shapeId="0" xr:uid="{00000000-0006-0000-05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21" authorId="0" shapeId="0" xr:uid="{00000000-0006-0000-05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21" authorId="0" shapeId="0" xr:uid="{00000000-0006-0000-05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21" authorId="0" shapeId="0" xr:uid="{00000000-0006-0000-05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21" authorId="0" shapeId="0" xr:uid="{00000000-0006-0000-05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1" authorId="0" shapeId="0" xr:uid="{00000000-0006-0000-05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21" authorId="0" shapeId="0" xr:uid="{00000000-0006-0000-05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21" authorId="0" shapeId="0" xr:uid="{00000000-0006-0000-05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21" authorId="0" shapeId="0" xr:uid="{00000000-0006-0000-05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21" authorId="0" shapeId="0" xr:uid="{00000000-0006-0000-05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21" authorId="0" shapeId="0" xr:uid="{00000000-0006-0000-05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6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V11" authorId="0" shapeId="0" xr:uid="{00000000-0006-0000-06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6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6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6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1" authorId="0" shapeId="0" xr:uid="{00000000-0006-0000-06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6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6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6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6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6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6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6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6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6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6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6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1" authorId="0" shapeId="0" xr:uid="{00000000-0006-0000-06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6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6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1" authorId="0" shapeId="0" xr:uid="{00000000-0006-0000-06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6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6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6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6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6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6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6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6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6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6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6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6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6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6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6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1" authorId="0" shapeId="0" xr:uid="{00000000-0006-0000-06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6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1" authorId="0" shapeId="0" xr:uid="{00000000-0006-0000-06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6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6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6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6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6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6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6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6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6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6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6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6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1" authorId="0" shapeId="0" xr:uid="{00000000-0006-0000-06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6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6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6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6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6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6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6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6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6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6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6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6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6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6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6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2" authorId="0" shapeId="0" xr:uid="{00000000-0006-0000-06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2" authorId="0" shapeId="0" xr:uid="{00000000-0006-0000-06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6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6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6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6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2" authorId="0" shapeId="0" xr:uid="{00000000-0006-0000-06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6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6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6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6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6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2" authorId="0" shapeId="0" xr:uid="{00000000-0006-0000-06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6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6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6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6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6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6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6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6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6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6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6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6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6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6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6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6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6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6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2" authorId="0" shapeId="0" xr:uid="{00000000-0006-0000-06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6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6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6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6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6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6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6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6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6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6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2" authorId="0" shapeId="0" xr:uid="{00000000-0006-0000-06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2" authorId="0" shapeId="0" xr:uid="{00000000-0006-0000-06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6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6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6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2" authorId="0" shapeId="0" xr:uid="{00000000-0006-0000-06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2" authorId="0" shapeId="0" xr:uid="{00000000-0006-0000-06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6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6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6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6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6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6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6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6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6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6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6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6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6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6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6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6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6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6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6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6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3" authorId="0" shapeId="0" xr:uid="{00000000-0006-0000-06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6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6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6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6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6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6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6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6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6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6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6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6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6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6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3" authorId="0" shapeId="0" xr:uid="{00000000-0006-0000-06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6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6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6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3" authorId="0" shapeId="0" xr:uid="{00000000-0006-0000-06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6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6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6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6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3" authorId="0" shapeId="0" xr:uid="{00000000-0006-0000-06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6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6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6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6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6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6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6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6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6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3" authorId="0" shapeId="0" xr:uid="{00000000-0006-0000-06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6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6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3" authorId="0" shapeId="0" xr:uid="{00000000-0006-0000-06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6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6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6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6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6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4" authorId="0" shapeId="0" xr:uid="{00000000-0006-0000-06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6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6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6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6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4" authorId="0" shapeId="0" xr:uid="{00000000-0006-0000-06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6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6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6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6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6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6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6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6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6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6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6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4" authorId="0" shapeId="0" xr:uid="{00000000-0006-0000-06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4" authorId="0" shapeId="0" xr:uid="{00000000-0006-0000-06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6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6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6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6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6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6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6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6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6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6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6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6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6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4" authorId="0" shapeId="0" xr:uid="{00000000-0006-0000-06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4" authorId="0" shapeId="0" xr:uid="{00000000-0006-0000-06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6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6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4" authorId="0" shapeId="0" xr:uid="{00000000-0006-0000-06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6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4" authorId="0" shapeId="0" xr:uid="{00000000-0006-0000-06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6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6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6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6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6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6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6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6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6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4" authorId="0" shapeId="0" xr:uid="{00000000-0006-0000-06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6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4" authorId="0" shapeId="0" xr:uid="{00000000-0006-0000-06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6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6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6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6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6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6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6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6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6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6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5" authorId="0" shapeId="0" xr:uid="{00000000-0006-0000-06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5" authorId="0" shapeId="0" xr:uid="{00000000-0006-0000-06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5" authorId="0" shapeId="0" xr:uid="{00000000-0006-0000-06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6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6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6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6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5" authorId="0" shapeId="0" xr:uid="{00000000-0006-0000-06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6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6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6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5" authorId="0" shapeId="0" xr:uid="{00000000-0006-0000-06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6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5" authorId="0" shapeId="0" xr:uid="{00000000-0006-0000-06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6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6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6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6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6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6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6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6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6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6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6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6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6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6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5" authorId="0" shapeId="0" xr:uid="{00000000-0006-0000-06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6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6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6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6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6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6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6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6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6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6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5" authorId="0" shapeId="0" xr:uid="{00000000-0006-0000-06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6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5" authorId="0" shapeId="0" xr:uid="{00000000-0006-0000-0600-00001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5" authorId="0" shapeId="0" xr:uid="{00000000-0006-0000-06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6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6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5" authorId="0" shapeId="0" xr:uid="{00000000-0006-0000-06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6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6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6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6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6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6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6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6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6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6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6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6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6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6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6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6" authorId="0" shapeId="0" xr:uid="{00000000-0006-0000-06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6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6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6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6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6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6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6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6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6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6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6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6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6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6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6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6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6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6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6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6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6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6" authorId="0" shapeId="0" xr:uid="{00000000-0006-0000-06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6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6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6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6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6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600-00004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6" authorId="0" shapeId="0" xr:uid="{00000000-0006-0000-06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6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6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6" authorId="0" shapeId="0" xr:uid="{00000000-0006-0000-06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6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6" authorId="0" shapeId="0" xr:uid="{00000000-0006-0000-06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6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6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6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6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6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6" authorId="0" shapeId="0" xr:uid="{00000000-0006-0000-06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6" authorId="0" shapeId="0" xr:uid="{00000000-0006-0000-06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6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6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6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6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6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6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6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6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6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6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7" authorId="0" shapeId="0" xr:uid="{00000000-0006-0000-06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6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6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7" authorId="0" shapeId="0" xr:uid="{00000000-0006-0000-06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6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6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6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6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6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6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6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6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7" authorId="0" shapeId="0" xr:uid="{00000000-0006-0000-06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6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6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6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6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6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7" authorId="0" shapeId="0" xr:uid="{00000000-0006-0000-06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6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6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7" authorId="0" shapeId="0" xr:uid="{00000000-0006-0000-06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6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6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6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6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6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6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6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6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6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6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6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6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6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6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6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8" authorId="0" shapeId="0" xr:uid="{00000000-0006-0000-06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6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6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6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8" authorId="0" shapeId="0" xr:uid="{00000000-0006-0000-06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8" authorId="0" shapeId="0" xr:uid="{00000000-0006-0000-06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6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8" authorId="0" shapeId="0" xr:uid="{00000000-0006-0000-06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6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6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6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6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6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6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6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6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8" authorId="0" shapeId="0" xr:uid="{00000000-0006-0000-06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6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6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6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8" authorId="0" shapeId="0" xr:uid="{00000000-0006-0000-06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8" authorId="0" shapeId="0" xr:uid="{00000000-0006-0000-06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6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8" authorId="0" shapeId="0" xr:uid="{00000000-0006-0000-06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8" authorId="0" shapeId="0" xr:uid="{00000000-0006-0000-06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8" authorId="0" shapeId="0" xr:uid="{00000000-0006-0000-0600-0000A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6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6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6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6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600-0000A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8" authorId="0" shapeId="0" xr:uid="{00000000-0006-0000-06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6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6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8" authorId="0" shapeId="0" xr:uid="{00000000-0006-0000-06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6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6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6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6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6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8" authorId="0" shapeId="0" xr:uid="{00000000-0006-0000-06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8" authorId="0" shapeId="0" xr:uid="{00000000-0006-0000-06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9" authorId="0" shapeId="0" xr:uid="{00000000-0006-0000-06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9" authorId="0" shapeId="0" xr:uid="{00000000-0006-0000-06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9" authorId="0" shapeId="0" xr:uid="{00000000-0006-0000-06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9" authorId="0" shapeId="0" xr:uid="{00000000-0006-0000-06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9" authorId="0" shapeId="0" xr:uid="{00000000-0006-0000-06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9" authorId="0" shapeId="0" xr:uid="{00000000-0006-0000-06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9" authorId="0" shapeId="0" xr:uid="{00000000-0006-0000-06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9" authorId="0" shapeId="0" xr:uid="{00000000-0006-0000-06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9" authorId="0" shapeId="0" xr:uid="{00000000-0006-0000-06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9" authorId="0" shapeId="0" xr:uid="{00000000-0006-0000-06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9" authorId="0" shapeId="0" xr:uid="{00000000-0006-0000-06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9" authorId="0" shapeId="0" xr:uid="{00000000-0006-0000-0600-0000B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9" authorId="0" shapeId="0" xr:uid="{00000000-0006-0000-06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9" authorId="0" shapeId="0" xr:uid="{00000000-0006-0000-06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9" authorId="0" shapeId="0" xr:uid="{00000000-0006-0000-06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9" authorId="0" shapeId="0" xr:uid="{00000000-0006-0000-06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9" authorId="0" shapeId="0" xr:uid="{00000000-0006-0000-06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9" authorId="0" shapeId="0" xr:uid="{00000000-0006-0000-06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9" authorId="0" shapeId="0" xr:uid="{00000000-0006-0000-06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9" authorId="0" shapeId="0" xr:uid="{00000000-0006-0000-06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9" authorId="0" shapeId="0" xr:uid="{00000000-0006-0000-06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9" authorId="0" shapeId="0" xr:uid="{00000000-0006-0000-0600-0000C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9" authorId="0" shapeId="0" xr:uid="{00000000-0006-0000-0600-0000C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9" authorId="0" shapeId="0" xr:uid="{00000000-0006-0000-06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9" authorId="0" shapeId="0" xr:uid="{00000000-0006-0000-06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9" authorId="0" shapeId="0" xr:uid="{00000000-0006-0000-06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9" authorId="0" shapeId="0" xr:uid="{00000000-0006-0000-06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9" authorId="0" shapeId="0" xr:uid="{00000000-0006-0000-06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9" authorId="0" shapeId="0" xr:uid="{00000000-0006-0000-06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9" authorId="0" shapeId="0" xr:uid="{00000000-0006-0000-06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9" authorId="0" shapeId="0" xr:uid="{00000000-0006-0000-06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9" authorId="0" shapeId="0" xr:uid="{00000000-0006-0000-06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9" authorId="0" shapeId="0" xr:uid="{00000000-0006-0000-06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9" authorId="0" shapeId="0" xr:uid="{00000000-0006-0000-06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9" authorId="0" shapeId="0" xr:uid="{00000000-0006-0000-06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9" authorId="0" shapeId="0" xr:uid="{00000000-0006-0000-06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9" authorId="0" shapeId="0" xr:uid="{00000000-0006-0000-06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9" authorId="0" shapeId="0" xr:uid="{00000000-0006-0000-06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9" authorId="0" shapeId="0" xr:uid="{00000000-0006-0000-06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9" authorId="0" shapeId="0" xr:uid="{00000000-0006-0000-06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9" authorId="0" shapeId="0" xr:uid="{00000000-0006-0000-06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9" authorId="0" shapeId="0" xr:uid="{00000000-0006-0000-06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9" authorId="0" shapeId="0" xr:uid="{00000000-0006-0000-06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20" authorId="0" shapeId="0" xr:uid="{00000000-0006-0000-06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20" authorId="0" shapeId="0" xr:uid="{00000000-0006-0000-06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20" authorId="0" shapeId="0" xr:uid="{00000000-0006-0000-06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20" authorId="0" shapeId="0" xr:uid="{00000000-0006-0000-0600-0000D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20" authorId="0" shapeId="0" xr:uid="{00000000-0006-0000-06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20" authorId="0" shapeId="0" xr:uid="{00000000-0006-0000-06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20" authorId="0" shapeId="0" xr:uid="{00000000-0006-0000-0600-0000E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20" authorId="0" shapeId="0" xr:uid="{00000000-0006-0000-06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20" authorId="0" shapeId="0" xr:uid="{00000000-0006-0000-0600-0000E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20" authorId="0" shapeId="0" xr:uid="{00000000-0006-0000-06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20" authorId="0" shapeId="0" xr:uid="{00000000-0006-0000-06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20" authorId="0" shapeId="0" xr:uid="{00000000-0006-0000-06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20" authorId="0" shapeId="0" xr:uid="{00000000-0006-0000-06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20" authorId="0" shapeId="0" xr:uid="{00000000-0006-0000-06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20" authorId="0" shapeId="0" xr:uid="{00000000-0006-0000-06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20" authorId="0" shapeId="0" xr:uid="{00000000-0006-0000-06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20" authorId="0" shapeId="0" xr:uid="{00000000-0006-0000-06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20" authorId="0" shapeId="0" xr:uid="{00000000-0006-0000-06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20" authorId="0" shapeId="0" xr:uid="{00000000-0006-0000-06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20" authorId="0" shapeId="0" xr:uid="{00000000-0006-0000-06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20" authorId="0" shapeId="0" xr:uid="{00000000-0006-0000-06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20" authorId="0" shapeId="0" xr:uid="{00000000-0006-0000-06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20" authorId="0" shapeId="0" xr:uid="{00000000-0006-0000-06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20" authorId="0" shapeId="0" xr:uid="{00000000-0006-0000-06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0" authorId="0" shapeId="0" xr:uid="{00000000-0006-0000-06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20" authorId="0" shapeId="0" xr:uid="{00000000-0006-0000-06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20" authorId="0" shapeId="0" xr:uid="{00000000-0006-0000-06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20" authorId="0" shapeId="0" xr:uid="{00000000-0006-0000-06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0" authorId="0" shapeId="0" xr:uid="{00000000-0006-0000-06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20" authorId="0" shapeId="0" xr:uid="{00000000-0006-0000-06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20" authorId="0" shapeId="0" xr:uid="{00000000-0006-0000-06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20" authorId="0" shapeId="0" xr:uid="{00000000-0006-0000-06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20" authorId="0" shapeId="0" xr:uid="{00000000-0006-0000-0600-0000F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20" authorId="0" shapeId="0" xr:uid="{00000000-0006-0000-06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20" authorId="0" shapeId="0" xr:uid="{00000000-0006-0000-06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0" authorId="0" shapeId="0" xr:uid="{00000000-0006-0000-0600-0000F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20" authorId="0" shapeId="0" xr:uid="{00000000-0006-0000-06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20" authorId="0" shapeId="0" xr:uid="{00000000-0006-0000-0600-00000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20" authorId="0" shapeId="0" xr:uid="{00000000-0006-0000-06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20" authorId="0" shapeId="0" xr:uid="{00000000-0006-0000-06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20" authorId="0" shapeId="0" xr:uid="{00000000-0006-0000-06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20" authorId="0" shapeId="0" xr:uid="{00000000-0006-0000-06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0" authorId="0" shapeId="0" xr:uid="{00000000-0006-0000-06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20" authorId="0" shapeId="0" xr:uid="{00000000-0006-0000-06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20" authorId="0" shapeId="0" xr:uid="{00000000-0006-0000-06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20" authorId="0" shapeId="0" xr:uid="{00000000-0006-0000-0600-00000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20" authorId="0" shapeId="0" xr:uid="{00000000-0006-0000-06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20" authorId="0" shapeId="0" xr:uid="{00000000-0006-0000-06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0" authorId="0" shapeId="0" xr:uid="{00000000-0006-0000-0600-00000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20" authorId="0" shapeId="0" xr:uid="{00000000-0006-0000-06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20" authorId="0" shapeId="0" xr:uid="{00000000-0006-0000-06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20" authorId="0" shapeId="0" xr:uid="{00000000-0006-0000-06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20" authorId="0" shapeId="0" xr:uid="{00000000-0006-0000-06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20" authorId="0" shapeId="0" xr:uid="{00000000-0006-0000-06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21" authorId="0" shapeId="0" xr:uid="{00000000-0006-0000-06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21" authorId="0" shapeId="0" xr:uid="{00000000-0006-0000-06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21" authorId="0" shapeId="0" xr:uid="{00000000-0006-0000-06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21" authorId="0" shapeId="0" xr:uid="{00000000-0006-0000-06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21" authorId="0" shapeId="0" xr:uid="{00000000-0006-0000-0600-00001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21" authorId="0" shapeId="0" xr:uid="{00000000-0006-0000-06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21" authorId="0" shapeId="0" xr:uid="{00000000-0006-0000-06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21" authorId="0" shapeId="0" xr:uid="{00000000-0006-0000-06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21" authorId="0" shapeId="0" xr:uid="{00000000-0006-0000-06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21" authorId="0" shapeId="0" xr:uid="{00000000-0006-0000-0600-00001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21" authorId="0" shapeId="0" xr:uid="{00000000-0006-0000-0600-00001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21" authorId="0" shapeId="0" xr:uid="{00000000-0006-0000-06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21" authorId="0" shapeId="0" xr:uid="{00000000-0006-0000-06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21" authorId="0" shapeId="0" xr:uid="{00000000-0006-0000-06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21" authorId="0" shapeId="0" xr:uid="{00000000-0006-0000-0600-00002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21" authorId="0" shapeId="0" xr:uid="{00000000-0006-0000-06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21" authorId="0" shapeId="0" xr:uid="{00000000-0006-0000-0600-00002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21" authorId="0" shapeId="0" xr:uid="{00000000-0006-0000-0600-00002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21" authorId="0" shapeId="0" xr:uid="{00000000-0006-0000-06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21" authorId="0" shapeId="0" xr:uid="{00000000-0006-0000-06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21" authorId="0" shapeId="0" xr:uid="{00000000-0006-0000-06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21" authorId="0" shapeId="0" xr:uid="{00000000-0006-0000-0600-00002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21" authorId="0" shapeId="0" xr:uid="{00000000-0006-0000-06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21" authorId="0" shapeId="0" xr:uid="{00000000-0006-0000-0600-00002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21" authorId="0" shapeId="0" xr:uid="{00000000-0006-0000-06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21" authorId="0" shapeId="0" xr:uid="{00000000-0006-0000-06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21" authorId="0" shapeId="0" xr:uid="{00000000-0006-0000-06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21" authorId="0" shapeId="0" xr:uid="{00000000-0006-0000-06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1" authorId="0" shapeId="0" xr:uid="{00000000-0006-0000-06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21" authorId="0" shapeId="0" xr:uid="{00000000-0006-0000-06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21" authorId="0" shapeId="0" xr:uid="{00000000-0006-0000-06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21" authorId="0" shapeId="0" xr:uid="{00000000-0006-0000-0600-00003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21" authorId="0" shapeId="0" xr:uid="{00000000-0006-0000-06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21" authorId="0" shapeId="0" xr:uid="{00000000-0006-0000-06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1" authorId="0" shapeId="0" xr:uid="{00000000-0006-0000-0600-00003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21" authorId="0" shapeId="0" xr:uid="{00000000-0006-0000-06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21" authorId="0" shapeId="0" xr:uid="{00000000-0006-0000-0600-00003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21" authorId="0" shapeId="0" xr:uid="{00000000-0006-0000-06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21" authorId="0" shapeId="0" xr:uid="{00000000-0006-0000-06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21" authorId="0" shapeId="0" xr:uid="{00000000-0006-0000-06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1" authorId="0" shapeId="0" xr:uid="{00000000-0006-0000-06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21" authorId="0" shapeId="0" xr:uid="{00000000-0006-0000-0600-00003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21" authorId="0" shapeId="0" xr:uid="{00000000-0006-0000-06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21" authorId="0" shapeId="0" xr:uid="{00000000-0006-0000-06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21" authorId="0" shapeId="0" xr:uid="{00000000-0006-0000-0600-00003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21" authorId="0" shapeId="0" xr:uid="{00000000-0006-0000-06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1" authorId="0" shapeId="0" xr:uid="{00000000-0006-0000-06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21" authorId="0" shapeId="0" xr:uid="{00000000-0006-0000-06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21" authorId="0" shapeId="0" xr:uid="{00000000-0006-0000-06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21" authorId="0" shapeId="0" xr:uid="{00000000-0006-0000-06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21" authorId="0" shapeId="0" xr:uid="{00000000-0006-0000-0600-00004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21" authorId="0" shapeId="0" xr:uid="{00000000-0006-0000-06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21" authorId="0" shapeId="0" xr:uid="{00000000-0006-0000-0600-00004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21" authorId="0" shapeId="0" xr:uid="{00000000-0006-0000-06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21" authorId="0" shapeId="0" xr:uid="{00000000-0006-0000-06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<sst xmlns="http://schemas.openxmlformats.org/spreadsheetml/2006/main" count="30718" uniqueCount="4372">
  <si>
    <t>Employed total ;  Persons ;</t>
  </si>
  <si>
    <t>Employed total ;  &gt; Males ;</t>
  </si>
  <si>
    <t>Employed total ;  &gt; Females ;</t>
  </si>
  <si>
    <t>&gt; Less than 12 months in main job ;  Persons ;</t>
  </si>
  <si>
    <t>&gt; Less than 12 months in main job ;  &gt; Males ;</t>
  </si>
  <si>
    <t>&gt; Less than 12 months in main job ;  &gt; Females ;</t>
  </si>
  <si>
    <t>&gt;&gt; Changed jobs in last 12 months ;  Persons ;</t>
  </si>
  <si>
    <t>&gt;&gt; Changed jobs in last 12 months ;  &gt; Males ;</t>
  </si>
  <si>
    <t>&gt;&gt; Changed jobs in last 12 months ;  &gt; Females ;</t>
  </si>
  <si>
    <t>&gt;&gt;&gt; Changed jobs in the same industry division ;  Persons ;</t>
  </si>
  <si>
    <t>&gt;&gt;&gt; Changed jobs in the same industry division ;  &gt; Males ;</t>
  </si>
  <si>
    <t>&gt;&gt;&gt; Changed jobs in the same industry division ;  &gt; Females ;</t>
  </si>
  <si>
    <t>&gt;&gt;&gt; Changed jobs into a different industry division ;  Persons ;</t>
  </si>
  <si>
    <t>&gt;&gt;&gt; Changed jobs into a different industry division ;  &gt; Males ;</t>
  </si>
  <si>
    <t>&gt;&gt;&gt; Changed jobs into a different industry division ;  &gt; Females ;</t>
  </si>
  <si>
    <t>&gt;&gt;&gt; Changed jobs in the same major occupation group ;  Persons ;</t>
  </si>
  <si>
    <t>&gt;&gt;&gt; Changed jobs in the same major occupation group ;  &gt; Males ;</t>
  </si>
  <si>
    <t>&gt;&gt;&gt; Changed jobs in the same major occupation group ;  &gt; Females ;</t>
  </si>
  <si>
    <t>&gt;&gt;&gt; Changed jobs into a different major occupation group ;  Persons ;</t>
  </si>
  <si>
    <t>&gt;&gt;&gt; Changed jobs into a different major occupation group ;  &gt; Males ;</t>
  </si>
  <si>
    <t>&gt;&gt;&gt; Changed jobs into a different major occupation group ;  &gt; Females ;</t>
  </si>
  <si>
    <t>&gt;&gt;&gt; Changed to a job with the same usual hours ;  Persons ;</t>
  </si>
  <si>
    <t>&gt;&gt;&gt; Changed to a job with the same usual hours ;  &gt; Males ;</t>
  </si>
  <si>
    <t>&gt;&gt;&gt; Changed to a job with the same usual hours ;  &gt; Females ;</t>
  </si>
  <si>
    <t>&gt;&gt;&gt; Changed to a job with more usual hours ;  Persons ;</t>
  </si>
  <si>
    <t>&gt;&gt;&gt; Changed to a job with more usual hours ;  &gt; Males ;</t>
  </si>
  <si>
    <t>&gt;&gt;&gt; Changed to a job with more usual hours ;  &gt; Females ;</t>
  </si>
  <si>
    <t>&gt;&gt;&gt;&gt; Changed to a job with more full-time hours ;  Persons ;</t>
  </si>
  <si>
    <t>&gt;&gt;&gt;&gt; Changed to a job with more full-time hours ;  &gt; Males ;</t>
  </si>
  <si>
    <t>&gt;&gt;&gt;&gt; Changed to a job with more full-time hours ;  &gt; Females ;</t>
  </si>
  <si>
    <t>&gt;&gt;&gt;&gt; Changed from a part-time job to a full-time job ;  Persons ;</t>
  </si>
  <si>
    <t>&gt;&gt;&gt;&gt; Changed from a part-time job to a full-time job ;  &gt; Males ;</t>
  </si>
  <si>
    <t>&gt;&gt;&gt;&gt; Changed from a part-time job to a full-time job ;  &gt; Females ;</t>
  </si>
  <si>
    <t>&gt;&gt;&gt;&gt; Changed to a job with more part-time hours ;  Persons ;</t>
  </si>
  <si>
    <t>&gt;&gt;&gt;&gt; Changed to a job with more part-time hours ;  &gt; Males ;</t>
  </si>
  <si>
    <t>&gt;&gt;&gt;&gt; Changed to a job with more part-time hours ;  &gt; Females ;</t>
  </si>
  <si>
    <t>&gt;&gt;&gt; Changed to a job with fewer usual hours ;  Persons ;</t>
  </si>
  <si>
    <t>&gt;&gt;&gt; Changed to a job with fewer usual hours ;  &gt; Males ;</t>
  </si>
  <si>
    <t>&gt;&gt;&gt; Changed to a job with fewer usual hours ;  &gt; Females ;</t>
  </si>
  <si>
    <t>&gt;&gt;&gt;&gt; Changed to a job with fewer full-time hours ;  Persons ;</t>
  </si>
  <si>
    <t>&gt;&gt;&gt;&gt; Changed to a job with fewer full-time hours ;  &gt; Males ;</t>
  </si>
  <si>
    <t>&gt;&gt;&gt;&gt; Changed to a job with fewer full-time hours ;  &gt; Females ;</t>
  </si>
  <si>
    <t>&gt;&gt;&gt;&gt; Changed from a full-time job to a part-time job ;  Persons ;</t>
  </si>
  <si>
    <t>&gt;&gt;&gt;&gt; Changed from a full-time job to a part-time job ;  &gt; Males ;</t>
  </si>
  <si>
    <t>&gt;&gt;&gt;&gt; Changed from a full-time job to a part-time job ;  &gt; Females ;</t>
  </si>
  <si>
    <t>&gt;&gt;&gt;&gt; Changed to a job with fewer part-time hours ;  Persons ;</t>
  </si>
  <si>
    <t>&gt;&gt;&gt;&gt; Changed to a job with fewer part-time hours ;  &gt; Males ;</t>
  </si>
  <si>
    <t>&gt;&gt;&gt;&gt; Changed to a job with fewer part-time hours ;  &gt; Females ;</t>
  </si>
  <si>
    <t>&gt;&gt;&gt; Changed jobs with the same status in employment ;  Persons ;</t>
  </si>
  <si>
    <t>&gt;&gt;&gt; Changed jobs with the same status in employment ;  &gt; Males ;</t>
  </si>
  <si>
    <t>&gt;&gt;&gt; Changed jobs with the same status in employment ;  &gt; Females ;</t>
  </si>
  <si>
    <t>&gt;&gt;&gt; Changed jobs with a different status in employment ;  Persons ;</t>
  </si>
  <si>
    <t>&gt;&gt;&gt; Changed jobs with a different status in employment ;  &gt; Males ;</t>
  </si>
  <si>
    <t>&gt;&gt;&gt; Changed jobs with a different status in employment ;  &gt; Females ;</t>
  </si>
  <si>
    <t>&gt;&gt; Did not change jobs in last 12 months ;  Persons ;</t>
  </si>
  <si>
    <t>&gt;&gt; Did not change jobs in last 12 months ;  &gt; Males ;</t>
  </si>
  <si>
    <t>&gt;&gt; Did not change jobs in last 12 months ;  &gt; Females ;</t>
  </si>
  <si>
    <t>&gt; 12 months or more in main job ;  Persons ;</t>
  </si>
  <si>
    <t>&gt; 12 months or more in main job ;  &gt; Males ;</t>
  </si>
  <si>
    <t>&gt; 12 months or more in main job ;  &gt; Females ;</t>
  </si>
  <si>
    <t>&gt;&gt; Employees ;  Persons ;</t>
  </si>
  <si>
    <t>&gt;&gt; Employees ;  &gt; Males ;</t>
  </si>
  <si>
    <t>&gt;&gt; Employees ;  &gt; Females ;</t>
  </si>
  <si>
    <t>&gt;&gt;&gt; No change in occupation with current employer last year ;  Persons ;</t>
  </si>
  <si>
    <t>&gt;&gt;&gt; No change in occupation with current employer last year ;  &gt; Males ;</t>
  </si>
  <si>
    <t>&gt;&gt;&gt; No change in occupation with current employer last year ;  &gt; Females ;</t>
  </si>
  <si>
    <t>&gt;&gt;&gt; Changed occupations with current employer in the same major group last year ;  Persons ;</t>
  </si>
  <si>
    <t>&gt;&gt;&gt; Changed occupations with current employer in the same major group last year ;  &gt; Males ;</t>
  </si>
  <si>
    <t>&gt;&gt;&gt; Changed occupations with current employer in the same major group last year ;  &gt; Females ;</t>
  </si>
  <si>
    <t>&gt;&gt;&gt; Changed occupations with current employer into a different major group last year ;  Persons ;</t>
  </si>
  <si>
    <t>&gt;&gt;&gt; Changed occupations with current employer into a different major group last year ;  &gt; Males ;</t>
  </si>
  <si>
    <t>&gt;&gt;&gt; Changed occupations with current employer into a different major group last year ;  &gt; Females ;</t>
  </si>
  <si>
    <t>&gt;&gt;&gt; No change in usual weekly hours with current employer last year ;  Persons ;</t>
  </si>
  <si>
    <t>&gt;&gt;&gt; No change in usual weekly hours with current employer last year ;  &gt; Males ;</t>
  </si>
  <si>
    <t>&gt;&gt;&gt; No change in usual weekly hours with current employer last year ;  &gt; Females ;</t>
  </si>
  <si>
    <t>&gt;&gt;&gt; Usual weekly hours increased with current employer last year ;  Persons ;</t>
  </si>
  <si>
    <t>&gt;&gt;&gt; Usual weekly hours increased with current employer last year ;  &gt; Males ;</t>
  </si>
  <si>
    <t>&gt;&gt;&gt; Usual weekly hours increased with current employer last year ;  &gt; Females ;</t>
  </si>
  <si>
    <t>&gt;&gt;&gt;&gt; Usual weekly hours increased with more full-time hours last year ;  Persons ;</t>
  </si>
  <si>
    <t>&gt;&gt;&gt;&gt; Usual weekly hours increased with more full-time hours last year ;  &gt; Males ;</t>
  </si>
  <si>
    <t>&gt;&gt;&gt;&gt; Usual weekly hours increased with more full-time hours last year ;  &gt; Females ;</t>
  </si>
  <si>
    <t>&gt;&gt;&gt;&gt; Usual weekly hours increased from part-time to full-time hours last year ;  Persons ;</t>
  </si>
  <si>
    <t>&gt;&gt;&gt;&gt; Usual weekly hours increased from part-time to full-time hours last year ;  &gt; Males ;</t>
  </si>
  <si>
    <t>&gt;&gt;&gt;&gt; Usual weekly hours increased from part-time to full-time hours last year ;  &gt; Females ;</t>
  </si>
  <si>
    <t>&gt;&gt;&gt;&gt; Usual weekly hours increased with more part-time hours last year ;  Persons ;</t>
  </si>
  <si>
    <t>&gt;&gt;&gt;&gt; Usual weekly hours increased with more part-time hours last year ;  &gt; Males ;</t>
  </si>
  <si>
    <t>&gt;&gt;&gt;&gt; Usual weekly hours increased with more part-time hours last year ;  &gt; Females ;</t>
  </si>
  <si>
    <t>&gt;&gt;&gt; Usual weekly hours decreased with current employer last year ;  Persons ;</t>
  </si>
  <si>
    <t>&gt;&gt;&gt; Usual weekly hours decreased with current employer last year ;  &gt; Males ;</t>
  </si>
  <si>
    <t>&gt;&gt;&gt; Usual weekly hours decreased with current employer last year ;  &gt; Females ;</t>
  </si>
  <si>
    <t>&gt;&gt;&gt;&gt; Usual weekly hours decreased with fewer full-time hours last year ;  Persons ;</t>
  </si>
  <si>
    <t>&gt;&gt;&gt;&gt; Usual weekly hours decreased with fewer full-time hours last year ;  &gt; Males ;</t>
  </si>
  <si>
    <t>&gt;&gt;&gt;&gt; Usual weekly hours decreased with fewer full-time hours last year ;  &gt; Females ;</t>
  </si>
  <si>
    <t>&gt;&gt;&gt;&gt; Usual weekly hours decreased from full-time to part-time hours last year ;  Persons ;</t>
  </si>
  <si>
    <t>&gt;&gt;&gt;&gt; Usual weekly hours decreased from full-time to part-time hours last year ;  &gt; Males ;</t>
  </si>
  <si>
    <t>&gt;&gt;&gt;&gt; Usual weekly hours decreased from full-time to part-time hours last year ;  &gt; Females ;</t>
  </si>
  <si>
    <t>&gt;&gt;&gt;&gt; Usual weekly hours decreased with fewer part-time hours last year ;  Persons ;</t>
  </si>
  <si>
    <t>&gt;&gt;&gt;&gt; Usual weekly hours decreased with fewer part-time hours last year ;  &gt; Males ;</t>
  </si>
  <si>
    <t>&gt;&gt;&gt;&gt; Usual weekly hours decreased with fewer part-time hours last year ;  &gt; Females ;</t>
  </si>
  <si>
    <t>&gt;&gt;&gt; Did not know or usual weekly hours varied last year ;  Persons ;</t>
  </si>
  <si>
    <t>&gt;&gt;&gt; Did not know or usual weekly hours varied last year ;  &gt; Males ;</t>
  </si>
  <si>
    <t>&gt;&gt;&gt; Did not know or usual weekly hours varied last year ;  &gt; Females ;</t>
  </si>
  <si>
    <t>&gt;&gt;&gt; Promoted last year ;  Persons ;</t>
  </si>
  <si>
    <t>&gt;&gt;&gt; Promoted last year ;  &gt; Males ;</t>
  </si>
  <si>
    <t>&gt;&gt;&gt; Promoted last year ;  &gt; Females ;</t>
  </si>
  <si>
    <t>&gt;&gt;&gt; Was not promoted last year ;  Persons ;</t>
  </si>
  <si>
    <t>&gt;&gt;&gt; Was not promoted last year ;  &gt; Males ;</t>
  </si>
  <si>
    <t>&gt;&gt;&gt; Was not promoted last year ;  &gt; Females ;</t>
  </si>
  <si>
    <t>&gt;&gt;&gt; Transferred last year ;  Persons ;</t>
  </si>
  <si>
    <t>&gt;&gt;&gt; Transferred last year ;  &gt; Males ;</t>
  </si>
  <si>
    <t>&gt;&gt;&gt; Transferred last year ;  &gt; Females ;</t>
  </si>
  <si>
    <t>&gt;&gt;&gt; Was not transferred last year ;  Persons ;</t>
  </si>
  <si>
    <t>&gt;&gt;&gt; Was not transferred last year ;  &gt; Males ;</t>
  </si>
  <si>
    <t>&gt;&gt;&gt; Was not transferred last year ;  &gt; Females ;</t>
  </si>
  <si>
    <t>&gt;&gt;&gt; Promoted or transferred last year ;  Persons ;</t>
  </si>
  <si>
    <t>&gt;&gt;&gt; Promoted or transferred last year ;  &gt; Males ;</t>
  </si>
  <si>
    <t>&gt;&gt;&gt; Promoted or transferred last year ;  &gt; Females ;</t>
  </si>
  <si>
    <t>&gt;&gt;&gt;&gt; Promoted and transferred last year ;  Persons ;</t>
  </si>
  <si>
    <t>&gt;&gt;&gt;&gt; Promoted and transferred last year ;  &gt; Males ;</t>
  </si>
  <si>
    <t>&gt;&gt;&gt;&gt; Promoted and transferred last year ;  &gt; Females ;</t>
  </si>
  <si>
    <t>&gt;&gt;&gt;&gt; Promoted only last year ;  Persons ;</t>
  </si>
  <si>
    <t>&gt;&gt;&gt;&gt; Promoted only last year ;  &gt; Males ;</t>
  </si>
  <si>
    <t>&gt;&gt;&gt;&gt; Promoted only last year ;  &gt; Females ;</t>
  </si>
  <si>
    <t>&gt;&gt;&gt;&gt; Transferred only last year ;  Persons ;</t>
  </si>
  <si>
    <t>&gt;&gt;&gt;&gt; Transferred only last year ;  &gt; Males ;</t>
  </si>
  <si>
    <t>&gt;&gt;&gt;&gt; Transferred only last year ;  &gt; Females ;</t>
  </si>
  <si>
    <t>&gt;&gt;&gt; Was not promoted or transferred last year ;  Persons ;</t>
  </si>
  <si>
    <t>&gt;&gt;&gt; Was not promoted or transferred last year ;  &gt; Males ;</t>
  </si>
  <si>
    <t>&gt;&gt;&gt; Was not promoted or transferred last year ;  &gt; Females ;</t>
  </si>
  <si>
    <t>&gt;&gt; Owner managers and contributing family workers ;  Persons ;</t>
  </si>
  <si>
    <t>&gt;&gt; Owner managers and contributing family workers ;  &gt; Males ;</t>
  </si>
  <si>
    <t>&gt;&gt; Owner managers and contributing family workers ;  &gt; Females ;</t>
  </si>
  <si>
    <t>&gt;&gt;&gt; No change in usual weekly hours last year ;  Persons ;</t>
  </si>
  <si>
    <t>&gt;&gt;&gt; No change in usual weekly hours last year ;  &gt; Males ;</t>
  </si>
  <si>
    <t>&gt;&gt;&gt; No change in usual weekly hours last year ;  &gt; Females ;</t>
  </si>
  <si>
    <t>&gt;&gt;&gt; Usual weekly hours increased last year ;  Persons ;</t>
  </si>
  <si>
    <t>&gt;&gt;&gt; Usual weekly hours increased last year ;  &gt; Males ;</t>
  </si>
  <si>
    <t>&gt;&gt;&gt; Usual weekly hours increased last year ;  &gt; Females ;</t>
  </si>
  <si>
    <t>&gt;&gt;&gt; Usual weekly hours decreased last year ;  Persons ;</t>
  </si>
  <si>
    <t>&gt;&gt;&gt; Usual weekly hours decreased last year ;  &gt; Males ;</t>
  </si>
  <si>
    <t>&gt;&gt;&gt; Usual weekly hours decreased last year ;  &gt; Females ;</t>
  </si>
  <si>
    <t>15-64 years ;  Employed total ;  Persons ;</t>
  </si>
  <si>
    <t>15-64 years ;  Employed total ;  &gt; Males ;</t>
  </si>
  <si>
    <t>15-64 years ;  Employed total ;  &gt; Females ;</t>
  </si>
  <si>
    <t>15-64 years ;  &gt; Less than 12 months in main job ;  Persons ;</t>
  </si>
  <si>
    <t>15-64 years ;  &gt; Less than 12 months in main job ;  &gt; Males ;</t>
  </si>
  <si>
    <t>15-64 years ;  &gt; Less than 12 months in main job ;  &gt; Females ;</t>
  </si>
  <si>
    <t>15-64 years ;  &gt;&gt; Changed jobs in last 12 months ;  Persons ;</t>
  </si>
  <si>
    <t>15-64 years ;  &gt;&gt; Changed jobs in last 12 months ;  &gt; Males ;</t>
  </si>
  <si>
    <t>15-64 years ;  &gt;&gt; Changed jobs in last 12 months ;  &gt; Females ;</t>
  </si>
  <si>
    <t>15-64 years ;  &gt;&gt;&gt; Changed jobs in the same industry division ;  Persons ;</t>
  </si>
  <si>
    <t>15-64 years ;  &gt;&gt;&gt; Changed jobs in the same industry division ;  &gt; Males ;</t>
  </si>
  <si>
    <t>15-64 years ;  &gt;&gt;&gt; Changed jobs in the same industry division ;  &gt; Females ;</t>
  </si>
  <si>
    <t>15-64 years ;  &gt;&gt;&gt; Changed jobs into a different industry division ;  Persons ;</t>
  </si>
  <si>
    <t>15-64 years ;  &gt;&gt;&gt; Changed jobs into a different industry division ;  &gt; Males ;</t>
  </si>
  <si>
    <t>15-64 years ;  &gt;&gt;&gt; Changed jobs into a different industry division ;  &gt; Females ;</t>
  </si>
  <si>
    <t>15-64 years ;  &gt;&gt;&gt; Changed jobs in the same major occupation group ;  Persons ;</t>
  </si>
  <si>
    <t>15-64 years ;  &gt;&gt;&gt; Changed jobs in the same major occupation group ;  &gt; Males ;</t>
  </si>
  <si>
    <t>15-64 years ;  &gt;&gt;&gt; Changed jobs in the same major occupation group ;  &gt; Females ;</t>
  </si>
  <si>
    <t>15-64 years ;  &gt;&gt;&gt; Changed jobs into a different major occupation group ;  Persons ;</t>
  </si>
  <si>
    <t>15-64 years ;  &gt;&gt;&gt; Changed jobs into a different major occupation group ;  &gt; Males ;</t>
  </si>
  <si>
    <t>15-64 years ;  &gt;&gt;&gt; Changed jobs into a different major occupation group ;  &gt; Females ;</t>
  </si>
  <si>
    <t>15-64 years ;  &gt;&gt;&gt; Changed to a job with the same usual hours ;  Persons ;</t>
  </si>
  <si>
    <t>15-64 years ;  &gt;&gt;&gt; Changed to a job with the same usual hours ;  &gt; Males ;</t>
  </si>
  <si>
    <t>15-64 years ;  &gt;&gt;&gt; Changed to a job with the same usual hours ;  &gt; Females ;</t>
  </si>
  <si>
    <t>15-64 years ;  &gt;&gt;&gt; Changed to a job with more usual hours ;  Persons ;</t>
  </si>
  <si>
    <t>15-64 years ;  &gt;&gt;&gt; Changed to a job with more usual hours ;  &gt; Males ;</t>
  </si>
  <si>
    <t>15-64 years ;  &gt;&gt;&gt; Changed to a job with more usual hours ;  &gt; Females ;</t>
  </si>
  <si>
    <t>15-64 years ;  &gt;&gt;&gt;&gt; Changed to a job with more full-time hours ;  Persons ;</t>
  </si>
  <si>
    <t>15-64 years ;  &gt;&gt;&gt;&gt; Changed to a job with more full-time hours ;  &gt; Males ;</t>
  </si>
  <si>
    <t>15-64 years ;  &gt;&gt;&gt;&gt; Changed to a job with more full-time hours ;  &gt; Females ;</t>
  </si>
  <si>
    <t>15-64 years ;  &gt;&gt;&gt;&gt; Changed from a part-time job to a full-time job ;  Persons ;</t>
  </si>
  <si>
    <t>15-64 years ;  &gt;&gt;&gt;&gt; Changed from a part-time job to a full-time job ;  &gt; Males ;</t>
  </si>
  <si>
    <t>15-64 years ;  &gt;&gt;&gt;&gt; Changed from a part-time job to a full-time job ;  &gt; Females ;</t>
  </si>
  <si>
    <t>15-64 years ;  &gt;&gt;&gt;&gt; Changed to a job with more part-time hours ;  Persons ;</t>
  </si>
  <si>
    <t>15-64 years ;  &gt;&gt;&gt;&gt; Changed to a job with more part-time hours ;  &gt; Males ;</t>
  </si>
  <si>
    <t>15-64 years ;  &gt;&gt;&gt;&gt; Changed to a job with more part-time hours ;  &gt; Females ;</t>
  </si>
  <si>
    <t>15-64 years ;  &gt;&gt;&gt; Changed to a job with fewer usual hours ;  Persons ;</t>
  </si>
  <si>
    <t>15-64 years ;  &gt;&gt;&gt; Changed to a job with fewer usual hours ;  &gt; Males ;</t>
  </si>
  <si>
    <t>15-64 years ;  &gt;&gt;&gt; Changed to a job with fewer usual hours ;  &gt; Females ;</t>
  </si>
  <si>
    <t>15-64 years ;  &gt;&gt;&gt;&gt; Changed to a job with fewer full-time hours ;  Persons ;</t>
  </si>
  <si>
    <t>15-64 years ;  &gt;&gt;&gt;&gt; Changed to a job with fewer full-time hours ;  &gt; Males ;</t>
  </si>
  <si>
    <t>15-64 years ;  &gt;&gt;&gt;&gt; Changed to a job with fewer full-time hours ;  &gt; Females ;</t>
  </si>
  <si>
    <t>15-64 years ;  &gt;&gt;&gt;&gt; Changed from a full-time job to a part-time job ;  Persons ;</t>
  </si>
  <si>
    <t>15-64 years ;  &gt;&gt;&gt;&gt; Changed from a full-time job to a part-time job ;  &gt; Males ;</t>
  </si>
  <si>
    <t>15-64 years ;  &gt;&gt;&gt;&gt; Changed from a full-time job to a part-time job ;  &gt; Females ;</t>
  </si>
  <si>
    <t>15-64 years ;  &gt;&gt;&gt;&gt; Changed to a job with fewer part-time hours ;  Persons ;</t>
  </si>
  <si>
    <t>15-64 years ;  &gt;&gt;&gt;&gt; Changed to a job with fewer part-time hours ;  &gt; Males ;</t>
  </si>
  <si>
    <t>15-64 years ;  &gt;&gt;&gt;&gt; Changed to a job with fewer part-time hours ;  &gt; Females ;</t>
  </si>
  <si>
    <t>15-64 years ;  &gt;&gt;&gt; Changed jobs with the same status in employment ;  Persons ;</t>
  </si>
  <si>
    <t>15-64 years ;  &gt;&gt;&gt; Changed jobs with the same status in employment ;  &gt; Males ;</t>
  </si>
  <si>
    <t>15-64 years ;  &gt;&gt;&gt; Changed jobs with the same status in employment ;  &gt; Females ;</t>
  </si>
  <si>
    <t>15-64 years ;  &gt;&gt;&gt; Changed jobs with a different status in employment ;  Persons ;</t>
  </si>
  <si>
    <t>15-64 years ;  &gt;&gt;&gt; Changed jobs with a different status in employment ;  &gt; Males ;</t>
  </si>
  <si>
    <t>15-64 years ;  &gt;&gt;&gt; Changed jobs with a different status in employment ;  &gt; Females ;</t>
  </si>
  <si>
    <t>15-64 years ;  &gt;&gt; Did not change jobs in last 12 months ;  Persons ;</t>
  </si>
  <si>
    <t>15-64 years ;  &gt;&gt; Did not change jobs in last 12 months ;  &gt; Males ;</t>
  </si>
  <si>
    <t>15-64 years ;  &gt;&gt; Did not change jobs in last 12 months ;  &gt; Females ;</t>
  </si>
  <si>
    <t>15-64 years ;  &gt; 12 months or more in main job ;  Persons ;</t>
  </si>
  <si>
    <t>15-64 years ;  &gt; 12 months or more in main job ;  &gt; Males ;</t>
  </si>
  <si>
    <t>15-64 years ;  &gt; 12 months or more in main job ;  &gt; Females ;</t>
  </si>
  <si>
    <t>15-64 years ;  &gt;&gt; Employees ;  Persons ;</t>
  </si>
  <si>
    <t>15-64 years ;  &gt;&gt; Employees ;  &gt; Males ;</t>
  </si>
  <si>
    <t>15-64 years ;  &gt;&gt; Employees ;  &gt; Females ;</t>
  </si>
  <si>
    <t>15-64 years ;  &gt;&gt;&gt; No change in occupation with current employer last year ;  Persons ;</t>
  </si>
  <si>
    <t>15-64 years ;  &gt;&gt;&gt; No change in occupation with current employer last year ;  &gt; Males ;</t>
  </si>
  <si>
    <t>15-64 years ;  &gt;&gt;&gt; No change in occupation with current employer last year ;  &gt; Females ;</t>
  </si>
  <si>
    <t>15-64 years ;  &gt;&gt;&gt; Changed occupations with current employer in the same major group last year ;  Persons ;</t>
  </si>
  <si>
    <t>15-64 years ;  &gt;&gt;&gt; Changed occupations with current employer in the same major group last year ;  &gt; Males ;</t>
  </si>
  <si>
    <t>15-64 years ;  &gt;&gt;&gt; Changed occupations with current employer in the same major group last year ;  &gt; Females ;</t>
  </si>
  <si>
    <t>15-64 years ;  &gt;&gt;&gt; Changed occupations with current employer into a different major group last year ;  Persons ;</t>
  </si>
  <si>
    <t>15-64 years ;  &gt;&gt;&gt; Changed occupations with current employer into a different major group last year ;  &gt; Males ;</t>
  </si>
  <si>
    <t>15-64 years ;  &gt;&gt;&gt; Changed occupations with current employer into a different major group last year ;  &gt; Females ;</t>
  </si>
  <si>
    <t>15-64 years ;  &gt;&gt;&gt; No change in usual weekly hours with current employer last year ;  Persons ;</t>
  </si>
  <si>
    <t>15-64 years ;  &gt;&gt;&gt; No change in usual weekly hours with current employer last year ;  &gt; Males ;</t>
  </si>
  <si>
    <t>15-64 years ;  &gt;&gt;&gt; No change in usual weekly hours with current employer last year ;  &gt; Females ;</t>
  </si>
  <si>
    <t>15-64 years ;  &gt;&gt;&gt; Usual weekly hours increased with current employer last year ;  Persons ;</t>
  </si>
  <si>
    <t>15-64 years ;  &gt;&gt;&gt; Usual weekly hours increased with current employer last year ;  &gt; Males ;</t>
  </si>
  <si>
    <t>15-64 years ;  &gt;&gt;&gt; Usual weekly hours increased with current employer last year ;  &gt; Females ;</t>
  </si>
  <si>
    <t>15-64 years ;  &gt;&gt;&gt;&gt; Usual weekly hours increased with more full-time hours last year ;  Persons ;</t>
  </si>
  <si>
    <t>15-64 years ;  &gt;&gt;&gt;&gt; Usual weekly hours increased with more full-time hours last year ;  &gt; Males ;</t>
  </si>
  <si>
    <t>15-64 years ;  &gt;&gt;&gt;&gt; Usual weekly hours increased with more full-time hours last year ;  &gt; Females ;</t>
  </si>
  <si>
    <t>15-64 years ;  &gt;&gt;&gt;&gt; Usual weekly hours increased from part-time to full-time hours last year ;  Persons ;</t>
  </si>
  <si>
    <t>15-64 years ;  &gt;&gt;&gt;&gt; Usual weekly hours increased from part-time to full-time hours last year ;  &gt; Males ;</t>
  </si>
  <si>
    <t>15-64 years ;  &gt;&gt;&gt;&gt; Usual weekly hours increased from part-time to full-time hours last year ;  &gt; Females ;</t>
  </si>
  <si>
    <t>15-64 years ;  &gt;&gt;&gt;&gt; Usual weekly hours increased with more part-time hours last year ;  Persons ;</t>
  </si>
  <si>
    <t>15-64 years ;  &gt;&gt;&gt;&gt; Usual weekly hours increased with more part-time hours last year ;  &gt; Males ;</t>
  </si>
  <si>
    <t>15-64 years ;  &gt;&gt;&gt;&gt; Usual weekly hours increased with more part-time hours last year ;  &gt; Females ;</t>
  </si>
  <si>
    <t>15-64 years ;  &gt;&gt;&gt; Usual weekly hours decreased with current employer last year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</si>
  <si>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</si>
  <si>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</si>
  <si>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</si>
  <si>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</si>
  <si>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</si>
  <si>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</si>
  <si>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</si>
  <si>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</si>
  <si>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</si>
  <si>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</si>
  <si>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</si>
  <si>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</si>
  <si>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A126273910C</t>
  </si>
  <si>
    <t>A126297238L</t>
  </si>
  <si>
    <t>A126285574A</t>
  </si>
  <si>
    <t>A126273866F</t>
  </si>
  <si>
    <t>A126297194W</t>
  </si>
  <si>
    <t>A126285530X</t>
  </si>
  <si>
    <t>A126273794F</t>
  </si>
  <si>
    <t>A126297122K</t>
  </si>
  <si>
    <t>A126285458T</t>
  </si>
  <si>
    <t>A126273870W</t>
  </si>
  <si>
    <t>A126297198F</t>
  </si>
  <si>
    <t>A126285534J</t>
  </si>
  <si>
    <t>A126273874F</t>
  </si>
  <si>
    <t>A126297202K</t>
  </si>
  <si>
    <t>A126285538T</t>
  </si>
  <si>
    <t>A126273798R</t>
  </si>
  <si>
    <t>A126297126V</t>
  </si>
  <si>
    <t>A126285462J</t>
  </si>
  <si>
    <t>A126273802V</t>
  </si>
  <si>
    <t>A126297130K</t>
  </si>
  <si>
    <t>A126285466T</t>
  </si>
  <si>
    <t>A126273842L</t>
  </si>
  <si>
    <t>A126297170C</t>
  </si>
  <si>
    <t>A126285506X</t>
  </si>
  <si>
    <t>A126273758W</t>
  </si>
  <si>
    <t>A126297086L</t>
  </si>
  <si>
    <t>A126285422R</t>
  </si>
  <si>
    <t>A126273878R</t>
  </si>
  <si>
    <t>A126297206V</t>
  </si>
  <si>
    <t>A126285542J</t>
  </si>
  <si>
    <t>A126273846W</t>
  </si>
  <si>
    <t>A126297174L</t>
  </si>
  <si>
    <t>A126285510R</t>
  </si>
  <si>
    <t>A126273890F</t>
  </si>
  <si>
    <t>A126297218C</t>
  </si>
  <si>
    <t>A126285554T</t>
  </si>
  <si>
    <t>A126273762L</t>
  </si>
  <si>
    <t>A126297090C</t>
  </si>
  <si>
    <t>A126285426X</t>
  </si>
  <si>
    <t>A126273698F</t>
  </si>
  <si>
    <t>A126297026K</t>
  </si>
  <si>
    <t>A126285362X</t>
  </si>
  <si>
    <t>A126273726C</t>
  </si>
  <si>
    <t>A126297054V</t>
  </si>
  <si>
    <t>A126285390J</t>
  </si>
  <si>
    <t>A126273806C</t>
  </si>
  <si>
    <t>A126297134V</t>
  </si>
  <si>
    <t>A126285470J</t>
  </si>
  <si>
    <t>A126273730V</t>
  </si>
  <si>
    <t>A126297058C</t>
  </si>
  <si>
    <t>A126285394T</t>
  </si>
  <si>
    <t>A126273810V</t>
  </si>
  <si>
    <t>A126297138C</t>
  </si>
  <si>
    <t>A126285474T</t>
  </si>
  <si>
    <t>A126273814C</t>
  </si>
  <si>
    <t>A126297142V</t>
  </si>
  <si>
    <t>A126285478A</t>
  </si>
  <si>
    <t>A126273894R</t>
  </si>
  <si>
    <t>A126297222V</t>
  </si>
  <si>
    <t>A126285558A</t>
  </si>
  <si>
    <t>A126273702K</t>
  </si>
  <si>
    <t>A126297030A</t>
  </si>
  <si>
    <t>A126285366J</t>
  </si>
  <si>
    <t>A126273882F</t>
  </si>
  <si>
    <t>A126297210K</t>
  </si>
  <si>
    <t>A126285546T</t>
  </si>
  <si>
    <t>A126273886R</t>
  </si>
  <si>
    <t>A126297214V</t>
  </si>
  <si>
    <t>A126285550J</t>
  </si>
  <si>
    <t>A126273706V</t>
  </si>
  <si>
    <t>A126297034K</t>
  </si>
  <si>
    <t>A126285370X</t>
  </si>
  <si>
    <t>A126273766W</t>
  </si>
  <si>
    <t>A126297094L</t>
  </si>
  <si>
    <t>A126285430R</t>
  </si>
  <si>
    <t>A126273818L</t>
  </si>
  <si>
    <t>A126297146C</t>
  </si>
  <si>
    <t>A126285482T</t>
  </si>
  <si>
    <t>A126273898X</t>
  </si>
  <si>
    <t>A126297226C</t>
  </si>
  <si>
    <t>A126285562T</t>
  </si>
  <si>
    <t>A126273710K</t>
  </si>
  <si>
    <t>A126297038V</t>
  </si>
  <si>
    <t>A126285374J</t>
  </si>
  <si>
    <t>A126273850L</t>
  </si>
  <si>
    <t>A126297178W</t>
  </si>
  <si>
    <t>A126285514X</t>
  </si>
  <si>
    <t>A126273854W</t>
  </si>
  <si>
    <t>A126297182L</t>
  </si>
  <si>
    <t>A126285518J</t>
  </si>
  <si>
    <t>A126273742C</t>
  </si>
  <si>
    <t>A126297070V</t>
  </si>
  <si>
    <t>A126285406R</t>
  </si>
  <si>
    <t>A126273714V</t>
  </si>
  <si>
    <t>A126297042K</t>
  </si>
  <si>
    <t>A126285378T</t>
  </si>
  <si>
    <t>A126273770L</t>
  </si>
  <si>
    <t>A126297098W</t>
  </si>
  <si>
    <t>A126285434X</t>
  </si>
  <si>
    <t>A126273734C</t>
  </si>
  <si>
    <t>A126297062V</t>
  </si>
  <si>
    <t>A126285398A</t>
  </si>
  <si>
    <t>A126273774W</t>
  </si>
  <si>
    <t>A126297102A</t>
  </si>
  <si>
    <t>A126285438J</t>
  </si>
  <si>
    <t>A126273746L</t>
  </si>
  <si>
    <t>A126297074C</t>
  </si>
  <si>
    <t>A126285410F</t>
  </si>
  <si>
    <t>A126273778F</t>
  </si>
  <si>
    <t>A126297106K</t>
  </si>
  <si>
    <t>A126285442X</t>
  </si>
  <si>
    <t>A126273822C</t>
  </si>
  <si>
    <t>A126297150V</t>
  </si>
  <si>
    <t>A126285486A</t>
  </si>
  <si>
    <t>A126273782W</t>
  </si>
  <si>
    <t>A126297110A</t>
  </si>
  <si>
    <t>A126285446J</t>
  </si>
  <si>
    <t>A126273750C</t>
  </si>
  <si>
    <t>A126297078L</t>
  </si>
  <si>
    <t>A126285414R</t>
  </si>
  <si>
    <t>A126273858F</t>
  </si>
  <si>
    <t>A126297186W</t>
  </si>
  <si>
    <t>A126285522X</t>
  </si>
  <si>
    <t>A126273826L</t>
  </si>
  <si>
    <t>A126297154C</t>
  </si>
  <si>
    <t>A126285490T</t>
  </si>
  <si>
    <t>A126273830C</t>
  </si>
  <si>
    <t>A126297158L</t>
  </si>
  <si>
    <t>A126285494A</t>
  </si>
  <si>
    <t>A126273902C</t>
  </si>
  <si>
    <t>A126297230V</t>
  </si>
  <si>
    <t>A126285566A</t>
  </si>
  <si>
    <t>A126273718C</t>
  </si>
  <si>
    <t>A126297046V</t>
  </si>
  <si>
    <t>A126285382J</t>
  </si>
  <si>
    <t>A126273786F</t>
  </si>
  <si>
    <t>A126297114K</t>
  </si>
  <si>
    <t>A126285450X</t>
  </si>
  <si>
    <t>A126273738L</t>
  </si>
  <si>
    <t>A126297066C</t>
  </si>
  <si>
    <t>A126285402F</t>
  </si>
  <si>
    <t>A126273834L</t>
  </si>
  <si>
    <t>A126297162C</t>
  </si>
  <si>
    <t>A126285498K</t>
  </si>
  <si>
    <t>A126273838W</t>
  </si>
  <si>
    <t>A126297166L</t>
  </si>
  <si>
    <t>A126285502R</t>
  </si>
  <si>
    <t>A126273754L</t>
  </si>
  <si>
    <t>A126297082C</t>
  </si>
  <si>
    <t>A126285418X</t>
  </si>
  <si>
    <t>A126273722V</t>
  </si>
  <si>
    <t>A126297050K</t>
  </si>
  <si>
    <t>A126285386T</t>
  </si>
  <si>
    <t>A126273906L</t>
  </si>
  <si>
    <t>A126297234C</t>
  </si>
  <si>
    <t>A126285570T</t>
  </si>
  <si>
    <t>A126273790W</t>
  </si>
  <si>
    <t>A126297118V</t>
  </si>
  <si>
    <t>A126285454J</t>
  </si>
  <si>
    <t>A126273862W</t>
  </si>
  <si>
    <t>A126297190L</t>
  </si>
  <si>
    <t>A126285526J</t>
  </si>
  <si>
    <t>A126279742L</t>
  </si>
  <si>
    <t>A126303070T</t>
  </si>
  <si>
    <t>A126291406C</t>
  </si>
  <si>
    <t>A126279698R</t>
  </si>
  <si>
    <t>A126303026J</t>
  </si>
  <si>
    <t>A126291362L</t>
  </si>
  <si>
    <t>A126279626C</t>
  </si>
  <si>
    <t>A126302954F</t>
  </si>
  <si>
    <t>A126291290L</t>
  </si>
  <si>
    <t>A126279702V</t>
  </si>
  <si>
    <t>A126303030X</t>
  </si>
  <si>
    <t>A126291366W</t>
  </si>
  <si>
    <t>A126279706C</t>
  </si>
  <si>
    <t>A126303034J</t>
  </si>
  <si>
    <t>A126291370L</t>
  </si>
  <si>
    <t>A126279630V</t>
  </si>
  <si>
    <t>A126302958R</t>
  </si>
  <si>
    <t>A126291294W</t>
  </si>
  <si>
    <t>A126279634C</t>
  </si>
  <si>
    <t>A126302962F</t>
  </si>
  <si>
    <t>A126291298F</t>
  </si>
  <si>
    <t>A126279674W</t>
  </si>
  <si>
    <t>A126303002R</t>
  </si>
  <si>
    <t>A126291338L</t>
  </si>
  <si>
    <t>A126279590L</t>
  </si>
  <si>
    <t>A126302918W</t>
  </si>
  <si>
    <t>A126291254C</t>
  </si>
  <si>
    <t>A126279710V</t>
  </si>
  <si>
    <t>A126303038T</t>
  </si>
  <si>
    <t>A126291374W</t>
  </si>
  <si>
    <t>A126279678F</t>
  </si>
  <si>
    <t>A126303006X</t>
  </si>
  <si>
    <t>A126291342C</t>
  </si>
  <si>
    <t>A126279722C</t>
  </si>
  <si>
    <t>A126303050J</t>
  </si>
  <si>
    <t>A126291386F</t>
  </si>
  <si>
    <t>A126279594W</t>
  </si>
  <si>
    <t>A126302922L</t>
  </si>
  <si>
    <t>A126291258L</t>
  </si>
  <si>
    <t>A126279530K</t>
  </si>
  <si>
    <t>A126302858F</t>
  </si>
  <si>
    <t>A126291194L</t>
  </si>
  <si>
    <t>A126279558L</t>
  </si>
  <si>
    <t>A126302886R</t>
  </si>
  <si>
    <t>A126291222K</t>
  </si>
  <si>
    <t>A126279638L</t>
  </si>
  <si>
    <t>A126302966R</t>
  </si>
  <si>
    <t>A126291302K</t>
  </si>
  <si>
    <t>A126279562C</t>
  </si>
  <si>
    <t>A126302890F</t>
  </si>
  <si>
    <t>A126291226V</t>
  </si>
  <si>
    <t>A126279642C</t>
  </si>
  <si>
    <t>A126302970F</t>
  </si>
  <si>
    <t>A126291306V</t>
  </si>
  <si>
    <t>A126279646L</t>
  </si>
  <si>
    <t>A126302974R</t>
  </si>
  <si>
    <t>A126291310K</t>
  </si>
  <si>
    <t>A126279726L</t>
  </si>
  <si>
    <t>A126303054T</t>
  </si>
  <si>
    <t>A126291390W</t>
  </si>
  <si>
    <t>A126279534V</t>
  </si>
  <si>
    <t>A126302862W</t>
  </si>
  <si>
    <t>A126291198W</t>
  </si>
  <si>
    <t>A126279714C</t>
  </si>
  <si>
    <t>A126303042J</t>
  </si>
  <si>
    <t>A126291378F</t>
  </si>
  <si>
    <t>A126279718L</t>
  </si>
  <si>
    <t>A126303046T</t>
  </si>
  <si>
    <t>A126291382W</t>
  </si>
  <si>
    <t>A126279538C</t>
  </si>
  <si>
    <t>A126302866F</t>
  </si>
  <si>
    <t>A126291202A</t>
  </si>
  <si>
    <t>A126279598F</t>
  </si>
  <si>
    <t>A126302926W</t>
  </si>
  <si>
    <t>A126291262C</t>
  </si>
  <si>
    <t>A126279650C</t>
  </si>
  <si>
    <t>A126302978X</t>
  </si>
  <si>
    <t>A126291314V</t>
  </si>
  <si>
    <t>A126279730C</t>
  </si>
  <si>
    <t>A126303058A</t>
  </si>
  <si>
    <t>A126291394F</t>
  </si>
  <si>
    <t>A126279542V</t>
  </si>
  <si>
    <t>A126302870W</t>
  </si>
  <si>
    <t>A126291206K</t>
  </si>
  <si>
    <t>A126279682W</t>
  </si>
  <si>
    <t>A126303010R</t>
  </si>
  <si>
    <t>A126291346L</t>
  </si>
  <si>
    <t>A126279686F</t>
  </si>
  <si>
    <t>15-64 years ;  &gt;&gt;&gt; Usual weekly hours decreased with current employer last year ;  &gt; Males ;</t>
  </si>
  <si>
    <t>15-64 years ;  &gt;&gt;&gt; Usual weekly hours decreased with current employer last year ;  &gt; Females ;</t>
  </si>
  <si>
    <t>15-64 years ;  &gt;&gt;&gt;&gt; Usual weekly hours decreased with fewer full-time hours last year ;  Persons ;</t>
  </si>
  <si>
    <t>15-64 years ;  &gt;&gt;&gt;&gt; Usual weekly hours decreased with fewer full-time hours last year ;  &gt; Males ;</t>
  </si>
  <si>
    <t>15-64 years ;  &gt;&gt;&gt;&gt; Usual weekly hours decreased with fewer full-time hours last year ;  &gt; Females ;</t>
  </si>
  <si>
    <t>15-64 years ;  &gt;&gt;&gt;&gt; Usual weekly hours decreased from full-time to part-time hours last year ;  Persons ;</t>
  </si>
  <si>
    <t>15-64 years ;  &gt;&gt;&gt;&gt; Usual weekly hours decreased from full-time to part-time hours last year ;  &gt; Males ;</t>
  </si>
  <si>
    <t>15-64 years ;  &gt;&gt;&gt;&gt; Usual weekly hours decreased from full-time to part-time hours last year ;  &gt; Females ;</t>
  </si>
  <si>
    <t>15-64 years ;  &gt;&gt;&gt;&gt; Usual weekly hours decreased with fewer part-time hours last year ;  Persons ;</t>
  </si>
  <si>
    <t>15-64 years ;  &gt;&gt;&gt;&gt; Usual weekly hours decreased with fewer part-time hours last year ;  &gt; Males ;</t>
  </si>
  <si>
    <t>15-64 years ;  &gt;&gt;&gt;&gt; Usual weekly hours decreased with fewer part-time hours last year ;  &gt; Females ;</t>
  </si>
  <si>
    <t>15-64 years ;  &gt;&gt;&gt; Did not know or usual weekly hours varied last year ;  Persons ;</t>
  </si>
  <si>
    <t>15-64 years ;  &gt;&gt;&gt; Did not know or usual weekly hours varied last year ;  &gt; Males ;</t>
  </si>
  <si>
    <t>15-64 years ;  &gt;&gt;&gt; Did not know or usual weekly hours varied last year ;  &gt; Females ;</t>
  </si>
  <si>
    <t>15-64 years ;  &gt;&gt;&gt; Promoted last year ;  Persons ;</t>
  </si>
  <si>
    <t>15-64 years ;  &gt;&gt;&gt; Promoted last year ;  &gt; Males ;</t>
  </si>
  <si>
    <t>15-64 years ;  &gt;&gt;&gt; Promoted last year ;  &gt; Females ;</t>
  </si>
  <si>
    <t>15-64 years ;  &gt;&gt;&gt; Was not promoted last year ;  Persons ;</t>
  </si>
  <si>
    <t>15-64 years ;  &gt;&gt;&gt; Was not promoted last year ;  &gt; Males ;</t>
  </si>
  <si>
    <t>15-64 years ;  &gt;&gt;&gt; Was not promoted last year ;  &gt; Females ;</t>
  </si>
  <si>
    <t>15-64 years ;  &gt;&gt;&gt; Transferred last year ;  Persons ;</t>
  </si>
  <si>
    <t>15-64 years ;  &gt;&gt;&gt; Transferred last year ;  &gt; Males ;</t>
  </si>
  <si>
    <t>15-64 years ;  &gt;&gt;&gt; Transferred last year ;  &gt; Females ;</t>
  </si>
  <si>
    <t>15-64 years ;  &gt;&gt;&gt; Was not transferred last year ;  Persons ;</t>
  </si>
  <si>
    <t>15-64 years ;  &gt;&gt;&gt; Was not transferred last year ;  &gt; Males ;</t>
  </si>
  <si>
    <t>15-64 years ;  &gt;&gt;&gt; Was not transferred last year ;  &gt; Females ;</t>
  </si>
  <si>
    <t>15-64 years ;  &gt;&gt;&gt; Promoted or transferred last year ;  Persons ;</t>
  </si>
  <si>
    <t>15-64 years ;  &gt;&gt;&gt; Promoted or transferred last year ;  &gt; Males ;</t>
  </si>
  <si>
    <t>15-64 years ;  &gt;&gt;&gt; Promoted or transferred last year ;  &gt; Females ;</t>
  </si>
  <si>
    <t>15-64 years ;  &gt;&gt;&gt;&gt; Promoted and transferred last year ;  Persons ;</t>
  </si>
  <si>
    <t>15-64 years ;  &gt;&gt;&gt;&gt; Promoted and transferred last year ;  &gt; Males ;</t>
  </si>
  <si>
    <t>15-64 years ;  &gt;&gt;&gt;&gt; Promoted and transferred last year ;  &gt; Females ;</t>
  </si>
  <si>
    <t>15-64 years ;  &gt;&gt;&gt;&gt; Promoted only last year ;  Persons ;</t>
  </si>
  <si>
    <t>15-64 years ;  &gt;&gt;&gt;&gt; Promoted only last year ;  &gt; Males ;</t>
  </si>
  <si>
    <t>15-64 years ;  &gt;&gt;&gt;&gt; Promoted only last year ;  &gt; Females ;</t>
  </si>
  <si>
    <t>15-64 years ;  &gt;&gt;&gt;&gt; Transferred only last year ;  Persons ;</t>
  </si>
  <si>
    <t>15-64 years ;  &gt;&gt;&gt;&gt; Transferred only last year ;  &gt; Males ;</t>
  </si>
  <si>
    <t>15-64 years ;  &gt;&gt;&gt;&gt; Transferred only last year ;  &gt; Females ;</t>
  </si>
  <si>
    <t>15-64 years ;  &gt;&gt;&gt; Was not promoted or transferred last year ;  Persons ;</t>
  </si>
  <si>
    <t>15-64 years ;  &gt;&gt;&gt; Was not promoted or transferred last year ;  &gt; Males ;</t>
  </si>
  <si>
    <t>15-64 years ;  &gt;&gt;&gt; Was not promoted or transferred last year ;  &gt; Females ;</t>
  </si>
  <si>
    <t>15-64 years ;  &gt;&gt; Owner managers and contributing family workers ;  Persons ;</t>
  </si>
  <si>
    <t>15-64 years ;  &gt;&gt; Owner managers and contributing family workers ;  &gt; Males ;</t>
  </si>
  <si>
    <t>15-64 years ;  &gt;&gt; Owner managers and contributing family workers ;  &gt; Females ;</t>
  </si>
  <si>
    <t>15-64 years ;  &gt;&gt;&gt; No change in usual weekly hours last year ;  Persons ;</t>
  </si>
  <si>
    <t>15-64 years ;  &gt;&gt;&gt; No change in usual weekly hours last year ;  &gt; Males ;</t>
  </si>
  <si>
    <t>15-64 years ;  &gt;&gt;&gt; No change in usual weekly hours last year ;  &gt; Females ;</t>
  </si>
  <si>
    <t>15-64 years ;  &gt;&gt;&gt; Usual weekly hours increased last year ;  Persons ;</t>
  </si>
  <si>
    <t>15-64 years ;  &gt;&gt;&gt; Usual weekly hours increased last year ;  &gt; Males ;</t>
  </si>
  <si>
    <t>15-64 years ;  &gt;&gt;&gt; Usual weekly hours increased last year ;  &gt; Females ;</t>
  </si>
  <si>
    <t>15-64 years ;  &gt;&gt;&gt; Usual weekly hours decreased last year ;  Persons ;</t>
  </si>
  <si>
    <t>15-64 years ;  &gt;&gt;&gt; Usual weekly hours decreased last year ;  &gt; Males ;</t>
  </si>
  <si>
    <t>15-64 years ;  &gt;&gt;&gt; Usual weekly hours decreased last year ;  &gt; Females ;</t>
  </si>
  <si>
    <t>&gt; 15-24 years ;  Employed total ;  Persons ;</t>
  </si>
  <si>
    <t>&gt; 15-24 years ;  Employed total ;  &gt; Males ;</t>
  </si>
  <si>
    <t>&gt; 15-24 years ;  Employed total ;  &gt; Females ;</t>
  </si>
  <si>
    <t>&gt; 15-24 years ;  &gt; Less than 12 months in main job ;  Persons ;</t>
  </si>
  <si>
    <t>&gt; 15-24 years ;  &gt; Less than 12 months in main job ;  &gt; Males ;</t>
  </si>
  <si>
    <t>&gt; 15-24 years ;  &gt; Less than 12 months in main job ;  &gt; Females ;</t>
  </si>
  <si>
    <t>&gt; 15-24 years ;  &gt;&gt; Changed jobs in last 12 months ;  Persons ;</t>
  </si>
  <si>
    <t>&gt; 15-24 years ;  &gt;&gt; Changed jobs in last 12 months ;  &gt; Males ;</t>
  </si>
  <si>
    <t>&gt; 15-24 years ;  &gt;&gt; Changed jobs in last 12 months ;  &gt; Females ;</t>
  </si>
  <si>
    <t>&gt; 15-24 years ;  &gt;&gt;&gt; Changed jobs in the same industry division ;  Persons ;</t>
  </si>
  <si>
    <t>&gt; 15-24 years ;  &gt;&gt;&gt; Changed jobs in the same industry division ;  &gt; Males ;</t>
  </si>
  <si>
    <t>&gt; 15-24 years ;  &gt;&gt;&gt; Changed jobs in the same industry division ;  &gt; Females ;</t>
  </si>
  <si>
    <t>&gt; 15-24 years ;  &gt;&gt;&gt; Changed jobs into a different industry division ;  Persons ;</t>
  </si>
  <si>
    <t>&gt; 15-24 years ;  &gt;&gt;&gt; Changed jobs into a different industry division ;  &gt; Males ;</t>
  </si>
  <si>
    <t>&gt; 15-24 years ;  &gt;&gt;&gt; Changed jobs into a different industry division ;  &gt; Females ;</t>
  </si>
  <si>
    <t>&gt; 15-24 years ;  &gt;&gt;&gt; Changed jobs in the same major occupation group ;  Persons ;</t>
  </si>
  <si>
    <t>&gt; 15-24 years ;  &gt;&gt;&gt; Changed jobs in the same major occupation group ;  &gt; Males ;</t>
  </si>
  <si>
    <t>&gt; 15-24 years ;  &gt;&gt;&gt; Changed jobs in the same major occupation group ;  &gt; Females ;</t>
  </si>
  <si>
    <t>&gt; 15-24 years ;  &gt;&gt;&gt; Changed jobs into a different major occupation group ;  Persons ;</t>
  </si>
  <si>
    <t>&gt; 15-24 years ;  &gt;&gt;&gt; Changed jobs into a different major occupation group ;  &gt; Males ;</t>
  </si>
  <si>
    <t>&gt; 15-24 years ;  &gt;&gt;&gt; Changed jobs into a different major occupation group ;  &gt; Females ;</t>
  </si>
  <si>
    <t>&gt; 15-24 years ;  &gt;&gt;&gt; Changed to a job with the same usual hours ;  Persons ;</t>
  </si>
  <si>
    <t>&gt; 15-24 years ;  &gt;&gt;&gt; Changed to a job with the same usual hours ;  &gt; Males ;</t>
  </si>
  <si>
    <t>&gt; 15-24 years ;  &gt;&gt;&gt; Changed to a job with the same usual hours ;  &gt; Females ;</t>
  </si>
  <si>
    <t>&gt; 15-24 years ;  &gt;&gt;&gt; Changed to a job with more usual hours ;  Persons ;</t>
  </si>
  <si>
    <t>&gt; 15-24 years ;  &gt;&gt;&gt; Changed to a job with more usual hours ;  &gt; Males ;</t>
  </si>
  <si>
    <t>&gt; 15-24 years ;  &gt;&gt;&gt; Changed to a job with more usual hours ;  &gt; Females ;</t>
  </si>
  <si>
    <t>&gt; 15-24 years ;  &gt;&gt;&gt;&gt; Changed to a job with more full-time hours ;  Persons ;</t>
  </si>
  <si>
    <t>&gt; 15-24 years ;  &gt;&gt;&gt;&gt; Changed to a job with more full-time hours ;  &gt; Males ;</t>
  </si>
  <si>
    <t>&gt; 15-24 years ;  &gt;&gt;&gt;&gt; Changed to a job with more full-time hours ;  &gt; Females ;</t>
  </si>
  <si>
    <t>&gt; 15-24 years ;  &gt;&gt;&gt;&gt; Changed from a part-time job to a full-time job ;  Persons ;</t>
  </si>
  <si>
    <t>&gt; 15-24 years ;  &gt;&gt;&gt;&gt; Changed from a part-time job to a full-time job ;  &gt; Males ;</t>
  </si>
  <si>
    <t>&gt; 15-24 years ;  &gt;&gt;&gt;&gt; Changed from a part-time job to a full-time job ;  &gt; Females ;</t>
  </si>
  <si>
    <t>&gt; 15-24 years ;  &gt;&gt;&gt;&gt; Changed to a job with more part-time hours ;  Persons ;</t>
  </si>
  <si>
    <t>&gt; 15-24 years ;  &gt;&gt;&gt;&gt; Changed to a job with more part-time hours ;  &gt; Males ;</t>
  </si>
  <si>
    <t>&gt; 15-24 years ;  &gt;&gt;&gt;&gt; Changed to a job with more part-time hours ;  &gt; Females ;</t>
  </si>
  <si>
    <t>&gt; 15-24 years ;  &gt;&gt;&gt; Changed to a job with fewer usual hours ;  Persons ;</t>
  </si>
  <si>
    <t>&gt; 15-24 years ;  &gt;&gt;&gt; Changed to a job with fewer usual hours ;  &gt; Males ;</t>
  </si>
  <si>
    <t>&gt; 15-24 years ;  &gt;&gt;&gt; Changed to a job with fewer usual hours ;  &gt; Females ;</t>
  </si>
  <si>
    <t>&gt; 15-24 years ;  &gt;&gt;&gt;&gt; Changed to a job with fewer full-time hours ;  Persons ;</t>
  </si>
  <si>
    <t>&gt; 15-24 years ;  &gt;&gt;&gt;&gt; Changed to a job with fewer full-time hours ;  &gt; Males ;</t>
  </si>
  <si>
    <t>&gt; 15-24 years ;  &gt;&gt;&gt;&gt; Changed to a job with fewer full-time hours ;  &gt; Females ;</t>
  </si>
  <si>
    <t>&gt; 15-24 years ;  &gt;&gt;&gt;&gt; Changed from a full-time job to a part-time job ;  Persons ;</t>
  </si>
  <si>
    <t>&gt; 15-24 years ;  &gt;&gt;&gt;&gt; Changed from a full-time job to a part-time job ;  &gt; Males ;</t>
  </si>
  <si>
    <t>&gt; 15-24 years ;  &gt;&gt;&gt;&gt; Changed from a full-time job to a part-time job ;  &gt; Females ;</t>
  </si>
  <si>
    <t>&gt; 15-24 years ;  &gt;&gt;&gt;&gt; Changed to a job with fewer part-time hours ;  Persons ;</t>
  </si>
  <si>
    <t>&gt; 15-24 years ;  &gt;&gt;&gt;&gt; Changed to a job with fewer part-time hours ;  &gt; Males ;</t>
  </si>
  <si>
    <t>&gt; 15-24 years ;  &gt;&gt;&gt;&gt; Changed to a job with fewer part-time hours ;  &gt; Females ;</t>
  </si>
  <si>
    <t>&gt; 15-24 years ;  &gt;&gt;&gt; Changed jobs with the same status in employment ;  Persons ;</t>
  </si>
  <si>
    <t>&gt; 15-24 years ;  &gt;&gt;&gt; Changed jobs with the same status in employment ;  &gt; Males ;</t>
  </si>
  <si>
    <t>&gt; 15-24 years ;  &gt;&gt;&gt; Changed jobs with the same status in employment ;  &gt; Females ;</t>
  </si>
  <si>
    <t>&gt; 15-24 years ;  &gt;&gt;&gt; Changed jobs with a different status in employment ;  Persons ;</t>
  </si>
  <si>
    <t>&gt; 15-24 years ;  &gt;&gt;&gt; Changed jobs with a different status in employment ;  &gt; Males ;</t>
  </si>
  <si>
    <t>&gt; 15-24 years ;  &gt;&gt;&gt; Changed jobs with a different status in employment ;  &gt; Females ;</t>
  </si>
  <si>
    <t>&gt; 15-24 years ;  &gt;&gt; Did not change jobs in last 12 months ;  Persons ;</t>
  </si>
  <si>
    <t>&gt; 15-24 years ;  &gt;&gt; Did not change jobs in last 12 months ;  &gt; Males ;</t>
  </si>
  <si>
    <t>&gt; 15-24 years ;  &gt;&gt; Did not change jobs in last 12 months ;  &gt; Females ;</t>
  </si>
  <si>
    <t>&gt; 15-24 years ;  &gt; 12 months or more in main job ;  Persons ;</t>
  </si>
  <si>
    <t>&gt; 15-24 years ;  &gt; 12 months or more in main job ;  &gt; Males ;</t>
  </si>
  <si>
    <t>&gt; 15-24 years ;  &gt; 12 months or more in main job ;  &gt; Females ;</t>
  </si>
  <si>
    <t>&gt; 15-24 years ;  &gt;&gt; Employees ;  Persons ;</t>
  </si>
  <si>
    <t>&gt; 15-24 years ;  &gt;&gt; Employees ;  &gt; Males ;</t>
  </si>
  <si>
    <t>&gt; 15-24 years ;  &gt;&gt; Employees ;  &gt; Females ;</t>
  </si>
  <si>
    <t>&gt; 15-24 years ;  &gt;&gt;&gt; No change in occupation with current employer last year ;  Persons ;</t>
  </si>
  <si>
    <t>&gt; 15-24 years ;  &gt;&gt;&gt; No change in occupation with current employer last year ;  &gt; Males ;</t>
  </si>
  <si>
    <t>&gt; 15-24 years ;  &gt;&gt;&gt; No change in occupation with current employer last year ;  &gt; Females ;</t>
  </si>
  <si>
    <t>&gt; 15-24 years ;  &gt;&gt;&gt; Changed occupations with current employer in the same major group last year ;  Persons ;</t>
  </si>
  <si>
    <t>&gt; 15-24 years ;  &gt;&gt;&gt; Changed occupations with current employer in the same major group last year ;  &gt; Males ;</t>
  </si>
  <si>
    <t>&gt; 15-24 years ;  &gt;&gt;&gt; Changed occupations with current employer in the same major group last year ;  &gt; Females ;</t>
  </si>
  <si>
    <t>&gt; 15-24 years ;  &gt;&gt;&gt; Changed occupations with current employer into a different major group last year ;  Persons ;</t>
  </si>
  <si>
    <t>&gt; 15-24 years ;  &gt;&gt;&gt; Changed occupations with current employer into a different major group last year ;  &gt; Males ;</t>
  </si>
  <si>
    <t>&gt; 15-24 years ;  &gt;&gt;&gt; Changed occupations with current employer into a different major group last year ;  &gt; Females ;</t>
  </si>
  <si>
    <t>&gt; 15-24 years ;  &gt;&gt;&gt; No change in usual weekly hours with current employer last year ;  Persons ;</t>
  </si>
  <si>
    <t>&gt; 15-24 years ;  &gt;&gt;&gt; No change in usual weekly hours with current employer last year ;  &gt; Males ;</t>
  </si>
  <si>
    <t>&gt; 15-24 years ;  &gt;&gt;&gt; No change in usual weekly hours with current employer last year ;  &gt; Females ;</t>
  </si>
  <si>
    <t>&gt; 15-24 years ;  &gt;&gt;&gt; Usual weekly hours increased with current employer last year ;  Persons ;</t>
  </si>
  <si>
    <t>&gt; 15-24 years ;  &gt;&gt;&gt; Usual weekly hours increased with current employer last year ;  &gt; Males ;</t>
  </si>
  <si>
    <t>&gt; 15-24 years ;  &gt;&gt;&gt; Usual weekly hours increased with current employer last year ;  &gt; Females ;</t>
  </si>
  <si>
    <t>&gt; 15-24 years ;  &gt;&gt;&gt;&gt; Usual weekly hours increased with more full-time hours last year ;  Persons ;</t>
  </si>
  <si>
    <t>&gt; 15-24 years ;  &gt;&gt;&gt;&gt; Usual weekly hours increased with more full-time hours last year ;  &gt; Males ;</t>
  </si>
  <si>
    <t>&gt; 15-24 years ;  &gt;&gt;&gt;&gt; Usual weekly hours increased with more full-time hours last year ;  &gt; Females ;</t>
  </si>
  <si>
    <t>&gt; 15-24 years ;  &gt;&gt;&gt;&gt; Usual weekly hours increased from part-time to full-time hours last year ;  Persons ;</t>
  </si>
  <si>
    <t>&gt; 15-24 years ;  &gt;&gt;&gt;&gt; Usual weekly hours increased from part-time to full-time hours last year ;  &gt; Males ;</t>
  </si>
  <si>
    <t>&gt; 15-24 years ;  &gt;&gt;&gt;&gt; Usual weekly hours increased from part-time to full-time hours last year ;  &gt; Females ;</t>
  </si>
  <si>
    <t>&gt; 15-24 years ;  &gt;&gt;&gt;&gt; Usual weekly hours increased with more part-time hours last year ;  Persons ;</t>
  </si>
  <si>
    <t>&gt; 15-24 years ;  &gt;&gt;&gt;&gt; Usual weekly hours increased with more part-time hours last year ;  &gt; Males ;</t>
  </si>
  <si>
    <t>&gt; 15-24 years ;  &gt;&gt;&gt;&gt; Usual weekly hours increased with more part-time hours last year ;  &gt; Females ;</t>
  </si>
  <si>
    <t>&gt; 15-24 years ;  &gt;&gt;&gt; Usual weekly hours decreased with current employer last year ;  Persons ;</t>
  </si>
  <si>
    <t>&gt; 15-24 years ;  &gt;&gt;&gt; Usual weekly hours decreased with current employer last year ;  &gt; Males ;</t>
  </si>
  <si>
    <t>&gt; 15-24 years ;  &gt;&gt;&gt; Usual weekly hours decreased with current employer last year ;  &gt; Females ;</t>
  </si>
  <si>
    <t>&gt; 15-24 years ;  &gt;&gt;&gt;&gt; Usual weekly hours decreased with fewer full-time hours last year ;  Persons ;</t>
  </si>
  <si>
    <t>&gt; 15-24 years ;  &gt;&gt;&gt;&gt; Usual weekly hours decreased with fewer full-time hours last year ;  &gt; Males ;</t>
  </si>
  <si>
    <t>&gt; 15-24 years ;  &gt;&gt;&gt;&gt; Usual weekly hours decreased with fewer full-time hours last year ;  &gt; Females ;</t>
  </si>
  <si>
    <t>&gt; 15-24 years ;  &gt;&gt;&gt;&gt; Usual weekly hours decreased from full-time to part-time hours last year ;  Persons ;</t>
  </si>
  <si>
    <t>&gt; 15-24 years ;  &gt;&gt;&gt;&gt; Usual weekly hours decreased from full-time to part-time hours last year ;  &gt; Males ;</t>
  </si>
  <si>
    <t>&gt; 15-24 years ;  &gt;&gt;&gt;&gt; Usual weekly hours decreased from full-time to part-time hours last year ;  &gt; Females ;</t>
  </si>
  <si>
    <t>&gt; 15-24 years ;  &gt;&gt;&gt;&gt; Usual weekly hours decreased with fewer part-time hours last year ;  Persons ;</t>
  </si>
  <si>
    <t>&gt; 15-24 years ;  &gt;&gt;&gt;&gt; Usual weekly hours decreased with fewer part-time hours last year ;  &gt; Males ;</t>
  </si>
  <si>
    <t>&gt; 15-24 years ;  &gt;&gt;&gt;&gt; Usual weekly hours decreased with fewer part-time hours last year ;  &gt; Females ;</t>
  </si>
  <si>
    <t>&gt; 15-24 years ;  &gt;&gt;&gt; Did not know or usual weekly hours varied last year ;  Persons ;</t>
  </si>
  <si>
    <t>&gt; 15-24 years ;  &gt;&gt;&gt; Did not know or usual weekly hours varied last year ;  &gt; Males ;</t>
  </si>
  <si>
    <t>&gt; 15-24 years ;  &gt;&gt;&gt; Did not know or usual weekly hours varied last year ;  &gt; Females ;</t>
  </si>
  <si>
    <t>&gt; 15-24 years ;  &gt;&gt;&gt; Promoted last year ;  Persons ;</t>
  </si>
  <si>
    <t>&gt; 15-24 years ;  &gt;&gt;&gt; Promoted last year ;  &gt; Males ;</t>
  </si>
  <si>
    <t>&gt; 15-24 years ;  &gt;&gt;&gt; Promoted last year ;  &gt; Females ;</t>
  </si>
  <si>
    <t>&gt; 15-24 years ;  &gt;&gt;&gt; Was not promoted last year ;  Persons ;</t>
  </si>
  <si>
    <t>&gt; 15-24 years ;  &gt;&gt;&gt; Was not promoted last year ;  &gt; Males ;</t>
  </si>
  <si>
    <t>&gt; 15-24 years ;  &gt;&gt;&gt; Was not promoted last year ;  &gt; Females ;</t>
  </si>
  <si>
    <t>&gt; 15-24 years ;  &gt;&gt;&gt; Transferred last year ;  Persons ;</t>
  </si>
  <si>
    <t>&gt; 15-24 years ;  &gt;&gt;&gt; Transferred last year ;  &gt; Males ;</t>
  </si>
  <si>
    <t>&gt; 15-24 years ;  &gt;&gt;&gt; Transferred last year ;  &gt; Females ;</t>
  </si>
  <si>
    <t>&gt; 15-24 years ;  &gt;&gt;&gt; Was not transferred last year ;  Persons ;</t>
  </si>
  <si>
    <t>&gt; 15-24 years ;  &gt;&gt;&gt; Was not transferred last year ;  &gt; Males ;</t>
  </si>
  <si>
    <t>&gt; 15-24 years ;  &gt;&gt;&gt; Was not transferred last year ;  &gt; Females ;</t>
  </si>
  <si>
    <t>&gt; 15-24 years ;  &gt;&gt;&gt; Promoted or transferred last year ;  Persons ;</t>
  </si>
  <si>
    <t>&gt; 15-24 years ;  &gt;&gt;&gt; Promoted or transferred last year ;  &gt; Males ;</t>
  </si>
  <si>
    <t>&gt; 15-24 years ;  &gt;&gt;&gt; Promoted or transferred last year ;  &gt; Females ;</t>
  </si>
  <si>
    <t>&gt; 15-24 years ;  &gt;&gt;&gt;&gt; Promoted and transferred last year ;  Persons ;</t>
  </si>
  <si>
    <t>&gt; 15-24 years ;  &gt;&gt;&gt;&gt; Promoted and transferred last year ;  &gt; Males ;</t>
  </si>
  <si>
    <t>&gt; 15-24 years ;  &gt;&gt;&gt;&gt; Promoted and transferred last year ;  &gt; Females ;</t>
  </si>
  <si>
    <t>&gt; 15-24 years ;  &gt;&gt;&gt;&gt; Promoted only last year ;  Persons ;</t>
  </si>
  <si>
    <t>&gt; 15-24 years ;  &gt;&gt;&gt;&gt; Promoted only last year ;  &gt; Males ;</t>
  </si>
  <si>
    <t>&gt; 15-24 years ;  &gt;&gt;&gt;&gt; Promoted only last year ;  &gt; Females ;</t>
  </si>
  <si>
    <t>&gt; 15-24 years ;  &gt;&gt;&gt;&gt; Transferred only last year ;  Persons ;</t>
  </si>
  <si>
    <t>&gt; 15-24 years ;  &gt;&gt;&gt;&gt; Transferred only last year ;  &gt; Males ;</t>
  </si>
  <si>
    <t>&gt; 15-24 years ;  &gt;&gt;&gt;&gt; Transferred only last year ;  &gt; Females ;</t>
  </si>
  <si>
    <t>&gt; 15-24 years ;  &gt;&gt;&gt; Was not promoted or transferred last year ;  Persons ;</t>
  </si>
  <si>
    <t>&gt; 15-24 years ;  &gt;&gt;&gt; Was not promoted or transferred last year ;  &gt; Males ;</t>
  </si>
  <si>
    <t>&gt; 15-24 years ;  &gt;&gt;&gt; Was not promoted or transferred last year ;  &gt; Females ;</t>
  </si>
  <si>
    <t>&gt; 15-24 years ;  &gt;&gt; Owner managers and contributing family workers ;  Persons ;</t>
  </si>
  <si>
    <t>&gt; 15-24 years ;  &gt;&gt; Owner managers and contributing family workers ;  &gt; Males ;</t>
  </si>
  <si>
    <t>&gt; 15-24 years ;  &gt;&gt; Owner managers and contributing family workers ;  &gt; Females ;</t>
  </si>
  <si>
    <t>&gt; 15-24 years ;  &gt;&gt;&gt; No change in usual weekly hours last year ;  Persons ;</t>
  </si>
  <si>
    <t>&gt; 15-24 years ;  &gt;&gt;&gt; No change in usual weekly hours last year ;  &gt; Males ;</t>
  </si>
  <si>
    <t>&gt; 15-24 years ;  &gt;&gt;&gt; No change in usual weekly hours last year ;  &gt; Females ;</t>
  </si>
  <si>
    <t>&gt; 15-24 years ;  &gt;&gt;&gt; Usual weekly hours increased last year ;  Persons ;</t>
  </si>
  <si>
    <t>&gt; 15-24 years ;  &gt;&gt;&gt; Usual weekly hours increased last year ;  &gt; Males ;</t>
  </si>
  <si>
    <t>&gt; 15-24 years ;  &gt;&gt;&gt; Usual weekly hours increased last year ;  &gt; Females ;</t>
  </si>
  <si>
    <t>&gt; 15-24 years ;  &gt;&gt;&gt; Usual weekly hours decreased last year ;  Persons ;</t>
  </si>
  <si>
    <t>&gt; 15-24 years ;  &gt;&gt;&gt; Usual weekly hours decreased last year ;  &gt; Males ;</t>
  </si>
  <si>
    <t>&gt; 15-24 years ;  &gt;&gt;&gt; Usual weekly hours decreased last year ;  &gt; Females ;</t>
  </si>
  <si>
    <t>&gt; 25-44 years ;  Employed total ;  Persons ;</t>
  </si>
  <si>
    <t>&gt; 25-44 years ;  Employed total ;  &gt; Males ;</t>
  </si>
  <si>
    <t>&gt; 25-44 years ;  Employed total ;  &gt; Females ;</t>
  </si>
  <si>
    <t>&gt; 25-44 years ;  &gt; Less than 12 months in main job ;  Persons ;</t>
  </si>
  <si>
    <t>&gt; 25-44 years ;  &gt; Less than 12 months in main job ;  &gt; Males ;</t>
  </si>
  <si>
    <t>&gt; 25-44 years ;  &gt; Less than 12 months in main job ;  &gt; Females ;</t>
  </si>
  <si>
    <t>&gt; 25-44 years ;  &gt;&gt; Changed jobs in last 12 months ;  Persons ;</t>
  </si>
  <si>
    <t>&gt; 25-44 years ;  &gt;&gt; Changed jobs in last 12 months ;  &gt; Males ;</t>
  </si>
  <si>
    <t>&gt; 25-44 years ;  &gt;&gt; Changed jobs in last 12 months ;  &gt; Females ;</t>
  </si>
  <si>
    <t>&gt; 25-44 years ;  &gt;&gt;&gt; Changed jobs in the same industry division ;  Persons ;</t>
  </si>
  <si>
    <t>&gt; 25-44 years ;  &gt;&gt;&gt; Changed jobs in the same industry division ;  &gt; Males ;</t>
  </si>
  <si>
    <t>&gt; 25-44 years ;  &gt;&gt;&gt; Changed jobs in the same industry division ;  &gt; Females ;</t>
  </si>
  <si>
    <t>&gt; 25-44 years ;  &gt;&gt;&gt; Changed jobs into a different industry division ;  Persons ;</t>
  </si>
  <si>
    <t>&gt; 25-44 years ;  &gt;&gt;&gt; Changed jobs into a different industry division ;  &gt; Males ;</t>
  </si>
  <si>
    <t>A126303014X</t>
  </si>
  <si>
    <t>A126291350C</t>
  </si>
  <si>
    <t>A126279574L</t>
  </si>
  <si>
    <t>A126302902C</t>
  </si>
  <si>
    <t>A126291238C</t>
  </si>
  <si>
    <t>A126279546C</t>
  </si>
  <si>
    <t>A126302874F</t>
  </si>
  <si>
    <t>A126291210A</t>
  </si>
  <si>
    <t>A126279602K</t>
  </si>
  <si>
    <t>A126302930L</t>
  </si>
  <si>
    <t>A126291266L</t>
  </si>
  <si>
    <t>A126279566L</t>
  </si>
  <si>
    <t>A126302894R</t>
  </si>
  <si>
    <t>A126291230K</t>
  </si>
  <si>
    <t>A126279606V</t>
  </si>
  <si>
    <t>A126302934W</t>
  </si>
  <si>
    <t>A126291270C</t>
  </si>
  <si>
    <t>A126279578W</t>
  </si>
  <si>
    <t>A126302906L</t>
  </si>
  <si>
    <t>A126291242V</t>
  </si>
  <si>
    <t>A126279610K</t>
  </si>
  <si>
    <t>A126302938F</t>
  </si>
  <si>
    <t>A126291274L</t>
  </si>
  <si>
    <t>A126279654L</t>
  </si>
  <si>
    <t>A126302982R</t>
  </si>
  <si>
    <t>A126291318C</t>
  </si>
  <si>
    <t>A126279614V</t>
  </si>
  <si>
    <t>A126302942W</t>
  </si>
  <si>
    <t>A126291278W</t>
  </si>
  <si>
    <t>A126279582L</t>
  </si>
  <si>
    <t>A126302910C</t>
  </si>
  <si>
    <t>A126291246C</t>
  </si>
  <si>
    <t>A126279690W</t>
  </si>
  <si>
    <t>A126303018J</t>
  </si>
  <si>
    <t>A126291354L</t>
  </si>
  <si>
    <t>A126279658W</t>
  </si>
  <si>
    <t>A126302986X</t>
  </si>
  <si>
    <t>A126291322V</t>
  </si>
  <si>
    <t>A126279662L</t>
  </si>
  <si>
    <t>A126302990R</t>
  </si>
  <si>
    <t>A126291326C</t>
  </si>
  <si>
    <t>A126279734L</t>
  </si>
  <si>
    <t>A126303062T</t>
  </si>
  <si>
    <t>A126291398R</t>
  </si>
  <si>
    <t>A126279550V</t>
  </si>
  <si>
    <t>A126302878R</t>
  </si>
  <si>
    <t>A126291214K</t>
  </si>
  <si>
    <t>A126279618C</t>
  </si>
  <si>
    <t>A126302946F</t>
  </si>
  <si>
    <t>A126291282L</t>
  </si>
  <si>
    <t>A126279570C</t>
  </si>
  <si>
    <t>A126302898X</t>
  </si>
  <si>
    <t>A126291234V</t>
  </si>
  <si>
    <t>A126279666W</t>
  </si>
  <si>
    <t>A126302994X</t>
  </si>
  <si>
    <t>A126291330V</t>
  </si>
  <si>
    <t>A126279670L</t>
  </si>
  <si>
    <t>A126302998J</t>
  </si>
  <si>
    <t>A126291334C</t>
  </si>
  <si>
    <t>A126279586W</t>
  </si>
  <si>
    <t>A126302914L</t>
  </si>
  <si>
    <t>A126291250V</t>
  </si>
  <si>
    <t>A126279554C</t>
  </si>
  <si>
    <t>A126302882F</t>
  </si>
  <si>
    <t>A126291218V</t>
  </si>
  <si>
    <t>A126279738W</t>
  </si>
  <si>
    <t>A126303066A</t>
  </si>
  <si>
    <t>A126291402V</t>
  </si>
  <si>
    <t>A126279622V</t>
  </si>
  <si>
    <t>A126302950W</t>
  </si>
  <si>
    <t>A126291286W</t>
  </si>
  <si>
    <t>A126279694F</t>
  </si>
  <si>
    <t>A126303022X</t>
  </si>
  <si>
    <t>A126291358W</t>
  </si>
  <si>
    <t>A126275854J</t>
  </si>
  <si>
    <t>A126299182X</t>
  </si>
  <si>
    <t>A126287518V</t>
  </si>
  <si>
    <t>A126275810F</t>
  </si>
  <si>
    <t>A126299138R</t>
  </si>
  <si>
    <t>A126287474C</t>
  </si>
  <si>
    <t>A126275738X</t>
  </si>
  <si>
    <t>A126299066R</t>
  </si>
  <si>
    <t>A126287402T</t>
  </si>
  <si>
    <t>A126275814R</t>
  </si>
  <si>
    <t>A126299142F</t>
  </si>
  <si>
    <t>A126287478L</t>
  </si>
  <si>
    <t>A126275818X</t>
  </si>
  <si>
    <t>A126299146R</t>
  </si>
  <si>
    <t>A126287482C</t>
  </si>
  <si>
    <t>A126275742R</t>
  </si>
  <si>
    <t>A126299070F</t>
  </si>
  <si>
    <t>A126287406A</t>
  </si>
  <si>
    <t>A126275746X</t>
  </si>
  <si>
    <t>A126299074R</t>
  </si>
  <si>
    <t>A126287410T</t>
  </si>
  <si>
    <t>A126275786T</t>
  </si>
  <si>
    <t>A126299114W</t>
  </si>
  <si>
    <t>A126287450K</t>
  </si>
  <si>
    <t>A126275702W</t>
  </si>
  <si>
    <t>A126299030L</t>
  </si>
  <si>
    <t>A126287366V</t>
  </si>
  <si>
    <t>A126275822R</t>
  </si>
  <si>
    <t>A126299150F</t>
  </si>
  <si>
    <t>A126287486L</t>
  </si>
  <si>
    <t>A126275790J</t>
  </si>
  <si>
    <t>A126299118F</t>
  </si>
  <si>
    <t>A126287454V</t>
  </si>
  <si>
    <t>A126275834X</t>
  </si>
  <si>
    <t>A126299162R</t>
  </si>
  <si>
    <t>A126287498W</t>
  </si>
  <si>
    <t>A126275706F</t>
  </si>
  <si>
    <t>A126299034W</t>
  </si>
  <si>
    <t>A126287370K</t>
  </si>
  <si>
    <t>A126275642F</t>
  </si>
  <si>
    <t>A126298970V</t>
  </si>
  <si>
    <t>A126287306T</t>
  </si>
  <si>
    <t>A126275670R</t>
  </si>
  <si>
    <t>A126298998W</t>
  </si>
  <si>
    <t>A126287334A</t>
  </si>
  <si>
    <t>A126275750R</t>
  </si>
  <si>
    <t>A126299078X</t>
  </si>
  <si>
    <t>A126287414A</t>
  </si>
  <si>
    <t>A126275674X</t>
  </si>
  <si>
    <t>A126299002C</t>
  </si>
  <si>
    <t>A126287338K</t>
  </si>
  <si>
    <t>A126275754X</t>
  </si>
  <si>
    <t>A126299082R</t>
  </si>
  <si>
    <t>A126287418K</t>
  </si>
  <si>
    <t>A126275758J</t>
  </si>
  <si>
    <t>A126299086X</t>
  </si>
  <si>
    <t>A126287422A</t>
  </si>
  <si>
    <t>A126275838J</t>
  </si>
  <si>
    <t>A126299166X</t>
  </si>
  <si>
    <t>A126287502A</t>
  </si>
  <si>
    <t>A126275646R</t>
  </si>
  <si>
    <t>A126298974C</t>
  </si>
  <si>
    <t>A126287310J</t>
  </si>
  <si>
    <t>A126275826X</t>
  </si>
  <si>
    <t>A126299154R</t>
  </si>
  <si>
    <t>A126287490C</t>
  </si>
  <si>
    <t>A126275830R</t>
  </si>
  <si>
    <t>A126299158X</t>
  </si>
  <si>
    <t>A126287494L</t>
  </si>
  <si>
    <t>A126275650F</t>
  </si>
  <si>
    <t>A126298978L</t>
  </si>
  <si>
    <t>A126287314T</t>
  </si>
  <si>
    <t>A126275710W</t>
  </si>
  <si>
    <t>A126299038F</t>
  </si>
  <si>
    <t>A126287374V</t>
  </si>
  <si>
    <t>A126275762X</t>
  </si>
  <si>
    <t>A126299090R</t>
  </si>
  <si>
    <t>A126287426K</t>
  </si>
  <si>
    <t>A126275842X</t>
  </si>
  <si>
    <t>A126299170R</t>
  </si>
  <si>
    <t>A126287506K</t>
  </si>
  <si>
    <t>A126275654R</t>
  </si>
  <si>
    <t>A126298982C</t>
  </si>
  <si>
    <t>A126287318A</t>
  </si>
  <si>
    <t>A126275794T</t>
  </si>
  <si>
    <t>A126299122W</t>
  </si>
  <si>
    <t>A126287458C</t>
  </si>
  <si>
    <t>A126275798A</t>
  </si>
  <si>
    <t>A126299126F</t>
  </si>
  <si>
    <t>A126287462V</t>
  </si>
  <si>
    <t>A126275686J</t>
  </si>
  <si>
    <t>A126299014L</t>
  </si>
  <si>
    <t>A126287350A</t>
  </si>
  <si>
    <t>A126275658X</t>
  </si>
  <si>
    <t>A126298986L</t>
  </si>
  <si>
    <t>A126287322T</t>
  </si>
  <si>
    <t>A126275714F</t>
  </si>
  <si>
    <t>A126299042W</t>
  </si>
  <si>
    <t>A126287378C</t>
  </si>
  <si>
    <t>A126275678J</t>
  </si>
  <si>
    <t>A126299006L</t>
  </si>
  <si>
    <t>A126287342A</t>
  </si>
  <si>
    <t>A126275718R</t>
  </si>
  <si>
    <t>A126299046F</t>
  </si>
  <si>
    <t>A126287382V</t>
  </si>
  <si>
    <t>A126275690X</t>
  </si>
  <si>
    <t>A126299018W</t>
  </si>
  <si>
    <t>A126287354K</t>
  </si>
  <si>
    <t>A126275722F</t>
  </si>
  <si>
    <t>A126299050W</t>
  </si>
  <si>
    <t>A126287386C</t>
  </si>
  <si>
    <t>A126275766J</t>
  </si>
  <si>
    <t>A126299094X</t>
  </si>
  <si>
    <t>A126287430A</t>
  </si>
  <si>
    <t>A126275726R</t>
  </si>
  <si>
    <t>A126299054F</t>
  </si>
  <si>
    <t>A126287390V</t>
  </si>
  <si>
    <t>A126275694J</t>
  </si>
  <si>
    <t>A126299022L</t>
  </si>
  <si>
    <t>A126287358V</t>
  </si>
  <si>
    <t>A126275802F</t>
  </si>
  <si>
    <t>A126299130W</t>
  </si>
  <si>
    <t>A126287466C</t>
  </si>
  <si>
    <t>A126275770X</t>
  </si>
  <si>
    <t>A126299098J</t>
  </si>
  <si>
    <t>A126287434K</t>
  </si>
  <si>
    <t>A126275774J</t>
  </si>
  <si>
    <t>A126299102L</t>
  </si>
  <si>
    <t>A126287438V</t>
  </si>
  <si>
    <t>A126275846J</t>
  </si>
  <si>
    <t>A126299174X</t>
  </si>
  <si>
    <t>A126287510A</t>
  </si>
  <si>
    <t>A126275662R</t>
  </si>
  <si>
    <t>A126298990C</t>
  </si>
  <si>
    <t>A126287326A</t>
  </si>
  <si>
    <t>A126275730F</t>
  </si>
  <si>
    <t>A126299058R</t>
  </si>
  <si>
    <t>A126287394C</t>
  </si>
  <si>
    <t>A126275682X</t>
  </si>
  <si>
    <t>A126299010C</t>
  </si>
  <si>
    <t>A126287346K</t>
  </si>
  <si>
    <t>A126275778T</t>
  </si>
  <si>
    <t>A126299106W</t>
  </si>
  <si>
    <t>A126287442K</t>
  </si>
  <si>
    <t>A126275782J</t>
  </si>
  <si>
    <t>A126299110L</t>
  </si>
  <si>
    <t>A126287446V</t>
  </si>
  <si>
    <t>A126275698T</t>
  </si>
  <si>
    <t>A126299026W</t>
  </si>
  <si>
    <t>A126287362K</t>
  </si>
  <si>
    <t>A126275666X</t>
  </si>
  <si>
    <t>A126298994L</t>
  </si>
  <si>
    <t>A126287330T</t>
  </si>
  <si>
    <t>A126275850X</t>
  </si>
  <si>
    <t>A126299178J</t>
  </si>
  <si>
    <t>A126287514K</t>
  </si>
  <si>
    <t>A126275734R</t>
  </si>
  <si>
    <t>A126299062F</t>
  </si>
  <si>
    <t>A126287398L</t>
  </si>
  <si>
    <t>A126275806R</t>
  </si>
  <si>
    <t>A126299134F</t>
  </si>
  <si>
    <t>A126287470V</t>
  </si>
  <si>
    <t>A126281686W</t>
  </si>
  <si>
    <t>A126305014K</t>
  </si>
  <si>
    <t>A126293350R</t>
  </si>
  <si>
    <t>A126281642V</t>
  </si>
  <si>
    <t>A126304970T</t>
  </si>
  <si>
    <t>A126293306F</t>
  </si>
  <si>
    <t>A126281570V</t>
  </si>
  <si>
    <t>A126304898K</t>
  </si>
  <si>
    <t>A126293234F</t>
  </si>
  <si>
    <t>A126281646C</t>
  </si>
  <si>
    <t>A126304974A</t>
  </si>
  <si>
    <t>A126293310W</t>
  </si>
  <si>
    <t>A126281650V</t>
  </si>
  <si>
    <t>A126304978K</t>
  </si>
  <si>
    <t>&gt; 25-44 years ;  &gt;&gt;&gt; Changed jobs into a different industry division ;  &gt; Females ;</t>
  </si>
  <si>
    <t>&gt; 25-44 years ;  &gt;&gt;&gt; Changed jobs in the same major occupation group ;  Persons ;</t>
  </si>
  <si>
    <t>&gt; 25-44 years ;  &gt;&gt;&gt; Changed jobs in the same major occupation group ;  &gt; Males ;</t>
  </si>
  <si>
    <t>&gt; 25-44 years ;  &gt;&gt;&gt; Changed jobs in the same major occupation group ;  &gt; Females ;</t>
  </si>
  <si>
    <t>&gt; 25-44 years ;  &gt;&gt;&gt; Changed jobs into a different major occupation group ;  Persons ;</t>
  </si>
  <si>
    <t>&gt; 25-44 years ;  &gt;&gt;&gt; Changed jobs into a different major occupation group ;  &gt; Males ;</t>
  </si>
  <si>
    <t>&gt; 25-44 years ;  &gt;&gt;&gt; Changed jobs into a different major occupation group ;  &gt; Females ;</t>
  </si>
  <si>
    <t>&gt; 25-44 years ;  &gt;&gt;&gt; Changed to a job with the same usual hours ;  Persons ;</t>
  </si>
  <si>
    <t>&gt; 25-44 years ;  &gt;&gt;&gt; Changed to a job with the same usual hours ;  &gt; Males ;</t>
  </si>
  <si>
    <t>&gt; 25-44 years ;  &gt;&gt;&gt; Changed to a job with the same usual hours ;  &gt; Females ;</t>
  </si>
  <si>
    <t>&gt; 25-44 years ;  &gt;&gt;&gt; Changed to a job with more usual hours ;  Persons ;</t>
  </si>
  <si>
    <t>&gt; 25-44 years ;  &gt;&gt;&gt; Changed to a job with more usual hours ;  &gt; Males ;</t>
  </si>
  <si>
    <t>&gt; 25-44 years ;  &gt;&gt;&gt; Changed to a job with more usual hours ;  &gt; Females ;</t>
  </si>
  <si>
    <t>&gt; 25-44 years ;  &gt;&gt;&gt;&gt; Changed to a job with more full-time hours ;  Persons ;</t>
  </si>
  <si>
    <t>&gt; 25-44 years ;  &gt;&gt;&gt;&gt; Changed to a job with more full-time hours ;  &gt; Males ;</t>
  </si>
  <si>
    <t>&gt; 25-44 years ;  &gt;&gt;&gt;&gt; Changed to a job with more full-time hours ;  &gt; Females ;</t>
  </si>
  <si>
    <t>&gt; 25-44 years ;  &gt;&gt;&gt;&gt; Changed from a part-time job to a full-time job ;  Persons ;</t>
  </si>
  <si>
    <t>&gt; 25-44 years ;  &gt;&gt;&gt;&gt; Changed from a part-time job to a full-time job ;  &gt; Males ;</t>
  </si>
  <si>
    <t>&gt; 25-44 years ;  &gt;&gt;&gt;&gt; Changed from a part-time job to a full-time job ;  &gt; Females ;</t>
  </si>
  <si>
    <t>&gt; 25-44 years ;  &gt;&gt;&gt;&gt; Changed to a job with more part-time hours ;  Persons ;</t>
  </si>
  <si>
    <t>&gt; 25-44 years ;  &gt;&gt;&gt;&gt; Changed to a job with more part-time hours ;  &gt; Males ;</t>
  </si>
  <si>
    <t>&gt; 25-44 years ;  &gt;&gt;&gt;&gt; Changed to a job with more part-time hours ;  &gt; Females ;</t>
  </si>
  <si>
    <t>&gt; 25-44 years ;  &gt;&gt;&gt; Changed to a job with fewer usual hours ;  Persons ;</t>
  </si>
  <si>
    <t>&gt; 25-44 years ;  &gt;&gt;&gt; Changed to a job with fewer usual hours ;  &gt; Males ;</t>
  </si>
  <si>
    <t>&gt; 25-44 years ;  &gt;&gt;&gt; Changed to a job with fewer usual hours ;  &gt; Females ;</t>
  </si>
  <si>
    <t>&gt; 25-44 years ;  &gt;&gt;&gt;&gt; Changed to a job with fewer full-time hours ;  Persons ;</t>
  </si>
  <si>
    <t>&gt; 25-44 years ;  &gt;&gt;&gt;&gt; Changed to a job with fewer full-time hours ;  &gt; Males ;</t>
  </si>
  <si>
    <t>&gt; 25-44 years ;  &gt;&gt;&gt;&gt; Changed to a job with fewer full-time hours ;  &gt; Females ;</t>
  </si>
  <si>
    <t>&gt; 25-44 years ;  &gt;&gt;&gt;&gt; Changed from a full-time job to a part-time job ;  Persons ;</t>
  </si>
  <si>
    <t>&gt; 25-44 years ;  &gt;&gt;&gt;&gt; Changed from a full-time job to a part-time job ;  &gt; Males ;</t>
  </si>
  <si>
    <t>&gt; 25-44 years ;  &gt;&gt;&gt;&gt; Changed from a full-time job to a part-time job ;  &gt; Females ;</t>
  </si>
  <si>
    <t>&gt; 25-44 years ;  &gt;&gt;&gt;&gt; Changed to a job with fewer part-time hours ;  Persons ;</t>
  </si>
  <si>
    <t>&gt; 25-44 years ;  &gt;&gt;&gt;&gt; Changed to a job with fewer part-time hours ;  &gt; Males ;</t>
  </si>
  <si>
    <t>&gt; 25-44 years ;  &gt;&gt;&gt;&gt; Changed to a job with fewer part-time hours ;  &gt; Females ;</t>
  </si>
  <si>
    <t>&gt; 25-44 years ;  &gt;&gt;&gt; Changed jobs with the same status in employment ;  Persons ;</t>
  </si>
  <si>
    <t>&gt; 25-44 years ;  &gt;&gt;&gt; Changed jobs with the same status in employment ;  &gt; Males ;</t>
  </si>
  <si>
    <t>&gt; 25-44 years ;  &gt;&gt;&gt; Changed jobs with the same status in employment ;  &gt; Females ;</t>
  </si>
  <si>
    <t>&gt; 25-44 years ;  &gt;&gt;&gt; Changed jobs with a different status in employment ;  Persons ;</t>
  </si>
  <si>
    <t>&gt; 25-44 years ;  &gt;&gt;&gt; Changed jobs with a different status in employment ;  &gt; Males ;</t>
  </si>
  <si>
    <t>&gt; 25-44 years ;  &gt;&gt;&gt; Changed jobs with a different status in employment ;  &gt; Females ;</t>
  </si>
  <si>
    <t>&gt; 25-44 years ;  &gt;&gt; Did not change jobs in last 12 months ;  Persons ;</t>
  </si>
  <si>
    <t>&gt; 25-44 years ;  &gt;&gt; Did not change jobs in last 12 months ;  &gt; Males ;</t>
  </si>
  <si>
    <t>&gt; 25-44 years ;  &gt;&gt; Did not change jobs in last 12 months ;  &gt; Females ;</t>
  </si>
  <si>
    <t>&gt; 25-44 years ;  &gt; 12 months or more in main job ;  Persons ;</t>
  </si>
  <si>
    <t>&gt; 25-44 years ;  &gt; 12 months or more in main job ;  &gt; Males ;</t>
  </si>
  <si>
    <t>&gt; 25-44 years ;  &gt; 12 months or more in main job ;  &gt; Females ;</t>
  </si>
  <si>
    <t>&gt; 25-44 years ;  &gt;&gt; Employees ;  Persons ;</t>
  </si>
  <si>
    <t>&gt; 25-44 years ;  &gt;&gt; Employees ;  &gt; Males ;</t>
  </si>
  <si>
    <t>&gt; 25-44 years ;  &gt;&gt; Employees ;  &gt; Females ;</t>
  </si>
  <si>
    <t>&gt; 25-44 years ;  &gt;&gt;&gt; No change in occupation with current employer last year ;  Persons ;</t>
  </si>
  <si>
    <t>&gt; 25-44 years ;  &gt;&gt;&gt; No change in occupation with current employer last year ;  &gt; Males ;</t>
  </si>
  <si>
    <t>&gt; 25-44 years ;  &gt;&gt;&gt; No change in occupation with current employer last year ;  &gt; Females ;</t>
  </si>
  <si>
    <t>&gt; 25-44 years ;  &gt;&gt;&gt; Changed occupations with current employer in the same major group last year ;  Persons ;</t>
  </si>
  <si>
    <t>&gt; 25-44 years ;  &gt;&gt;&gt; Changed occupations with current employer in the same major group last year ;  &gt; Males ;</t>
  </si>
  <si>
    <t>&gt; 25-44 years ;  &gt;&gt;&gt; Changed occupations with current employer in the same major group last year ;  &gt; Females ;</t>
  </si>
  <si>
    <t>&gt; 25-44 years ;  &gt;&gt;&gt; Changed occupations with current employer into a different major group last year ;  Persons ;</t>
  </si>
  <si>
    <t>&gt; 25-44 years ;  &gt;&gt;&gt; Changed occupations with current employer into a different major group last year ;  &gt; Males ;</t>
  </si>
  <si>
    <t>&gt; 25-44 years ;  &gt;&gt;&gt; Changed occupations with current employer into a different major group last year ;  &gt; Females ;</t>
  </si>
  <si>
    <t>&gt; 25-44 years ;  &gt;&gt;&gt; No change in usual weekly hours with current employer last year ;  Persons ;</t>
  </si>
  <si>
    <t>&gt; 25-44 years ;  &gt;&gt;&gt; No change in usual weekly hours with current employer last year ;  &gt; Males ;</t>
  </si>
  <si>
    <t>&gt; 25-44 years ;  &gt;&gt;&gt; No change in usual weekly hours with current employer last year ;  &gt; Females ;</t>
  </si>
  <si>
    <t>&gt; 25-44 years ;  &gt;&gt;&gt; Usual weekly hours increased with current employer last year ;  Persons ;</t>
  </si>
  <si>
    <t>&gt; 25-44 years ;  &gt;&gt;&gt; Usual weekly hours increased with current employer last year ;  &gt; Males ;</t>
  </si>
  <si>
    <t>&gt; 25-44 years ;  &gt;&gt;&gt; Usual weekly hours increased with current employer last year ;  &gt; Females ;</t>
  </si>
  <si>
    <t>&gt; 25-44 years ;  &gt;&gt;&gt;&gt; Usual weekly hours increased with more full-time hours last year ;  Persons ;</t>
  </si>
  <si>
    <t>&gt; 25-44 years ;  &gt;&gt;&gt;&gt; Usual weekly hours increased with more full-time hours last year ;  &gt; Males ;</t>
  </si>
  <si>
    <t>&gt; 25-44 years ;  &gt;&gt;&gt;&gt; Usual weekly hours increased with more full-time hours last year ;  &gt; Females ;</t>
  </si>
  <si>
    <t>&gt; 25-44 years ;  &gt;&gt;&gt;&gt; Usual weekly hours increased from part-time to full-time hours last year ;  Persons ;</t>
  </si>
  <si>
    <t>&gt; 25-44 years ;  &gt;&gt;&gt;&gt; Usual weekly hours increased from part-time to full-time hours last year ;  &gt; Males ;</t>
  </si>
  <si>
    <t>&gt; 25-44 years ;  &gt;&gt;&gt;&gt; Usual weekly hours increased from part-time to full-time hours last year ;  &gt; Females ;</t>
  </si>
  <si>
    <t>&gt; 25-44 years ;  &gt;&gt;&gt;&gt; Usual weekly hours increased with more part-time hours last year ;  Persons ;</t>
  </si>
  <si>
    <t>&gt; 25-44 years ;  &gt;&gt;&gt;&gt; Usual weekly hours increased with more part-time hours last year ;  &gt; Males ;</t>
  </si>
  <si>
    <t>&gt; 25-44 years ;  &gt;&gt;&gt;&gt; Usual weekly hours increased with more part-time hours last year ;  &gt; Females ;</t>
  </si>
  <si>
    <t>&gt; 25-44 years ;  &gt;&gt;&gt; Usual weekly hours decreased with current employer last year ;  Persons ;</t>
  </si>
  <si>
    <t>&gt; 25-44 years ;  &gt;&gt;&gt; Usual weekly hours decreased with current employer last year ;  &gt; Males ;</t>
  </si>
  <si>
    <t>&gt; 25-44 years ;  &gt;&gt;&gt; Usual weekly hours decreased with current employer last year ;  &gt; Females ;</t>
  </si>
  <si>
    <t>&gt; 25-44 years ;  &gt;&gt;&gt;&gt; Usual weekly hours decreased with fewer full-time hours last year ;  Persons ;</t>
  </si>
  <si>
    <t>&gt; 25-44 years ;  &gt;&gt;&gt;&gt; Usual weekly hours decreased with fewer full-time hours last year ;  &gt; Males ;</t>
  </si>
  <si>
    <t>&gt; 25-44 years ;  &gt;&gt;&gt;&gt; Usual weekly hours decreased with fewer full-time hours last year ;  &gt; Females ;</t>
  </si>
  <si>
    <t>&gt; 25-44 years ;  &gt;&gt;&gt;&gt; Usual weekly hours decreased from full-time to part-time hours last year ;  Persons ;</t>
  </si>
  <si>
    <t>&gt; 25-44 years ;  &gt;&gt;&gt;&gt; Usual weekly hours decreased from full-time to part-time hours last year ;  &gt; Males ;</t>
  </si>
  <si>
    <t>&gt; 25-44 years ;  &gt;&gt;&gt;&gt; Usual weekly hours decreased from full-time to part-time hours last year ;  &gt; Females ;</t>
  </si>
  <si>
    <t>&gt; 25-44 years ;  &gt;&gt;&gt;&gt; Usual weekly hours decreased with fewer part-time hours last year ;  Persons ;</t>
  </si>
  <si>
    <t>&gt; 25-44 years ;  &gt;&gt;&gt;&gt; Usual weekly hours decreased with fewer part-time hours last year ;  &gt; Males ;</t>
  </si>
  <si>
    <t>&gt; 25-44 years ;  &gt;&gt;&gt;&gt; Usual weekly hours decreased with fewer part-time hours last year ;  &gt; Females ;</t>
  </si>
  <si>
    <t>&gt; 25-44 years ;  &gt;&gt;&gt; Did not know or usual weekly hours varied last year ;  Persons ;</t>
  </si>
  <si>
    <t>&gt; 25-44 years ;  &gt;&gt;&gt; Did not know or usual weekly hours varied last year ;  &gt; Males ;</t>
  </si>
  <si>
    <t>&gt; 25-44 years ;  &gt;&gt;&gt; Did not know or usual weekly hours varied last year ;  &gt; Females ;</t>
  </si>
  <si>
    <t>&gt; 25-44 years ;  &gt;&gt;&gt; Promoted last year ;  Persons ;</t>
  </si>
  <si>
    <t>&gt; 25-44 years ;  &gt;&gt;&gt; Promoted last year ;  &gt; Males ;</t>
  </si>
  <si>
    <t>&gt; 25-44 years ;  &gt;&gt;&gt; Promoted last year ;  &gt; Females ;</t>
  </si>
  <si>
    <t>&gt; 25-44 years ;  &gt;&gt;&gt; Was not promoted last year ;  Persons ;</t>
  </si>
  <si>
    <t>&gt; 25-44 years ;  &gt;&gt;&gt; Was not promoted last year ;  &gt; Males ;</t>
  </si>
  <si>
    <t>&gt; 25-44 years ;  &gt;&gt;&gt; Was not promoted last year ;  &gt; Females ;</t>
  </si>
  <si>
    <t>&gt; 25-44 years ;  &gt;&gt;&gt; Transferred last year ;  Persons ;</t>
  </si>
  <si>
    <t>&gt; 25-44 years ;  &gt;&gt;&gt; Transferred last year ;  &gt; Males ;</t>
  </si>
  <si>
    <t>&gt; 25-44 years ;  &gt;&gt;&gt; Transferred last year ;  &gt; Females ;</t>
  </si>
  <si>
    <t>&gt; 25-44 years ;  &gt;&gt;&gt; Was not transferred last year ;  Persons ;</t>
  </si>
  <si>
    <t>&gt; 25-44 years ;  &gt;&gt;&gt; Was not transferred last year ;  &gt; Males ;</t>
  </si>
  <si>
    <t>&gt; 25-44 years ;  &gt;&gt;&gt; Was not transferred last year ;  &gt; Females ;</t>
  </si>
  <si>
    <t>&gt; 25-44 years ;  &gt;&gt;&gt; Promoted or transferred last year ;  Persons ;</t>
  </si>
  <si>
    <t>&gt; 25-44 years ;  &gt;&gt;&gt; Promoted or transferred last year ;  &gt; Males ;</t>
  </si>
  <si>
    <t>&gt; 25-44 years ;  &gt;&gt;&gt; Promoted or transferred last year ;  &gt; Females ;</t>
  </si>
  <si>
    <t>&gt; 25-44 years ;  &gt;&gt;&gt;&gt; Promoted and transferred last year ;  Persons ;</t>
  </si>
  <si>
    <t>&gt; 25-44 years ;  &gt;&gt;&gt;&gt; Promoted and transferred last year ;  &gt; Males ;</t>
  </si>
  <si>
    <t>&gt; 25-44 years ;  &gt;&gt;&gt;&gt; Promoted and transferred last year ;  &gt; Females ;</t>
  </si>
  <si>
    <t>&gt; 25-44 years ;  &gt;&gt;&gt;&gt; Promoted only last year ;  Persons ;</t>
  </si>
  <si>
    <t>&gt; 25-44 years ;  &gt;&gt;&gt;&gt; Promoted only last year ;  &gt; Males ;</t>
  </si>
  <si>
    <t>&gt; 25-44 years ;  &gt;&gt;&gt;&gt; Promoted only last year ;  &gt; Females ;</t>
  </si>
  <si>
    <t>&gt; 25-44 years ;  &gt;&gt;&gt;&gt; Transferred only last year ;  Persons ;</t>
  </si>
  <si>
    <t>&gt; 25-44 years ;  &gt;&gt;&gt;&gt; Transferred only last year ;  &gt; Males ;</t>
  </si>
  <si>
    <t>&gt; 25-44 years ;  &gt;&gt;&gt;&gt; Transferred only last year ;  &gt; Females ;</t>
  </si>
  <si>
    <t>&gt; 25-44 years ;  &gt;&gt;&gt; Was not promoted or transferred last year ;  Persons ;</t>
  </si>
  <si>
    <t>&gt; 25-44 years ;  &gt;&gt;&gt; Was not promoted or transferred last year ;  &gt; Males ;</t>
  </si>
  <si>
    <t>&gt; 25-44 years ;  &gt;&gt;&gt; Was not promoted or transferred last year ;  &gt; Females ;</t>
  </si>
  <si>
    <t>&gt; 25-44 years ;  &gt;&gt; Owner managers and contributing family workers ;  Persons ;</t>
  </si>
  <si>
    <t>&gt; 25-44 years ;  &gt;&gt; Owner managers and contributing family workers ;  &gt; Males ;</t>
  </si>
  <si>
    <t>&gt; 25-44 years ;  &gt;&gt; Owner managers and contributing family workers ;  &gt; Females ;</t>
  </si>
  <si>
    <t>&gt; 25-44 years ;  &gt;&gt;&gt; No change in usual weekly hours last year ;  Persons ;</t>
  </si>
  <si>
    <t>&gt; 25-44 years ;  &gt;&gt;&gt; No change in usual weekly hours last year ;  &gt; Males ;</t>
  </si>
  <si>
    <t>&gt; 25-44 years ;  &gt;&gt;&gt; No change in usual weekly hours last year ;  &gt; Females ;</t>
  </si>
  <si>
    <t>&gt; 25-44 years ;  &gt;&gt;&gt; Usual weekly hours increased last year ;  Persons ;</t>
  </si>
  <si>
    <t>&gt; 25-44 years ;  &gt;&gt;&gt; Usual weekly hours increased last year ;  &gt; Males ;</t>
  </si>
  <si>
    <t>&gt; 25-44 years ;  &gt;&gt;&gt; Usual weekly hours increased last year ;  &gt; Females ;</t>
  </si>
  <si>
    <t>&gt; 25-44 years ;  &gt;&gt;&gt; Usual weekly hours decreased last year ;  Persons ;</t>
  </si>
  <si>
    <t>&gt; 25-44 years ;  &gt;&gt;&gt; Usual weekly hours decreased last year ;  &gt; Males ;</t>
  </si>
  <si>
    <t>&gt; 25-44 years ;  &gt;&gt;&gt; Usual weekly hours decreased last year ;  &gt; Females ;</t>
  </si>
  <si>
    <t>&gt; 45-64 years ;  Employed total ;  Persons ;</t>
  </si>
  <si>
    <t>&gt; 45-64 years ;  Employed total ;  &gt; Males ;</t>
  </si>
  <si>
    <t>&gt; 45-64 years ;  Employed total ;  &gt; Females ;</t>
  </si>
  <si>
    <t>&gt; 45-64 years ;  &gt; Less than 12 months in main job ;  Persons ;</t>
  </si>
  <si>
    <t>&gt; 45-64 years ;  &gt; Less than 12 months in main job ;  &gt; Males ;</t>
  </si>
  <si>
    <t>&gt; 45-64 years ;  &gt; Less than 12 months in main job ;  &gt; Females ;</t>
  </si>
  <si>
    <t>&gt; 45-64 years ;  &gt;&gt; Changed jobs in last 12 months ;  Persons ;</t>
  </si>
  <si>
    <t>&gt; 45-64 years ;  &gt;&gt; Changed jobs in last 12 months ;  &gt; Males ;</t>
  </si>
  <si>
    <t>&gt; 45-64 years ;  &gt;&gt; Changed jobs in last 12 months ;  &gt; Females ;</t>
  </si>
  <si>
    <t>&gt; 45-64 years ;  &gt;&gt;&gt; Changed jobs in the same industry division ;  Persons ;</t>
  </si>
  <si>
    <t>&gt; 45-64 years ;  &gt;&gt;&gt; Changed jobs in the same industry division ;  &gt; Males ;</t>
  </si>
  <si>
    <t>&gt; 45-64 years ;  &gt;&gt;&gt; Changed jobs in the same industry division ;  &gt; Females ;</t>
  </si>
  <si>
    <t>&gt; 45-64 years ;  &gt;&gt;&gt; Changed jobs into a different industry division ;  Persons ;</t>
  </si>
  <si>
    <t>&gt; 45-64 years ;  &gt;&gt;&gt; Changed jobs into a different industry division ;  &gt; Males ;</t>
  </si>
  <si>
    <t>&gt; 45-64 years ;  &gt;&gt;&gt; Changed jobs into a different industry division ;  &gt; Females ;</t>
  </si>
  <si>
    <t>&gt; 45-64 years ;  &gt;&gt;&gt; Changed jobs in the same major occupation group ;  Persons ;</t>
  </si>
  <si>
    <t>&gt; 45-64 years ;  &gt;&gt;&gt; Changed jobs in the same major occupation group ;  &gt; Males ;</t>
  </si>
  <si>
    <t>&gt; 45-64 years ;  &gt;&gt;&gt; Changed jobs in the same major occupation group ;  &gt; Females ;</t>
  </si>
  <si>
    <t>&gt; 45-64 years ;  &gt;&gt;&gt; Changed jobs into a different major occupation group ;  Persons ;</t>
  </si>
  <si>
    <t>&gt; 45-64 years ;  &gt;&gt;&gt; Changed jobs into a different major occupation group ;  &gt; Males ;</t>
  </si>
  <si>
    <t>&gt; 45-64 years ;  &gt;&gt;&gt; Changed jobs into a different major occupation group ;  &gt; Females ;</t>
  </si>
  <si>
    <t>&gt; 45-64 years ;  &gt;&gt;&gt; Changed to a job with the same usual hours ;  Persons ;</t>
  </si>
  <si>
    <t>&gt; 45-64 years ;  &gt;&gt;&gt; Changed to a job with the same usual hours ;  &gt; Males ;</t>
  </si>
  <si>
    <t>&gt; 45-64 years ;  &gt;&gt;&gt; Changed to a job with the same usual hours ;  &gt; Females ;</t>
  </si>
  <si>
    <t>&gt; 45-64 years ;  &gt;&gt;&gt; Changed to a job with more usual hours ;  Persons ;</t>
  </si>
  <si>
    <t>&gt; 45-64 years ;  &gt;&gt;&gt; Changed to a job with more usual hours ;  &gt; Males ;</t>
  </si>
  <si>
    <t>&gt; 45-64 years ;  &gt;&gt;&gt; Changed to a job with more usual hours ;  &gt; Females ;</t>
  </si>
  <si>
    <t>&gt; 45-64 years ;  &gt;&gt;&gt;&gt; Changed to a job with more full-time hours ;  Persons ;</t>
  </si>
  <si>
    <t>&gt; 45-64 years ;  &gt;&gt;&gt;&gt; Changed to a job with more full-time hours ;  &gt; Males ;</t>
  </si>
  <si>
    <t>&gt; 45-64 years ;  &gt;&gt;&gt;&gt; Changed to a job with more full-time hours ;  &gt; Females ;</t>
  </si>
  <si>
    <t>&gt; 45-64 years ;  &gt;&gt;&gt;&gt; Changed from a part-time job to a full-time job ;  Persons ;</t>
  </si>
  <si>
    <t>&gt; 45-64 years ;  &gt;&gt;&gt;&gt; Changed from a part-time job to a full-time job ;  &gt; Males ;</t>
  </si>
  <si>
    <t>&gt; 45-64 years ;  &gt;&gt;&gt;&gt; Changed from a part-time job to a full-time job ;  &gt; Females ;</t>
  </si>
  <si>
    <t>&gt; 45-64 years ;  &gt;&gt;&gt;&gt; Changed to a job with more part-time hours ;  Persons ;</t>
  </si>
  <si>
    <t>&gt; 45-64 years ;  &gt;&gt;&gt;&gt; Changed to a job with more part-time hours ;  &gt; Males ;</t>
  </si>
  <si>
    <t>&gt; 45-64 years ;  &gt;&gt;&gt;&gt; Changed to a job with more part-time hours ;  &gt; Females ;</t>
  </si>
  <si>
    <t>&gt; 45-64 years ;  &gt;&gt;&gt; Changed to a job with fewer usual hours ;  Persons ;</t>
  </si>
  <si>
    <t>&gt; 45-64 years ;  &gt;&gt;&gt; Changed to a job with fewer usual hours ;  &gt; Males ;</t>
  </si>
  <si>
    <t>&gt; 45-64 years ;  &gt;&gt;&gt; Changed to a job with fewer usual hours ;  &gt; Females ;</t>
  </si>
  <si>
    <t>&gt; 45-64 years ;  &gt;&gt;&gt;&gt; Changed to a job with fewer full-time hours ;  Persons ;</t>
  </si>
  <si>
    <t>&gt; 45-64 years ;  &gt;&gt;&gt;&gt; Changed to a job with fewer full-time hours ;  &gt; Males ;</t>
  </si>
  <si>
    <t>&gt; 45-64 years ;  &gt;&gt;&gt;&gt; Changed to a job with fewer full-time hours ;  &gt; Females ;</t>
  </si>
  <si>
    <t>&gt; 45-64 years ;  &gt;&gt;&gt;&gt; Changed from a full-time job to a part-time job ;  Persons ;</t>
  </si>
  <si>
    <t>&gt; 45-64 years ;  &gt;&gt;&gt;&gt; Changed from a full-time job to a part-time job ;  &gt; Males ;</t>
  </si>
  <si>
    <t>&gt; 45-64 years ;  &gt;&gt;&gt;&gt; Changed from a full-time job to a part-time job ;  &gt; Females ;</t>
  </si>
  <si>
    <t>&gt; 45-64 years ;  &gt;&gt;&gt;&gt; Changed to a job with fewer part-time hours ;  Persons ;</t>
  </si>
  <si>
    <t>&gt; 45-64 years ;  &gt;&gt;&gt;&gt; Changed to a job with fewer part-time hours ;  &gt; Males ;</t>
  </si>
  <si>
    <t>&gt; 45-64 years ;  &gt;&gt;&gt;&gt; Changed to a job with fewer part-time hours ;  &gt; Females ;</t>
  </si>
  <si>
    <t>&gt; 45-64 years ;  &gt;&gt;&gt; Changed jobs with the same status in employment ;  Persons ;</t>
  </si>
  <si>
    <t>&gt; 45-64 years ;  &gt;&gt;&gt; Changed jobs with the same status in employment ;  &gt; Males ;</t>
  </si>
  <si>
    <t>&gt; 45-64 years ;  &gt;&gt;&gt; Changed jobs with the same status in employment ;  &gt; Females ;</t>
  </si>
  <si>
    <t>&gt; 45-64 years ;  &gt;&gt;&gt; Changed jobs with a different status in employment ;  Persons ;</t>
  </si>
  <si>
    <t>&gt; 45-64 years ;  &gt;&gt;&gt; Changed jobs with a different status in employment ;  &gt; Males ;</t>
  </si>
  <si>
    <t>&gt; 45-64 years ;  &gt;&gt;&gt; Changed jobs with a different status in employment ;  &gt; Females ;</t>
  </si>
  <si>
    <t>&gt; 45-64 years ;  &gt;&gt; Did not change jobs in last 12 months ;  Persons ;</t>
  </si>
  <si>
    <t>&gt; 45-64 years ;  &gt;&gt; Did not change jobs in last 12 months ;  &gt; Males ;</t>
  </si>
  <si>
    <t>&gt; 45-64 years ;  &gt;&gt; Did not change jobs in last 12 months ;  &gt; Females ;</t>
  </si>
  <si>
    <t>&gt; 45-64 years ;  &gt; 12 months or more in main job ;  Persons ;</t>
  </si>
  <si>
    <t>&gt; 45-64 years ;  &gt; 12 months or more in main job ;  &gt; Males ;</t>
  </si>
  <si>
    <t>&gt; 45-64 years ;  &gt; 12 months or more in main job ;  &gt; Females ;</t>
  </si>
  <si>
    <t>&gt; 45-64 years ;  &gt;&gt; Employees ;  Persons ;</t>
  </si>
  <si>
    <t>&gt; 45-64 years ;  &gt;&gt; Employees ;  &gt; Males ;</t>
  </si>
  <si>
    <t>&gt; 45-64 years ;  &gt;&gt; Employees ;  &gt; Females ;</t>
  </si>
  <si>
    <t>&gt; 45-64 years ;  &gt;&gt;&gt; No change in occupation with current employer last year ;  Persons ;</t>
  </si>
  <si>
    <t>&gt; 45-64 years ;  &gt;&gt;&gt; No change in occupation with current employer last year ;  &gt; Males ;</t>
  </si>
  <si>
    <t>&gt; 45-64 years ;  &gt;&gt;&gt; No change in occupation with current employer last year ;  &gt; Females ;</t>
  </si>
  <si>
    <t>&gt; 45-64 years ;  &gt;&gt;&gt; Changed occupations with current employer in the same major group last year ;  Persons ;</t>
  </si>
  <si>
    <t>&gt; 45-64 years ;  &gt;&gt;&gt; Changed occupations with current employer in the same major group last year ;  &gt; Males ;</t>
  </si>
  <si>
    <t>&gt; 45-64 years ;  &gt;&gt;&gt; Changed occupations with current employer in the same major group last year ;  &gt; Females ;</t>
  </si>
  <si>
    <t>&gt; 45-64 years ;  &gt;&gt;&gt; Changed occupations with current employer into a different major group last year ;  Persons ;</t>
  </si>
  <si>
    <t>&gt; 45-64 years ;  &gt;&gt;&gt; Changed occupations with current employer into a different major group last year ;  &gt; Males ;</t>
  </si>
  <si>
    <t>&gt; 45-64 years ;  &gt;&gt;&gt; Changed occupations with current employer into a different major group last year ;  &gt; Females ;</t>
  </si>
  <si>
    <t>&gt; 45-64 years ;  &gt;&gt;&gt; No change in usual weekly hours with current employer last year ;  Persons ;</t>
  </si>
  <si>
    <t>&gt; 45-64 years ;  &gt;&gt;&gt; No change in usual weekly hours with current employer last year ;  &gt; Males ;</t>
  </si>
  <si>
    <t>&gt; 45-64 years ;  &gt;&gt;&gt; No change in usual weekly hours with current employer last year ;  &gt; Females ;</t>
  </si>
  <si>
    <t>&gt; 45-64 years ;  &gt;&gt;&gt; Usual weekly hours increased with current employer last year ;  Persons ;</t>
  </si>
  <si>
    <t>&gt; 45-64 years ;  &gt;&gt;&gt; Usual weekly hours increased with current employer last year ;  &gt; Males ;</t>
  </si>
  <si>
    <t>&gt; 45-64 years ;  &gt;&gt;&gt; Usual weekly hours increased with current employer last year ;  &gt; Females ;</t>
  </si>
  <si>
    <t>&gt; 45-64 years ;  &gt;&gt;&gt;&gt; Usual weekly hours increased with more full-time hours last year ;  Persons ;</t>
  </si>
  <si>
    <t>&gt; 45-64 years ;  &gt;&gt;&gt;&gt; Usual weekly hours increased with more full-time hours last year ;  &gt; Males ;</t>
  </si>
  <si>
    <t>&gt; 45-64 years ;  &gt;&gt;&gt;&gt; Usual weekly hours increased with more full-time hours last year ;  &gt; Females ;</t>
  </si>
  <si>
    <t>&gt; 45-64 years ;  &gt;&gt;&gt;&gt; Usual weekly hours increased from part-time to full-time hours last year ;  Persons ;</t>
  </si>
  <si>
    <t>&gt; 45-64 years ;  &gt;&gt;&gt;&gt; Usual weekly hours increased from part-time to full-time hours last year ;  &gt; Males ;</t>
  </si>
  <si>
    <t>&gt; 45-64 years ;  &gt;&gt;&gt;&gt; Usual weekly hours increased from part-time to full-time hours last year ;  &gt; Females ;</t>
  </si>
  <si>
    <t>&gt; 45-64 years ;  &gt;&gt;&gt;&gt; Usual weekly hours increased with more part-time hours last year ;  Persons ;</t>
  </si>
  <si>
    <t>&gt; 45-64 years ;  &gt;&gt;&gt;&gt; Usual weekly hours increased with more part-time hours last year ;  &gt; Males ;</t>
  </si>
  <si>
    <t>&gt; 45-64 years ;  &gt;&gt;&gt;&gt; Usual weekly hours increased with more part-time hours last year ;  &gt; Females ;</t>
  </si>
  <si>
    <t>&gt; 45-64 years ;  &gt;&gt;&gt; Usual weekly hours decreased with current employer last year ;  Persons ;</t>
  </si>
  <si>
    <t>&gt; 45-64 years ;  &gt;&gt;&gt; Usual weekly hours decreased with current employer last year ;  &gt; Males ;</t>
  </si>
  <si>
    <t>&gt; 45-64 years ;  &gt;&gt;&gt; Usual weekly hours decreased with current employer last year ;  &gt; Females ;</t>
  </si>
  <si>
    <t>&gt; 45-64 years ;  &gt;&gt;&gt;&gt; Usual weekly hours decreased with fewer full-time hours last year ;  Persons ;</t>
  </si>
  <si>
    <t>&gt; 45-64 years ;  &gt;&gt;&gt;&gt; Usual weekly hours decreased with fewer full-time hours last year ;  &gt; Males ;</t>
  </si>
  <si>
    <t>&gt; 45-64 years ;  &gt;&gt;&gt;&gt; Usual weekly hours decreased with fewer full-time hours last year ;  &gt; Females ;</t>
  </si>
  <si>
    <t>&gt; 45-64 years ;  &gt;&gt;&gt;&gt; Usual weekly hours decreased from full-time to part-time hours last year ;  Persons ;</t>
  </si>
  <si>
    <t>&gt; 45-64 years ;  &gt;&gt;&gt;&gt; Usual weekly hours decreased from full-time to part-time hours last year ;  &gt; Males ;</t>
  </si>
  <si>
    <t>&gt; 45-64 years ;  &gt;&gt;&gt;&gt; Usual weekly hours decreased from full-time to part-time hours last year ;  &gt; Females ;</t>
  </si>
  <si>
    <t>&gt; 45-64 years ;  &gt;&gt;&gt;&gt; Usual weekly hours decreased with fewer part-time hours last year ;  Persons ;</t>
  </si>
  <si>
    <t>&gt; 45-64 years ;  &gt;&gt;&gt;&gt; Usual weekly hours decreased with fewer part-time hours last year ;  &gt; Males ;</t>
  </si>
  <si>
    <t>&gt; 45-64 years ;  &gt;&gt;&gt;&gt; Usual weekly hours decreased with fewer part-time hours last year ;  &gt; Females ;</t>
  </si>
  <si>
    <t>&gt; 45-64 years ;  &gt;&gt;&gt; Did not know or usual weekly hours varied last year ;  Persons ;</t>
  </si>
  <si>
    <t>&gt; 45-64 years ;  &gt;&gt;&gt; Did not know or usual weekly hours varied last year ;  &gt; Males ;</t>
  </si>
  <si>
    <t>&gt; 45-64 years ;  &gt;&gt;&gt; Did not know or usual weekly hours varied last year ;  &gt; Females ;</t>
  </si>
  <si>
    <t>A126293314F</t>
  </si>
  <si>
    <t>A126281574C</t>
  </si>
  <si>
    <t>A126304902R</t>
  </si>
  <si>
    <t>A126293238R</t>
  </si>
  <si>
    <t>A126281578L</t>
  </si>
  <si>
    <t>A126304906X</t>
  </si>
  <si>
    <t>A126293242F</t>
  </si>
  <si>
    <t>A126281618V</t>
  </si>
  <si>
    <t>A126304946T</t>
  </si>
  <si>
    <t>A126293282X</t>
  </si>
  <si>
    <t>A126281534K</t>
  </si>
  <si>
    <t>A126304862J</t>
  </si>
  <si>
    <t>A126293198J</t>
  </si>
  <si>
    <t>A126281654C</t>
  </si>
  <si>
    <t>A126304982A</t>
  </si>
  <si>
    <t>A126293318R</t>
  </si>
  <si>
    <t>A126281622K</t>
  </si>
  <si>
    <t>A126304950J</t>
  </si>
  <si>
    <t>A126293286J</t>
  </si>
  <si>
    <t>A126281666L</t>
  </si>
  <si>
    <t>A126304994K</t>
  </si>
  <si>
    <t>A126293330F</t>
  </si>
  <si>
    <t>A126281538V</t>
  </si>
  <si>
    <t>A126304866T</t>
  </si>
  <si>
    <t>A126293202L</t>
  </si>
  <si>
    <t>A126281474V</t>
  </si>
  <si>
    <t>A126304802F</t>
  </si>
  <si>
    <t>A126293138F</t>
  </si>
  <si>
    <t>A126281502T</t>
  </si>
  <si>
    <t>A126304830R</t>
  </si>
  <si>
    <t>A126293166R</t>
  </si>
  <si>
    <t>A126281582C</t>
  </si>
  <si>
    <t>A126304910R</t>
  </si>
  <si>
    <t>A126293246R</t>
  </si>
  <si>
    <t>A126281506A</t>
  </si>
  <si>
    <t>A126304834X</t>
  </si>
  <si>
    <t>A126293170F</t>
  </si>
  <si>
    <t>A126281586L</t>
  </si>
  <si>
    <t>A126304914X</t>
  </si>
  <si>
    <t>A126293250F</t>
  </si>
  <si>
    <t>A126281590C</t>
  </si>
  <si>
    <t>A126304918J</t>
  </si>
  <si>
    <t>A126293254R</t>
  </si>
  <si>
    <t>A126281670C</t>
  </si>
  <si>
    <t>A126304998V</t>
  </si>
  <si>
    <t>A126293334R</t>
  </si>
  <si>
    <t>A126281478C</t>
  </si>
  <si>
    <t>A126304806R</t>
  </si>
  <si>
    <t>A126293142W</t>
  </si>
  <si>
    <t>A126281658L</t>
  </si>
  <si>
    <t>A126304986K</t>
  </si>
  <si>
    <t>A126293322F</t>
  </si>
  <si>
    <t>A126281662C</t>
  </si>
  <si>
    <t>A126304990A</t>
  </si>
  <si>
    <t>A126293326R</t>
  </si>
  <si>
    <t>A126281482V</t>
  </si>
  <si>
    <t>A126304810F</t>
  </si>
  <si>
    <t>A126293146F</t>
  </si>
  <si>
    <t>A126281542K</t>
  </si>
  <si>
    <t>A126304870J</t>
  </si>
  <si>
    <t>A126293206W</t>
  </si>
  <si>
    <t>A126281594L</t>
  </si>
  <si>
    <t>A126304922X</t>
  </si>
  <si>
    <t>A126293258X</t>
  </si>
  <si>
    <t>A126281674L</t>
  </si>
  <si>
    <t>A126305002A</t>
  </si>
  <si>
    <t>A126293338X</t>
  </si>
  <si>
    <t>A126281486C</t>
  </si>
  <si>
    <t>A126304814R</t>
  </si>
  <si>
    <t>A126293150W</t>
  </si>
  <si>
    <t>A126281626V</t>
  </si>
  <si>
    <t>A126304954T</t>
  </si>
  <si>
    <t>A126293290X</t>
  </si>
  <si>
    <t>A126281630K</t>
  </si>
  <si>
    <t>A126304958A</t>
  </si>
  <si>
    <t>A126293294J</t>
  </si>
  <si>
    <t>A126281518K</t>
  </si>
  <si>
    <t>A126304846J</t>
  </si>
  <si>
    <t>A126293182R</t>
  </si>
  <si>
    <t>A126281490V</t>
  </si>
  <si>
    <t>A126304818X</t>
  </si>
  <si>
    <t>A126293154F</t>
  </si>
  <si>
    <t>A126281546V</t>
  </si>
  <si>
    <t>A126304874T</t>
  </si>
  <si>
    <t>A126293210L</t>
  </si>
  <si>
    <t>A126281510T</t>
  </si>
  <si>
    <t>A126304838J</t>
  </si>
  <si>
    <t>A126293174R</t>
  </si>
  <si>
    <t>A126281550K</t>
  </si>
  <si>
    <t>A126304878A</t>
  </si>
  <si>
    <t>A126293214W</t>
  </si>
  <si>
    <t>A126281522A</t>
  </si>
  <si>
    <t>A126304850X</t>
  </si>
  <si>
    <t>A126293186X</t>
  </si>
  <si>
    <t>A126281554V</t>
  </si>
  <si>
    <t>A126304882T</t>
  </si>
  <si>
    <t>A126293218F</t>
  </si>
  <si>
    <t>A126281598W</t>
  </si>
  <si>
    <t>A126304926J</t>
  </si>
  <si>
    <t>A126293262R</t>
  </si>
  <si>
    <t>A126281558C</t>
  </si>
  <si>
    <t>A126304886A</t>
  </si>
  <si>
    <t>A126293222W</t>
  </si>
  <si>
    <t>A126281526K</t>
  </si>
  <si>
    <t>A126304854J</t>
  </si>
  <si>
    <t>A126293190R</t>
  </si>
  <si>
    <t>A126281634V</t>
  </si>
  <si>
    <t>A126304962T</t>
  </si>
  <si>
    <t>A126293298T</t>
  </si>
  <si>
    <t>A126281602A</t>
  </si>
  <si>
    <t>A126304930X</t>
  </si>
  <si>
    <t>A126293266X</t>
  </si>
  <si>
    <t>A126281606K</t>
  </si>
  <si>
    <t>A126304934J</t>
  </si>
  <si>
    <t>A126293270R</t>
  </si>
  <si>
    <t>A126281678W</t>
  </si>
  <si>
    <t>A126305006K</t>
  </si>
  <si>
    <t>A126293342R</t>
  </si>
  <si>
    <t>A126281494C</t>
  </si>
  <si>
    <t>A126304822R</t>
  </si>
  <si>
    <t>A126293158R</t>
  </si>
  <si>
    <t>A126281562V</t>
  </si>
  <si>
    <t>A126304890T</t>
  </si>
  <si>
    <t>A126293226F</t>
  </si>
  <si>
    <t>A126281514A</t>
  </si>
  <si>
    <t>A126304842X</t>
  </si>
  <si>
    <t>A126293178X</t>
  </si>
  <si>
    <t>A126281610A</t>
  </si>
  <si>
    <t>A126304938T</t>
  </si>
  <si>
    <t>A126293274X</t>
  </si>
  <si>
    <t>A126281614K</t>
  </si>
  <si>
    <t>A126304942J</t>
  </si>
  <si>
    <t>A126293278J</t>
  </si>
  <si>
    <t>A126281530A</t>
  </si>
  <si>
    <t>A126304858T</t>
  </si>
  <si>
    <t>A126293194X</t>
  </si>
  <si>
    <t>A126281498L</t>
  </si>
  <si>
    <t>A126304826X</t>
  </si>
  <si>
    <t>A126293162F</t>
  </si>
  <si>
    <t>A126281682L</t>
  </si>
  <si>
    <t>A126305010A</t>
  </si>
  <si>
    <t>A126293346X</t>
  </si>
  <si>
    <t>A126281566C</t>
  </si>
  <si>
    <t>A126304894A</t>
  </si>
  <si>
    <t>A126293230W</t>
  </si>
  <si>
    <t>A126281638C</t>
  </si>
  <si>
    <t>A126304966A</t>
  </si>
  <si>
    <t>A126293302W</t>
  </si>
  <si>
    <t>A126283630W</t>
  </si>
  <si>
    <t>A126306958L</t>
  </si>
  <si>
    <t>A126295294V</t>
  </si>
  <si>
    <t>A126283586X</t>
  </si>
  <si>
    <t>A126306914K</t>
  </si>
  <si>
    <t>A126295250T</t>
  </si>
  <si>
    <t>A126283514L</t>
  </si>
  <si>
    <t>A126306842K</t>
  </si>
  <si>
    <t>A126295178K</t>
  </si>
  <si>
    <t>A126283590R</t>
  </si>
  <si>
    <t>A126306918V</t>
  </si>
  <si>
    <t>A126295254A</t>
  </si>
  <si>
    <t>A126283594X</t>
  </si>
  <si>
    <t>A126306922K</t>
  </si>
  <si>
    <t>A126295258K</t>
  </si>
  <si>
    <t>A126283518W</t>
  </si>
  <si>
    <t>A126306846V</t>
  </si>
  <si>
    <t>A126295182A</t>
  </si>
  <si>
    <t>A126283522L</t>
  </si>
  <si>
    <t>A126306850K</t>
  </si>
  <si>
    <t>A126295186K</t>
  </si>
  <si>
    <t>A126283562F</t>
  </si>
  <si>
    <t>A126306890C</t>
  </si>
  <si>
    <t>A126295226T</t>
  </si>
  <si>
    <t>A126283478R</t>
  </si>
  <si>
    <t>A126306806A</t>
  </si>
  <si>
    <t>A126295142J</t>
  </si>
  <si>
    <t>A126283598J</t>
  </si>
  <si>
    <t>A126306926V</t>
  </si>
  <si>
    <t>A126295262A</t>
  </si>
  <si>
    <t>A126283566R</t>
  </si>
  <si>
    <t>A126306894L</t>
  </si>
  <si>
    <t>A126295230J</t>
  </si>
  <si>
    <t>A126283610L</t>
  </si>
  <si>
    <t>A126306938C</t>
  </si>
  <si>
    <t>A126295274K</t>
  </si>
  <si>
    <t>A126283482F</t>
  </si>
  <si>
    <t>A126306810T</t>
  </si>
  <si>
    <t>A126295146T</t>
  </si>
  <si>
    <t>A126283418L</t>
  </si>
  <si>
    <t>A126306746K</t>
  </si>
  <si>
    <t>A126295082T</t>
  </si>
  <si>
    <t>A126283446W</t>
  </si>
  <si>
    <t>A126306774V</t>
  </si>
  <si>
    <t>A126295110R</t>
  </si>
  <si>
    <t>A126283526W</t>
  </si>
  <si>
    <t>A126306854V</t>
  </si>
  <si>
    <t>A126295190A</t>
  </si>
  <si>
    <t>A126283450L</t>
  </si>
  <si>
    <t>A126306778C</t>
  </si>
  <si>
    <t>A126295114X</t>
  </si>
  <si>
    <t>A126283530L</t>
  </si>
  <si>
    <t>A126306858C</t>
  </si>
  <si>
    <t>A126295194K</t>
  </si>
  <si>
    <t>A126283534W</t>
  </si>
  <si>
    <t>A126306862V</t>
  </si>
  <si>
    <t>A126295198V</t>
  </si>
  <si>
    <t>A126283614W</t>
  </si>
  <si>
    <t>A126306942V</t>
  </si>
  <si>
    <t>A126295278V</t>
  </si>
  <si>
    <t>A126283422C</t>
  </si>
  <si>
    <t>A126306750A</t>
  </si>
  <si>
    <t>A126295086A</t>
  </si>
  <si>
    <t>A126283602L</t>
  </si>
  <si>
    <t>A126306930K</t>
  </si>
  <si>
    <t>A126295266K</t>
  </si>
  <si>
    <t>A126283606W</t>
  </si>
  <si>
    <t>A126306934V</t>
  </si>
  <si>
    <t>A126295270A</t>
  </si>
  <si>
    <t>A126283426L</t>
  </si>
  <si>
    <t>A126306754K</t>
  </si>
  <si>
    <t>A126295090T</t>
  </si>
  <si>
    <t>A126283486R</t>
  </si>
  <si>
    <t>A126306814A</t>
  </si>
  <si>
    <t>A126295150J</t>
  </si>
  <si>
    <t>A126283538F</t>
  </si>
  <si>
    <t>A126306866C</t>
  </si>
  <si>
    <t>A126295202X</t>
  </si>
  <si>
    <t>A126283618F</t>
  </si>
  <si>
    <t>A126306946C</t>
  </si>
  <si>
    <t>A126295282K</t>
  </si>
  <si>
    <t>A126283430C</t>
  </si>
  <si>
    <t>A126306758V</t>
  </si>
  <si>
    <t>A126295094A</t>
  </si>
  <si>
    <t>A126283570F</t>
  </si>
  <si>
    <t>A126306898W</t>
  </si>
  <si>
    <t>A126295234T</t>
  </si>
  <si>
    <t>A126283574R</t>
  </si>
  <si>
    <t>A126306902A</t>
  </si>
  <si>
    <t>A126295238A</t>
  </si>
  <si>
    <t>A126283462W</t>
  </si>
  <si>
    <t>A126306790V</t>
  </si>
  <si>
    <t>A126295126J</t>
  </si>
  <si>
    <t>A126283434L</t>
  </si>
  <si>
    <t>A126306762K</t>
  </si>
  <si>
    <t>A126295098K</t>
  </si>
  <si>
    <t>A126283490F</t>
  </si>
  <si>
    <t>A126306818K</t>
  </si>
  <si>
    <t>A126295154T</t>
  </si>
  <si>
    <t>A126283454W</t>
  </si>
  <si>
    <t>A126306782V</t>
  </si>
  <si>
    <t>A126295118J</t>
  </si>
  <si>
    <t>&gt; 45-64 years ;  &gt;&gt;&gt; Promoted last year ;  Persons ;</t>
  </si>
  <si>
    <t>&gt; 45-64 years ;  &gt;&gt;&gt; Promoted last year ;  &gt; Males ;</t>
  </si>
  <si>
    <t>&gt; 45-64 years ;  &gt;&gt;&gt; Promoted last year ;  &gt; Females ;</t>
  </si>
  <si>
    <t>&gt; 45-64 years ;  &gt;&gt;&gt; Was not promoted last year ;  Persons ;</t>
  </si>
  <si>
    <t>&gt; 45-64 years ;  &gt;&gt;&gt; Was not promoted last year ;  &gt; Males ;</t>
  </si>
  <si>
    <t>&gt; 45-64 years ;  &gt;&gt;&gt; Was not promoted last year ;  &gt; Females ;</t>
  </si>
  <si>
    <t>&gt; 45-64 years ;  &gt;&gt;&gt; Transferred last year ;  Persons ;</t>
  </si>
  <si>
    <t>&gt; 45-64 years ;  &gt;&gt;&gt; Transferred last year ;  &gt; Males ;</t>
  </si>
  <si>
    <t>&gt; 45-64 years ;  &gt;&gt;&gt; Transferred last year ;  &gt; Females ;</t>
  </si>
  <si>
    <t>&gt; 45-64 years ;  &gt;&gt;&gt; Was not transferred last year ;  Persons ;</t>
  </si>
  <si>
    <t>&gt; 45-64 years ;  &gt;&gt;&gt; Was not transferred last year ;  &gt; Males ;</t>
  </si>
  <si>
    <t>&gt; 45-64 years ;  &gt;&gt;&gt; Was not transferred last year ;  &gt; Females ;</t>
  </si>
  <si>
    <t>&gt; 45-64 years ;  &gt;&gt;&gt; Promoted or transferred last year ;  Persons ;</t>
  </si>
  <si>
    <t>&gt; 45-64 years ;  &gt;&gt;&gt; Promoted or transferred last year ;  &gt; Males ;</t>
  </si>
  <si>
    <t>&gt; 45-64 years ;  &gt;&gt;&gt; Promoted or transferred last year ;  &gt; Females ;</t>
  </si>
  <si>
    <t>&gt; 45-64 years ;  &gt;&gt;&gt;&gt; Promoted and transferred last year ;  Persons ;</t>
  </si>
  <si>
    <t>&gt; 45-64 years ;  &gt;&gt;&gt;&gt; Promoted and transferred last year ;  &gt; Males ;</t>
  </si>
  <si>
    <t>&gt; 45-64 years ;  &gt;&gt;&gt;&gt; Promoted and transferred last year ;  &gt; Females ;</t>
  </si>
  <si>
    <t>&gt; 45-64 years ;  &gt;&gt;&gt;&gt; Promoted only last year ;  Persons ;</t>
  </si>
  <si>
    <t>&gt; 45-64 years ;  &gt;&gt;&gt;&gt; Promoted only last year ;  &gt; Males ;</t>
  </si>
  <si>
    <t>&gt; 45-64 years ;  &gt;&gt;&gt;&gt; Promoted only last year ;  &gt; Females ;</t>
  </si>
  <si>
    <t>&gt; 45-64 years ;  &gt;&gt;&gt;&gt; Transferred only last year ;  Persons ;</t>
  </si>
  <si>
    <t>&gt; 45-64 years ;  &gt;&gt;&gt;&gt; Transferred only last year ;  &gt; Males ;</t>
  </si>
  <si>
    <t>&gt; 45-64 years ;  &gt;&gt;&gt;&gt; Transferred only last year ;  &gt; Females ;</t>
  </si>
  <si>
    <t>&gt; 45-64 years ;  &gt;&gt;&gt; Was not promoted or transferred last year ;  Persons ;</t>
  </si>
  <si>
    <t>&gt; 45-64 years ;  &gt;&gt;&gt; Was not promoted or transferred last year ;  &gt; Males ;</t>
  </si>
  <si>
    <t>&gt; 45-64 years ;  &gt;&gt;&gt; Was not promoted or transferred last year ;  &gt; Females ;</t>
  </si>
  <si>
    <t>&gt; 45-64 years ;  &gt;&gt; Owner managers and contributing family workers ;  Persons ;</t>
  </si>
  <si>
    <t>&gt; 45-64 years ;  &gt;&gt; Owner managers and contributing family workers ;  &gt; Males ;</t>
  </si>
  <si>
    <t>&gt; 45-64 years ;  &gt;&gt; Owner managers and contributing family workers ;  &gt; Females ;</t>
  </si>
  <si>
    <t>&gt; 45-64 years ;  &gt;&gt;&gt; No change in usual weekly hours last year ;  Persons ;</t>
  </si>
  <si>
    <t>&gt; 45-64 years ;  &gt;&gt;&gt; No change in usual weekly hours last year ;  &gt; Males ;</t>
  </si>
  <si>
    <t>&gt; 45-64 years ;  &gt;&gt;&gt; No change in usual weekly hours last year ;  &gt; Females ;</t>
  </si>
  <si>
    <t>&gt; 45-64 years ;  &gt;&gt;&gt; Usual weekly hours increased last year ;  Persons ;</t>
  </si>
  <si>
    <t>&gt; 45-64 years ;  &gt;&gt;&gt; Usual weekly hours increased last year ;  &gt; Males ;</t>
  </si>
  <si>
    <t>&gt; 45-64 years ;  &gt;&gt;&gt; Usual weekly hours increased last year ;  &gt; Females ;</t>
  </si>
  <si>
    <t>&gt; 45-64 years ;  &gt;&gt;&gt; Usual weekly hours decreased last year ;  Persons ;</t>
  </si>
  <si>
    <t>&gt; 45-64 years ;  &gt;&gt;&gt; Usual weekly hours decreased last year ;  &gt; Males ;</t>
  </si>
  <si>
    <t>&gt; 45-64 years ;  &gt;&gt;&gt; Usual weekly hours decreased last year ;  &gt; Females ;</t>
  </si>
  <si>
    <t>65 years and over ;  Employed total ;  Persons ;</t>
  </si>
  <si>
    <t>65 years and over ;  Employed total ;  &gt; Males ;</t>
  </si>
  <si>
    <t>65 years and over ;  Employed total ;  &gt; Females ;</t>
  </si>
  <si>
    <t>65 years and over ;  &gt; Less than 12 months in main job ;  Persons ;</t>
  </si>
  <si>
    <t>65 years and over ;  &gt; Less than 12 months in main job ;  &gt; Males ;</t>
  </si>
  <si>
    <t>65 years and over ;  &gt; Less than 12 months in main job ;  &gt; Females ;</t>
  </si>
  <si>
    <t>65 years and over ;  &gt;&gt; Changed jobs in last 12 months ;  Persons ;</t>
  </si>
  <si>
    <t>65 years and over ;  &gt;&gt; Changed jobs in last 12 months ;  &gt; Males ;</t>
  </si>
  <si>
    <t>65 years and over ;  &gt;&gt; Changed jobs in last 12 months ;  &gt; Females ;</t>
  </si>
  <si>
    <t>65 years and over ;  &gt;&gt;&gt; Changed jobs in the same industry division ;  Persons ;</t>
  </si>
  <si>
    <t>65 years and over ;  &gt;&gt;&gt; Changed jobs in the same industry division ;  &gt; Males ;</t>
  </si>
  <si>
    <t>65 years and over ;  &gt;&gt;&gt; Changed jobs in the same industry division ;  &gt; Females ;</t>
  </si>
  <si>
    <t>65 years and over ;  &gt;&gt;&gt; Changed jobs into a different industry division ;  Persons ;</t>
  </si>
  <si>
    <t>65 years and over ;  &gt;&gt;&gt; Changed jobs into a different industry division ;  &gt; Males ;</t>
  </si>
  <si>
    <t>65 years and over ;  &gt;&gt;&gt; Changed jobs into a different industry division ;  &gt; Females ;</t>
  </si>
  <si>
    <t>65 years and over ;  &gt;&gt;&gt; Changed jobs in the same major occupation group ;  Persons ;</t>
  </si>
  <si>
    <t>65 years and over ;  &gt;&gt;&gt; Changed jobs in the same major occupation group ;  &gt; Males ;</t>
  </si>
  <si>
    <t>65 years and over ;  &gt;&gt;&gt; Changed jobs in the same major occupation group ;  &gt; Females ;</t>
  </si>
  <si>
    <t>65 years and over ;  &gt;&gt;&gt; Changed jobs into a different major occupation group ;  Persons ;</t>
  </si>
  <si>
    <t>65 years and over ;  &gt;&gt;&gt; Changed jobs into a different major occupation group ;  &gt; Males ;</t>
  </si>
  <si>
    <t>65 years and over ;  &gt;&gt;&gt; Changed jobs into a different major occupation group ;  &gt; Females ;</t>
  </si>
  <si>
    <t>65 years and over ;  &gt;&gt;&gt; Changed to a job with the same usual hours ;  Persons ;</t>
  </si>
  <si>
    <t>65 years and over ;  &gt;&gt;&gt; Changed to a job with the same usual hours ;  &gt; Males ;</t>
  </si>
  <si>
    <t>65 years and over ;  &gt;&gt;&gt; Changed to a job with the same usual hours ;  &gt; Females ;</t>
  </si>
  <si>
    <t>65 years and over ;  &gt;&gt;&gt; Changed to a job with more usual hours ;  Persons ;</t>
  </si>
  <si>
    <t>65 years and over ;  &gt;&gt;&gt; Changed to a job with more usual hours ;  &gt; Males ;</t>
  </si>
  <si>
    <t>65 years and over ;  &gt;&gt;&gt; Changed to a job with more usual hours ;  &gt; Females ;</t>
  </si>
  <si>
    <t>65 years and over ;  &gt;&gt;&gt;&gt; Changed to a job with more full-time hours ;  Persons ;</t>
  </si>
  <si>
    <t>65 years and over ;  &gt;&gt;&gt;&gt; Changed to a job with more full-time hours ;  &gt; Males ;</t>
  </si>
  <si>
    <t>65 years and over ;  &gt;&gt;&gt;&gt; Changed to a job with more full-time hours ;  &gt; Females ;</t>
  </si>
  <si>
    <t>65 years and over ;  &gt;&gt;&gt;&gt; Changed from a part-time job to a full-time job ;  Persons ;</t>
  </si>
  <si>
    <t>65 years and over ;  &gt;&gt;&gt;&gt; Changed from a part-time job to a full-time job ;  &gt; Males ;</t>
  </si>
  <si>
    <t>65 years and over ;  &gt;&gt;&gt;&gt; Changed from a part-time job to a full-time job ;  &gt; Females ;</t>
  </si>
  <si>
    <t>65 years and over ;  &gt;&gt;&gt;&gt; Changed to a job with more part-time hours ;  Persons ;</t>
  </si>
  <si>
    <t>65 years and over ;  &gt;&gt;&gt;&gt; Changed to a job with more part-time hours ;  &gt; Males ;</t>
  </si>
  <si>
    <t>65 years and over ;  &gt;&gt;&gt;&gt; Changed to a job with more part-time hours ;  &gt; Females ;</t>
  </si>
  <si>
    <t>65 years and over ;  &gt;&gt;&gt; Changed to a job with fewer usual hours ;  Persons ;</t>
  </si>
  <si>
    <t>65 years and over ;  &gt;&gt;&gt; Changed to a job with fewer usual hours ;  &gt; Males ;</t>
  </si>
  <si>
    <t>65 years and over ;  &gt;&gt;&gt; Changed to a job with fewer usual hours ;  &gt; Females ;</t>
  </si>
  <si>
    <t>65 years and over ;  &gt;&gt;&gt;&gt; Changed to a job with fewer full-time hours ;  Persons ;</t>
  </si>
  <si>
    <t>65 years and over ;  &gt;&gt;&gt;&gt; Changed to a job with fewer full-time hours ;  &gt; Males ;</t>
  </si>
  <si>
    <t>65 years and over ;  &gt;&gt;&gt;&gt; Changed to a job with fewer full-time hours ;  &gt; Females ;</t>
  </si>
  <si>
    <t>65 years and over ;  &gt;&gt;&gt;&gt; Changed from a full-time job to a part-time job ;  Persons ;</t>
  </si>
  <si>
    <t>65 years and over ;  &gt;&gt;&gt;&gt; Changed from a full-time job to a part-time job ;  &gt; Males ;</t>
  </si>
  <si>
    <t>65 years and over ;  &gt;&gt;&gt;&gt; Changed from a full-time job to a part-time job ;  &gt; Females ;</t>
  </si>
  <si>
    <t>65 years and over ;  &gt;&gt;&gt;&gt; Changed to a job with fewer part-time hours ;  Persons ;</t>
  </si>
  <si>
    <t>65 years and over ;  &gt;&gt;&gt;&gt; Changed to a job with fewer part-time hours ;  &gt; Males ;</t>
  </si>
  <si>
    <t>65 years and over ;  &gt;&gt;&gt;&gt; Changed to a job with fewer part-time hours ;  &gt; Females ;</t>
  </si>
  <si>
    <t>65 years and over ;  &gt;&gt;&gt; Changed jobs with the same status in employment ;  Persons ;</t>
  </si>
  <si>
    <t>65 years and over ;  &gt;&gt;&gt; Changed jobs with the same status in employment ;  &gt; Males ;</t>
  </si>
  <si>
    <t>65 years and over ;  &gt;&gt;&gt; Changed jobs with the same status in employment ;  &gt; Females ;</t>
  </si>
  <si>
    <t>65 years and over ;  &gt;&gt;&gt; Changed jobs with a different status in employment ;  Persons ;</t>
  </si>
  <si>
    <t>65 years and over ;  &gt;&gt;&gt; Changed jobs with a different status in employment ;  &gt; Males ;</t>
  </si>
  <si>
    <t>65 years and over ;  &gt;&gt;&gt; Changed jobs with a different status in employment ;  &gt; Females ;</t>
  </si>
  <si>
    <t>65 years and over ;  &gt;&gt; Did not change jobs in last 12 months ;  Persons ;</t>
  </si>
  <si>
    <t>65 years and over ;  &gt;&gt; Did not change jobs in last 12 months ;  &gt; Males ;</t>
  </si>
  <si>
    <t>65 years and over ;  &gt;&gt; Did not change jobs in last 12 months ;  &gt; Females ;</t>
  </si>
  <si>
    <t>65 years and over ;  &gt; 12 months or more in main job ;  Persons ;</t>
  </si>
  <si>
    <t>65 years and over ;  &gt; 12 months or more in main job ;  &gt; Males ;</t>
  </si>
  <si>
    <t>65 years and over ;  &gt; 12 months or more in main job ;  &gt; Females ;</t>
  </si>
  <si>
    <t>65 years and over ;  &gt;&gt; Employees ;  Persons ;</t>
  </si>
  <si>
    <t>65 years and over ;  &gt;&gt; Employees ;  &gt; Males ;</t>
  </si>
  <si>
    <t>65 years and over ;  &gt;&gt; Employees ;  &gt; Females ;</t>
  </si>
  <si>
    <t>65 years and over ;  &gt;&gt;&gt; No change in occupation with current employer last year ;  Persons ;</t>
  </si>
  <si>
    <t>65 years and over ;  &gt;&gt;&gt; No change in occupation with current employer last year ;  &gt; Males ;</t>
  </si>
  <si>
    <t>65 years and over ;  &gt;&gt;&gt; No change in occupation with current employer last year ;  &gt; Females ;</t>
  </si>
  <si>
    <t>65 years and over ;  &gt;&gt;&gt; Changed occupations with current employer in the same major group last year ;  Persons ;</t>
  </si>
  <si>
    <t>65 years and over ;  &gt;&gt;&gt; Changed occupations with current employer in the same major group last year ;  &gt; Males ;</t>
  </si>
  <si>
    <t>65 years and over ;  &gt;&gt;&gt; Changed occupations with current employer in the same major group last year ;  &gt; Females ;</t>
  </si>
  <si>
    <t>65 years and over ;  &gt;&gt;&gt; Changed occupations with current employer into a different major group last year ;  Persons ;</t>
  </si>
  <si>
    <t>65 years and over ;  &gt;&gt;&gt; Changed occupations with current employer into a different major group last year ;  &gt; Males ;</t>
  </si>
  <si>
    <t>65 years and over ;  &gt;&gt;&gt; Changed occupations with current employer into a different major group last year ;  &gt; Females ;</t>
  </si>
  <si>
    <t>65 years and over ;  &gt;&gt;&gt; No change in usual weekly hours with current employer last year ;  Persons ;</t>
  </si>
  <si>
    <t>65 years and over ;  &gt;&gt;&gt; No change in usual weekly hours with current employer last year ;  &gt; Males ;</t>
  </si>
  <si>
    <t>65 years and over ;  &gt;&gt;&gt; No change in usual weekly hours with current employer last year ;  &gt; Females ;</t>
  </si>
  <si>
    <t>65 years and over ;  &gt;&gt;&gt; Usual weekly hours increased with current employer last year ;  Persons ;</t>
  </si>
  <si>
    <t>65 years and over ;  &gt;&gt;&gt; Usual weekly hours increased with current employer last year ;  &gt; Males ;</t>
  </si>
  <si>
    <t>65 years and over ;  &gt;&gt;&gt; Usual weekly hours increased with current employer last year ;  &gt; Females ;</t>
  </si>
  <si>
    <t>65 years and over ;  &gt;&gt;&gt;&gt; Usual weekly hours increased with more full-time hours last year ;  Persons ;</t>
  </si>
  <si>
    <t>65 years and over ;  &gt;&gt;&gt;&gt; Usual weekly hours increased with more full-time hours last year ;  &gt; Males ;</t>
  </si>
  <si>
    <t>65 years and over ;  &gt;&gt;&gt;&gt; Usual weekly hours increased with more full-time hours last year ;  &gt; Females ;</t>
  </si>
  <si>
    <t>65 years and over ;  &gt;&gt;&gt;&gt; Usual weekly hours increased from part-time to full-time hours last year ;  Persons ;</t>
  </si>
  <si>
    <t>65 years and over ;  &gt;&gt;&gt;&gt; Usual weekly hours increased from part-time to full-time hours last year ;  &gt; Males ;</t>
  </si>
  <si>
    <t>65 years and over ;  &gt;&gt;&gt;&gt; Usual weekly hours increased from part-time to full-time hours last year ;  &gt; Females ;</t>
  </si>
  <si>
    <t>65 years and over ;  &gt;&gt;&gt;&gt; Usual weekly hours increased with more part-time hours last year ;  Persons ;</t>
  </si>
  <si>
    <t>65 years and over ;  &gt;&gt;&gt;&gt; Usual weekly hours increased with more part-time hours last year ;  &gt; Males ;</t>
  </si>
  <si>
    <t>65 years and over ;  &gt;&gt;&gt;&gt; Usual weekly hours increased with more part-time hours last year ;  &gt; Females ;</t>
  </si>
  <si>
    <t>65 years and over ;  &gt;&gt;&gt; Usual weekly hours decreased with current employer last year ;  Persons ;</t>
  </si>
  <si>
    <t>65 years and over ;  &gt;&gt;&gt; Usual weekly hours decreased with current employer last year ;  &gt; Males ;</t>
  </si>
  <si>
    <t>65 years and over ;  &gt;&gt;&gt; Usual weekly hours decreased with current employer last year ;  &gt; Females ;</t>
  </si>
  <si>
    <t>65 years and over ;  &gt;&gt;&gt;&gt; Usual weekly hours decreased with fewer full-time hours last year ;  Persons ;</t>
  </si>
  <si>
    <t>65 years and over ;  &gt;&gt;&gt;&gt; Usual weekly hours decreased with fewer full-time hours last year ;  &gt; Males ;</t>
  </si>
  <si>
    <t>65 years and over ;  &gt;&gt;&gt;&gt; Usual weekly hours decreased with fewer full-time hours last year ;  &gt; Females ;</t>
  </si>
  <si>
    <t>65 years and over ;  &gt;&gt;&gt;&gt; Usual weekly hours decreased from full-time to part-time hours last year ;  Persons ;</t>
  </si>
  <si>
    <t>65 years and over ;  &gt;&gt;&gt;&gt; Usual weekly hours decreased from full-time to part-time hours last year ;  &gt; Males ;</t>
  </si>
  <si>
    <t>65 years and over ;  &gt;&gt;&gt;&gt; Usual weekly hours decreased from full-time to part-time hours last year ;  &gt; Females ;</t>
  </si>
  <si>
    <t>65 years and over ;  &gt;&gt;&gt;&gt; Usual weekly hours decreased with fewer part-time hours last year ;  Persons ;</t>
  </si>
  <si>
    <t>65 years and over ;  &gt;&gt;&gt;&gt; Usual weekly hours decreased with fewer part-time hours last year ;  &gt; Males ;</t>
  </si>
  <si>
    <t>65 years and over ;  &gt;&gt;&gt;&gt; Usual weekly hours decreased with fewer part-time hours last year ;  &gt; Females ;</t>
  </si>
  <si>
    <t>65 years and over ;  &gt;&gt;&gt; Did not know or usual weekly hours varied last year ;  Persons ;</t>
  </si>
  <si>
    <t>65 years and over ;  &gt;&gt;&gt; Did not know or usual weekly hours varied last year ;  &gt; Males ;</t>
  </si>
  <si>
    <t>65 years and over ;  &gt;&gt;&gt; Did not know or usual weekly hours varied last year ;  &gt; Females ;</t>
  </si>
  <si>
    <t>65 years and over ;  &gt;&gt;&gt; Promoted last year ;  Persons ;</t>
  </si>
  <si>
    <t>65 years and over ;  &gt;&gt;&gt; Promoted last year ;  &gt; Males ;</t>
  </si>
  <si>
    <t>65 years and over ;  &gt;&gt;&gt; Promoted last year ;  &gt; Females ;</t>
  </si>
  <si>
    <t>65 years and over ;  &gt;&gt;&gt; Was not promoted last year ;  Persons ;</t>
  </si>
  <si>
    <t>65 years and over ;  &gt;&gt;&gt; Was not promoted last year ;  &gt; Males ;</t>
  </si>
  <si>
    <t>65 years and over ;  &gt;&gt;&gt; Was not promoted last year ;  &gt; Females ;</t>
  </si>
  <si>
    <t>65 years and over ;  &gt;&gt;&gt; Transferred last year ;  Persons ;</t>
  </si>
  <si>
    <t>65 years and over ;  &gt;&gt;&gt; Transferred last year ;  &gt; Males ;</t>
  </si>
  <si>
    <t>65 years and over ;  &gt;&gt;&gt; Transferred last year ;  &gt; Females ;</t>
  </si>
  <si>
    <t>65 years and over ;  &gt;&gt;&gt; Was not transferred last year ;  Persons ;</t>
  </si>
  <si>
    <t>65 years and over ;  &gt;&gt;&gt; Was not transferred last year ;  &gt; Males ;</t>
  </si>
  <si>
    <t>65 years and over ;  &gt;&gt;&gt; Was not transferred last year ;  &gt; Females ;</t>
  </si>
  <si>
    <t>65 years and over ;  &gt;&gt;&gt; Promoted or transferred last year ;  Persons ;</t>
  </si>
  <si>
    <t>65 years and over ;  &gt;&gt;&gt; Promoted or transferred last year ;  &gt; Males ;</t>
  </si>
  <si>
    <t>65 years and over ;  &gt;&gt;&gt; Promoted or transferred last year ;  &gt; Females ;</t>
  </si>
  <si>
    <t>65 years and over ;  &gt;&gt;&gt;&gt; Promoted and transferred last year ;  Persons ;</t>
  </si>
  <si>
    <t>65 years and over ;  &gt;&gt;&gt;&gt; Promoted and transferred last year ;  &gt; Males ;</t>
  </si>
  <si>
    <t>65 years and over ;  &gt;&gt;&gt;&gt; Promoted and transferred last year ;  &gt; Females ;</t>
  </si>
  <si>
    <t>65 years and over ;  &gt;&gt;&gt;&gt; Promoted only last year ;  Persons ;</t>
  </si>
  <si>
    <t>65 years and over ;  &gt;&gt;&gt;&gt; Promoted only last year ;  &gt; Males ;</t>
  </si>
  <si>
    <t>65 years and over ;  &gt;&gt;&gt;&gt; Promoted only last year ;  &gt; Females ;</t>
  </si>
  <si>
    <t>65 years and over ;  &gt;&gt;&gt;&gt; Transferred only last year ;  Persons ;</t>
  </si>
  <si>
    <t>65 years and over ;  &gt;&gt;&gt;&gt; Transferred only last year ;  &gt; Males ;</t>
  </si>
  <si>
    <t>65 years and over ;  &gt;&gt;&gt;&gt; Transferred only last year ;  &gt; Females ;</t>
  </si>
  <si>
    <t>65 years and over ;  &gt;&gt;&gt; Was not promoted or transferred last year ;  Persons ;</t>
  </si>
  <si>
    <t>65 years and over ;  &gt;&gt;&gt; Was not promoted or transferred last year ;  &gt; Males ;</t>
  </si>
  <si>
    <t>65 years and over ;  &gt;&gt;&gt; Was not promoted or transferred last year ;  &gt; Females ;</t>
  </si>
  <si>
    <t>65 years and over ;  &gt;&gt; Owner managers and contributing family workers ;  Persons ;</t>
  </si>
  <si>
    <t>65 years and over ;  &gt;&gt; Owner managers and contributing family workers ;  &gt; Males ;</t>
  </si>
  <si>
    <t>65 years and over ;  &gt;&gt; Owner managers and contributing family workers ;  &gt; Females ;</t>
  </si>
  <si>
    <t>65 years and over ;  &gt;&gt;&gt; No change in usual weekly hours last year ;  Persons ;</t>
  </si>
  <si>
    <t>65 years and over ;  &gt;&gt;&gt; No change in usual weekly hours last year ;  &gt; Males ;</t>
  </si>
  <si>
    <t>65 years and over ;  &gt;&gt;&gt; No change in usual weekly hours last year ;  &gt; Females ;</t>
  </si>
  <si>
    <t>65 years and over ;  &gt;&gt;&gt; Usual weekly hours increased last year ;  Persons ;</t>
  </si>
  <si>
    <t>65 years and over ;  &gt;&gt;&gt; Usual weekly hours increased last year ;  &gt; Males ;</t>
  </si>
  <si>
    <t>65 years and over ;  &gt;&gt;&gt; Usual weekly hours increased last year ;  &gt; Females ;</t>
  </si>
  <si>
    <t>65 years and over ;  &gt;&gt;&gt; Usual weekly hours decreased last year ;  Persons ;</t>
  </si>
  <si>
    <t>65 years and over ;  &gt;&gt;&gt; Usual weekly hours decreased last year ;  &gt; Males ;</t>
  </si>
  <si>
    <t>65 years and over ;  &gt;&gt;&gt; Usual weekly hours decreased last year ;  &gt; Females ;</t>
  </si>
  <si>
    <t>New South Wales ;  Employed total ;  Persons ;</t>
  </si>
  <si>
    <t>New South Wales ;  Employed total ;  &gt; Males ;</t>
  </si>
  <si>
    <t>New South Wales ;  Employed total ;  &gt; Females ;</t>
  </si>
  <si>
    <t>New South Wales ;  &gt; Less than 12 months in main job ;  Persons ;</t>
  </si>
  <si>
    <t>New South Wales ;  &gt; Less than 12 months in main job ;  &gt; Males ;</t>
  </si>
  <si>
    <t>New South Wales ;  &gt; Less than 12 months in main job ;  &gt; Females ;</t>
  </si>
  <si>
    <t>New South Wales ;  &gt;&gt; Changed jobs in last 12 months ;  Persons ;</t>
  </si>
  <si>
    <t>New South Wales ;  &gt;&gt; Changed jobs in last 12 months ;  &gt; Males ;</t>
  </si>
  <si>
    <t>New South Wales ;  &gt;&gt; Changed jobs in last 12 months ;  &gt; Females ;</t>
  </si>
  <si>
    <t>New South Wales ;  &gt;&gt;&gt; Changed jobs in the same industry division ;  Persons ;</t>
  </si>
  <si>
    <t>New South Wales ;  &gt;&gt;&gt; Changed jobs in the same industry division ;  &gt; Males ;</t>
  </si>
  <si>
    <t>New South Wales ;  &gt;&gt;&gt; Changed jobs in the same industry division ;  &gt; Females ;</t>
  </si>
  <si>
    <t>New South Wales ;  &gt;&gt;&gt; Changed jobs into a different industry division ;  Persons ;</t>
  </si>
  <si>
    <t>New South Wales ;  &gt;&gt;&gt; Changed jobs into a different industry division ;  &gt; Males ;</t>
  </si>
  <si>
    <t>New South Wales ;  &gt;&gt;&gt; Changed jobs into a different industry division ;  &gt; Females ;</t>
  </si>
  <si>
    <t>New South Wales ;  &gt;&gt;&gt; Changed jobs in the same major occupation group ;  Persons ;</t>
  </si>
  <si>
    <t>New South Wales ;  &gt;&gt;&gt; Changed jobs in the same major occupation group ;  &gt; Males ;</t>
  </si>
  <si>
    <t>New South Wales ;  &gt;&gt;&gt; Changed jobs in the same major occupation group ;  &gt; Females ;</t>
  </si>
  <si>
    <t>New South Wales ;  &gt;&gt;&gt; Changed jobs into a different major occupation group ;  Persons ;</t>
  </si>
  <si>
    <t>New South Wales ;  &gt;&gt;&gt; Changed jobs into a different major occupation group ;  &gt; Males ;</t>
  </si>
  <si>
    <t>New South Wales ;  &gt;&gt;&gt; Changed jobs into a different major occupation group ;  &gt; Females ;</t>
  </si>
  <si>
    <t>New South Wales ;  &gt;&gt;&gt; Changed to a job with the same usual hours ;  Persons ;</t>
  </si>
  <si>
    <t>New South Wales ;  &gt;&gt;&gt; Changed to a job with the same usual hours ;  &gt; Males ;</t>
  </si>
  <si>
    <t>New South Wales ;  &gt;&gt;&gt; Changed to a job with the same usual hours ;  &gt; Females ;</t>
  </si>
  <si>
    <t>New South Wales ;  &gt;&gt;&gt; Changed to a job with more usual hours ;  Persons ;</t>
  </si>
  <si>
    <t>New South Wales ;  &gt;&gt;&gt; Changed to a job with more usual hours ;  &gt; Males ;</t>
  </si>
  <si>
    <t>New South Wales ;  &gt;&gt;&gt; Changed to a job with more usual hours ;  &gt; Females ;</t>
  </si>
  <si>
    <t>New South Wales ;  &gt;&gt;&gt;&gt; Changed to a job with more full-time hours ;  Persons ;</t>
  </si>
  <si>
    <t>A126283494R</t>
  </si>
  <si>
    <t>A126306822A</t>
  </si>
  <si>
    <t>A126295158A</t>
  </si>
  <si>
    <t>A126283466F</t>
  </si>
  <si>
    <t>A126306794C</t>
  </si>
  <si>
    <t>A126295130X</t>
  </si>
  <si>
    <t>A126283498X</t>
  </si>
  <si>
    <t>A126306826K</t>
  </si>
  <si>
    <t>A126295162T</t>
  </si>
  <si>
    <t>A126283542W</t>
  </si>
  <si>
    <t>A126306870V</t>
  </si>
  <si>
    <t>A126295206J</t>
  </si>
  <si>
    <t>A126283502C</t>
  </si>
  <si>
    <t>A126306830A</t>
  </si>
  <si>
    <t>A126295166A</t>
  </si>
  <si>
    <t>A126283470W</t>
  </si>
  <si>
    <t>A126306798L</t>
  </si>
  <si>
    <t>A126295134J</t>
  </si>
  <si>
    <t>A126283578X</t>
  </si>
  <si>
    <t>A126306906K</t>
  </si>
  <si>
    <t>A126295242T</t>
  </si>
  <si>
    <t>A126283546F</t>
  </si>
  <si>
    <t>A126306874C</t>
  </si>
  <si>
    <t>A126295210X</t>
  </si>
  <si>
    <t>A126283550W</t>
  </si>
  <si>
    <t>A126306878L</t>
  </si>
  <si>
    <t>A126295214J</t>
  </si>
  <si>
    <t>A126283622W</t>
  </si>
  <si>
    <t>A126306950V</t>
  </si>
  <si>
    <t>A126295286V</t>
  </si>
  <si>
    <t>A126283438W</t>
  </si>
  <si>
    <t>A126306766V</t>
  </si>
  <si>
    <t>A126295102R</t>
  </si>
  <si>
    <t>A126283506L</t>
  </si>
  <si>
    <t>A126306834K</t>
  </si>
  <si>
    <t>A126295170T</t>
  </si>
  <si>
    <t>A126283458F</t>
  </si>
  <si>
    <t>A126306786C</t>
  </si>
  <si>
    <t>A126295122X</t>
  </si>
  <si>
    <t>A126283554F</t>
  </si>
  <si>
    <t>A126306882C</t>
  </si>
  <si>
    <t>A126295218T</t>
  </si>
  <si>
    <t>A126283558R</t>
  </si>
  <si>
    <t>A126306886L</t>
  </si>
  <si>
    <t>A126295222J</t>
  </si>
  <si>
    <t>A126283474F</t>
  </si>
  <si>
    <t>A126306802T</t>
  </si>
  <si>
    <t>A126295138T</t>
  </si>
  <si>
    <t>A126283442L</t>
  </si>
  <si>
    <t>A126306770K</t>
  </si>
  <si>
    <t>A126295106X</t>
  </si>
  <si>
    <t>A126283626F</t>
  </si>
  <si>
    <t>A126306954C</t>
  </si>
  <si>
    <t>A126295290K</t>
  </si>
  <si>
    <t>A126283510C</t>
  </si>
  <si>
    <t>A126306838V</t>
  </si>
  <si>
    <t>A126295174A</t>
  </si>
  <si>
    <t>A126283582R</t>
  </si>
  <si>
    <t>A126306910A</t>
  </si>
  <si>
    <t>A126295246A</t>
  </si>
  <si>
    <t>A126277798L</t>
  </si>
  <si>
    <t>A126301126F</t>
  </si>
  <si>
    <t>A126289462F</t>
  </si>
  <si>
    <t>A126277754K</t>
  </si>
  <si>
    <t>A126301082R</t>
  </si>
  <si>
    <t>A126289418W</t>
  </si>
  <si>
    <t>A126277682K</t>
  </si>
  <si>
    <t>A126301010C</t>
  </si>
  <si>
    <t>A126289346W</t>
  </si>
  <si>
    <t>A126277758V</t>
  </si>
  <si>
    <t>A126301086X</t>
  </si>
  <si>
    <t>A126289422L</t>
  </si>
  <si>
    <t>A126277762K</t>
  </si>
  <si>
    <t>A126301090R</t>
  </si>
  <si>
    <t>A126289426W</t>
  </si>
  <si>
    <t>A126277686V</t>
  </si>
  <si>
    <t>A126301014L</t>
  </si>
  <si>
    <t>A126289350L</t>
  </si>
  <si>
    <t>A126277690K</t>
  </si>
  <si>
    <t>A126301018W</t>
  </si>
  <si>
    <t>A126289354W</t>
  </si>
  <si>
    <t>A126277730T</t>
  </si>
  <si>
    <t>A126301058R</t>
  </si>
  <si>
    <t>A126289394R</t>
  </si>
  <si>
    <t>A126277646A</t>
  </si>
  <si>
    <t>A126300974C</t>
  </si>
  <si>
    <t>A126289310V</t>
  </si>
  <si>
    <t>A126277766V</t>
  </si>
  <si>
    <t>A126301094X</t>
  </si>
  <si>
    <t>A126289430L</t>
  </si>
  <si>
    <t>A126277734A</t>
  </si>
  <si>
    <t>A126301062F</t>
  </si>
  <si>
    <t>A126289398X</t>
  </si>
  <si>
    <t>A126277778C</t>
  </si>
  <si>
    <t>A126301106W</t>
  </si>
  <si>
    <t>A126289442W</t>
  </si>
  <si>
    <t>A126277650T</t>
  </si>
  <si>
    <t>A126300978L</t>
  </si>
  <si>
    <t>A126289314C</t>
  </si>
  <si>
    <t>A126277586K</t>
  </si>
  <si>
    <t>A126300914A</t>
  </si>
  <si>
    <t>A126289250C</t>
  </si>
  <si>
    <t>A126277614J</t>
  </si>
  <si>
    <t>A126300942K</t>
  </si>
  <si>
    <t>A126289278F</t>
  </si>
  <si>
    <t>A126277694V</t>
  </si>
  <si>
    <t>A126301022L</t>
  </si>
  <si>
    <t>A126289358F</t>
  </si>
  <si>
    <t>A126277618T</t>
  </si>
  <si>
    <t>A126300946V</t>
  </si>
  <si>
    <t>A126289282W</t>
  </si>
  <si>
    <t>A126277698C</t>
  </si>
  <si>
    <t>A126301026W</t>
  </si>
  <si>
    <t>A126289362W</t>
  </si>
  <si>
    <t>A126277702J</t>
  </si>
  <si>
    <t>A126301030L</t>
  </si>
  <si>
    <t>A126289366F</t>
  </si>
  <si>
    <t>A126277782V</t>
  </si>
  <si>
    <t>A126301110L</t>
  </si>
  <si>
    <t>A126289446F</t>
  </si>
  <si>
    <t>A126277590A</t>
  </si>
  <si>
    <t>A126300918K</t>
  </si>
  <si>
    <t>A126289254L</t>
  </si>
  <si>
    <t>A126277770K</t>
  </si>
  <si>
    <t>A126301098J</t>
  </si>
  <si>
    <t>A126289434W</t>
  </si>
  <si>
    <t>A126277774V</t>
  </si>
  <si>
    <t>A126301102L</t>
  </si>
  <si>
    <t>A126289438F</t>
  </si>
  <si>
    <t>A126277594K</t>
  </si>
  <si>
    <t>A126300922A</t>
  </si>
  <si>
    <t>A126289258W</t>
  </si>
  <si>
    <t>A126277654A</t>
  </si>
  <si>
    <t>A126300982C</t>
  </si>
  <si>
    <t>A126289318L</t>
  </si>
  <si>
    <t>A126277706T</t>
  </si>
  <si>
    <t>A126301034W</t>
  </si>
  <si>
    <t>A126289370W</t>
  </si>
  <si>
    <t>A126277786C</t>
  </si>
  <si>
    <t>A126301114W</t>
  </si>
  <si>
    <t>A126289450W</t>
  </si>
  <si>
    <t>A126277598V</t>
  </si>
  <si>
    <t>A126300926K</t>
  </si>
  <si>
    <t>A126289262L</t>
  </si>
  <si>
    <t>A126277738K</t>
  </si>
  <si>
    <t>A126301066R</t>
  </si>
  <si>
    <t>A126289402C</t>
  </si>
  <si>
    <t>A126277742A</t>
  </si>
  <si>
    <t>A126301070F</t>
  </si>
  <si>
    <t>A126289406L</t>
  </si>
  <si>
    <t>A126277630J</t>
  </si>
  <si>
    <t>A126300958C</t>
  </si>
  <si>
    <t>A126289294F</t>
  </si>
  <si>
    <t>A126277602X</t>
  </si>
  <si>
    <t>A126300930A</t>
  </si>
  <si>
    <t>A126289266W</t>
  </si>
  <si>
    <t>A126277658K</t>
  </si>
  <si>
    <t>A126300986L</t>
  </si>
  <si>
    <t>A126289322C</t>
  </si>
  <si>
    <t>A126277622J</t>
  </si>
  <si>
    <t>A126300950K</t>
  </si>
  <si>
    <t>A126289286F</t>
  </si>
  <si>
    <t>A126277662A</t>
  </si>
  <si>
    <t>A126300990C</t>
  </si>
  <si>
    <t>A126289326L</t>
  </si>
  <si>
    <t>A126277634T</t>
  </si>
  <si>
    <t>A126300962V</t>
  </si>
  <si>
    <t>A126289298R</t>
  </si>
  <si>
    <t>A126277666K</t>
  </si>
  <si>
    <t>A126300994L</t>
  </si>
  <si>
    <t>A126289330C</t>
  </si>
  <si>
    <t>A126277710J</t>
  </si>
  <si>
    <t>A126301038F</t>
  </si>
  <si>
    <t>A126289374F</t>
  </si>
  <si>
    <t>A126277670A</t>
  </si>
  <si>
    <t>A126300998W</t>
  </si>
  <si>
    <t>A126289334L</t>
  </si>
  <si>
    <t>A126277638A</t>
  </si>
  <si>
    <t>A126300966C</t>
  </si>
  <si>
    <t>A126289302V</t>
  </si>
  <si>
    <t>A126277746K</t>
  </si>
  <si>
    <t>A126301074R</t>
  </si>
  <si>
    <t>A126289410C</t>
  </si>
  <si>
    <t>A126277714T</t>
  </si>
  <si>
    <t>A126301042W</t>
  </si>
  <si>
    <t>A126289378R</t>
  </si>
  <si>
    <t>A126277718A</t>
  </si>
  <si>
    <t>A126301046F</t>
  </si>
  <si>
    <t>A126289382F</t>
  </si>
  <si>
    <t>A126277790V</t>
  </si>
  <si>
    <t>A126301118F</t>
  </si>
  <si>
    <t>A126289454F</t>
  </si>
  <si>
    <t>A126277606J</t>
  </si>
  <si>
    <t>A126300934K</t>
  </si>
  <si>
    <t>A126289270L</t>
  </si>
  <si>
    <t>A126277674K</t>
  </si>
  <si>
    <t>A126301002C</t>
  </si>
  <si>
    <t>A126289338W</t>
  </si>
  <si>
    <t>A126277626T</t>
  </si>
  <si>
    <t>A126300954V</t>
  </si>
  <si>
    <t>A126289290W</t>
  </si>
  <si>
    <t>A126277722T</t>
  </si>
  <si>
    <t>A126301050W</t>
  </si>
  <si>
    <t>A126289386R</t>
  </si>
  <si>
    <t>A126277726A</t>
  </si>
  <si>
    <t>A126301054F</t>
  </si>
  <si>
    <t>A126289390F</t>
  </si>
  <si>
    <t>A126277642T</t>
  </si>
  <si>
    <t>A126300970V</t>
  </si>
  <si>
    <t>A126289306C</t>
  </si>
  <si>
    <t>A126277610X</t>
  </si>
  <si>
    <t>A126300938V</t>
  </si>
  <si>
    <t>A126289274W</t>
  </si>
  <si>
    <t>A126277794C</t>
  </si>
  <si>
    <t>A126301122W</t>
  </si>
  <si>
    <t>A126289458R</t>
  </si>
  <si>
    <t>A126277678V</t>
  </si>
  <si>
    <t>A126301006L</t>
  </si>
  <si>
    <t>A126289342L</t>
  </si>
  <si>
    <t>A126277750A</t>
  </si>
  <si>
    <t>A126301078X</t>
  </si>
  <si>
    <t>A126289414L</t>
  </si>
  <si>
    <t>A126275206K</t>
  </si>
  <si>
    <t>A126298534X</t>
  </si>
  <si>
    <t>A126286870L</t>
  </si>
  <si>
    <t>A126275162V</t>
  </si>
  <si>
    <t>A126298490J</t>
  </si>
  <si>
    <t>A126286826C</t>
  </si>
  <si>
    <t>A126275090V</t>
  </si>
  <si>
    <t>A126298418R</t>
  </si>
  <si>
    <t>A126286754C</t>
  </si>
  <si>
    <t>A126275166C</t>
  </si>
  <si>
    <t>A126298494T</t>
  </si>
  <si>
    <t>A126286830V</t>
  </si>
  <si>
    <t>A126275170V</t>
  </si>
  <si>
    <t>A126298498A</t>
  </si>
  <si>
    <t>A126286834C</t>
  </si>
  <si>
    <t>A126275094C</t>
  </si>
  <si>
    <t>A126298422F</t>
  </si>
  <si>
    <t>A126286758L</t>
  </si>
  <si>
    <t>A126275098L</t>
  </si>
  <si>
    <t>A126298426R</t>
  </si>
  <si>
    <t>A126286762C</t>
  </si>
  <si>
    <t>A126275138V</t>
  </si>
  <si>
    <t>A126298466J</t>
  </si>
  <si>
    <t>A126286802K</t>
  </si>
  <si>
    <t>A126275054K</t>
  </si>
  <si>
    <t>A126298382X</t>
  </si>
  <si>
    <t>A126286718V</t>
  </si>
  <si>
    <t>A126275174C</t>
  </si>
  <si>
    <t>New South Wales ;  &gt;&gt;&gt;&gt; Changed to a job with more full-time hours ;  &gt; Males ;</t>
  </si>
  <si>
    <t>New South Wales ;  &gt;&gt;&gt;&gt; Changed to a job with more full-time hours ;  &gt; Females ;</t>
  </si>
  <si>
    <t>New South Wales ;  &gt;&gt;&gt;&gt; Changed from a part-time job to a full-time job ;  Persons ;</t>
  </si>
  <si>
    <t>New South Wales ;  &gt;&gt;&gt;&gt; Changed from a part-time job to a full-time job ;  &gt; Males ;</t>
  </si>
  <si>
    <t>New South Wales ;  &gt;&gt;&gt;&gt; Changed from a part-time job to a full-time job ;  &gt; Females ;</t>
  </si>
  <si>
    <t>New South Wales ;  &gt;&gt;&gt;&gt; Changed to a job with more part-time hours ;  Persons ;</t>
  </si>
  <si>
    <t>New South Wales ;  &gt;&gt;&gt;&gt; Changed to a job with more part-time hours ;  &gt; Males ;</t>
  </si>
  <si>
    <t>New South Wales ;  &gt;&gt;&gt;&gt; Changed to a job with more part-time hours ;  &gt; Females ;</t>
  </si>
  <si>
    <t>New South Wales ;  &gt;&gt;&gt; Changed to a job with fewer usual hours ;  Persons ;</t>
  </si>
  <si>
    <t>New South Wales ;  &gt;&gt;&gt; Changed to a job with fewer usual hours ;  &gt; Males ;</t>
  </si>
  <si>
    <t>New South Wales ;  &gt;&gt;&gt; Changed to a job with fewer usual hours ;  &gt; Females ;</t>
  </si>
  <si>
    <t>New South Wales ;  &gt;&gt;&gt;&gt; Changed to a job with fewer full-time hours ;  Persons ;</t>
  </si>
  <si>
    <t>New South Wales ;  &gt;&gt;&gt;&gt; Changed to a job with fewer full-time hours ;  &gt; Males ;</t>
  </si>
  <si>
    <t>New South Wales ;  &gt;&gt;&gt;&gt; Changed to a job with fewer full-time hours ;  &gt; Females ;</t>
  </si>
  <si>
    <t>New South Wales ;  &gt;&gt;&gt;&gt; Changed from a full-time job to a part-time job ;  Persons ;</t>
  </si>
  <si>
    <t>New South Wales ;  &gt;&gt;&gt;&gt; Changed from a full-time job to a part-time job ;  &gt; Males ;</t>
  </si>
  <si>
    <t>New South Wales ;  &gt;&gt;&gt;&gt; Changed from a full-time job to a part-time job ;  &gt; Females ;</t>
  </si>
  <si>
    <t>New South Wales ;  &gt;&gt;&gt;&gt; Changed to a job with fewer part-time hours ;  Persons ;</t>
  </si>
  <si>
    <t>New South Wales ;  &gt;&gt;&gt;&gt; Changed to a job with fewer part-time hours ;  &gt; Males ;</t>
  </si>
  <si>
    <t>New South Wales ;  &gt;&gt;&gt;&gt; Changed to a job with fewer part-time hours ;  &gt; Females ;</t>
  </si>
  <si>
    <t>New South Wales ;  &gt;&gt;&gt; Changed jobs with the same status in employment ;  Persons ;</t>
  </si>
  <si>
    <t>New South Wales ;  &gt;&gt;&gt; Changed jobs with the same status in employment ;  &gt; Males ;</t>
  </si>
  <si>
    <t>New South Wales ;  &gt;&gt;&gt; Changed jobs with the same status in employment ;  &gt; Females ;</t>
  </si>
  <si>
    <t>New South Wales ;  &gt;&gt;&gt; Changed jobs with a different status in employment ;  Persons ;</t>
  </si>
  <si>
    <t>New South Wales ;  &gt;&gt;&gt; Changed jobs with a different status in employment ;  &gt; Males ;</t>
  </si>
  <si>
    <t>New South Wales ;  &gt;&gt;&gt; Changed jobs with a different status in employment ;  &gt; Females ;</t>
  </si>
  <si>
    <t>New South Wales ;  &gt;&gt; Did not change jobs in last 12 months ;  Persons ;</t>
  </si>
  <si>
    <t>New South Wales ;  &gt;&gt; Did not change jobs in last 12 months ;  &gt; Males ;</t>
  </si>
  <si>
    <t>New South Wales ;  &gt;&gt; Did not change jobs in last 12 months ;  &gt; Females ;</t>
  </si>
  <si>
    <t>New South Wales ;  &gt; 12 months or more in main job ;  Persons ;</t>
  </si>
  <si>
    <t>New South Wales ;  &gt; 12 months or more in main job ;  &gt; Males ;</t>
  </si>
  <si>
    <t>New South Wales ;  &gt; 12 months or more in main job ;  &gt; Females ;</t>
  </si>
  <si>
    <t>New South Wales ;  &gt;&gt; Employees ;  Persons ;</t>
  </si>
  <si>
    <t>New South Wales ;  &gt;&gt; Employees ;  &gt; Males ;</t>
  </si>
  <si>
    <t>New South Wales ;  &gt;&gt; Employees ;  &gt; Females ;</t>
  </si>
  <si>
    <t>New South Wales ;  &gt;&gt;&gt; No change in occupation with current employer last year ;  Persons ;</t>
  </si>
  <si>
    <t>New South Wales ;  &gt;&gt;&gt; No change in occupation with current employer last year ;  &gt; Males ;</t>
  </si>
  <si>
    <t>New South Wales ;  &gt;&gt;&gt; No change in occupation with current employer last year ;  &gt; Females ;</t>
  </si>
  <si>
    <t>New South Wales ;  &gt;&gt;&gt; Changed occupations with current employer in the same major group last year ;  Persons ;</t>
  </si>
  <si>
    <t>New South Wales ;  &gt;&gt;&gt; Changed occupations with current employer in the same major group last year ;  &gt; Males ;</t>
  </si>
  <si>
    <t>New South Wales ;  &gt;&gt;&gt; Changed occupations with current employer in the same major group last year ;  &gt; Females ;</t>
  </si>
  <si>
    <t>New South Wales ;  &gt;&gt;&gt; Changed occupations with current employer into a different major group last year ;  Persons ;</t>
  </si>
  <si>
    <t>New South Wales ;  &gt;&gt;&gt; Changed occupations with current employer into a different major group last year ;  &gt; Males ;</t>
  </si>
  <si>
    <t>New South Wales ;  &gt;&gt;&gt; Changed occupations with current employer into a different major group last year ;  &gt; Females ;</t>
  </si>
  <si>
    <t>New South Wales ;  &gt;&gt;&gt; No change in usual weekly hours with current employer last year ;  Persons ;</t>
  </si>
  <si>
    <t>New South Wales ;  &gt;&gt;&gt; No change in usual weekly hours with current employer last year ;  &gt; Males ;</t>
  </si>
  <si>
    <t>New South Wales ;  &gt;&gt;&gt; No change in usual weekly hours with current employer last year ;  &gt; Females ;</t>
  </si>
  <si>
    <t>New South Wales ;  &gt;&gt;&gt; Usual weekly hours increased with current employer last year ;  Persons ;</t>
  </si>
  <si>
    <t>New South Wales ;  &gt;&gt;&gt; Usual weekly hours increased with current employer last year ;  &gt; Males ;</t>
  </si>
  <si>
    <t>New South Wales ;  &gt;&gt;&gt; Usual weekly hours increased with current employer last year ;  &gt; Females ;</t>
  </si>
  <si>
    <t>New South Wales ;  &gt;&gt;&gt;&gt; Usual weekly hours increased with more full-time hours last year ;  Persons ;</t>
  </si>
  <si>
    <t>New South Wales ;  &gt;&gt;&gt;&gt; Usual weekly hours increased with more full-time hours last year ;  &gt; Males ;</t>
  </si>
  <si>
    <t>New South Wales ;  &gt;&gt;&gt;&gt; Usual weekly hours increased with more full-time hours last year ;  &gt; Females ;</t>
  </si>
  <si>
    <t>New South Wales ;  &gt;&gt;&gt;&gt; Usual weekly hours increased from part-time to full-time hours last year ;  Persons ;</t>
  </si>
  <si>
    <t>New South Wales ;  &gt;&gt;&gt;&gt; Usual weekly hours increased from part-time to full-time hours last year ;  &gt; Males ;</t>
  </si>
  <si>
    <t>New South Wales ;  &gt;&gt;&gt;&gt; Usual weekly hours increased from part-time to full-time hours last year ;  &gt; Females ;</t>
  </si>
  <si>
    <t>New South Wales ;  &gt;&gt;&gt;&gt; Usual weekly hours increased with more part-time hours last year ;  Persons ;</t>
  </si>
  <si>
    <t>New South Wales ;  &gt;&gt;&gt;&gt; Usual weekly hours increased with more part-time hours last year ;  &gt; Males ;</t>
  </si>
  <si>
    <t>New South Wales ;  &gt;&gt;&gt;&gt; Usual weekly hours increased with more part-time hours last year ;  &gt; Females ;</t>
  </si>
  <si>
    <t>New South Wales ;  &gt;&gt;&gt; Usual weekly hours decreased with current employer last year ;  Persons ;</t>
  </si>
  <si>
    <t>New South Wales ;  &gt;&gt;&gt; Usual weekly hours decreased with current employer last year ;  &gt; Males ;</t>
  </si>
  <si>
    <t>New South Wales ;  &gt;&gt;&gt; Usual weekly hours decreased with current employer last year ;  &gt; Females ;</t>
  </si>
  <si>
    <t>New South Wales ;  &gt;&gt;&gt;&gt; Usual weekly hours decreased with fewer full-time hours last year ;  Persons ;</t>
  </si>
  <si>
    <t>New South Wales ;  &gt;&gt;&gt;&gt; Usual weekly hours decreased with fewer full-time hours last year ;  &gt; Males ;</t>
  </si>
  <si>
    <t>New South Wales ;  &gt;&gt;&gt;&gt; Usual weekly hours decreased with fewer full-time hours last year ;  &gt; Females ;</t>
  </si>
  <si>
    <t>New South Wales ;  &gt;&gt;&gt;&gt; Usual weekly hours decreased from full-time to part-time hours last year ;  Persons ;</t>
  </si>
  <si>
    <t>New South Wales ;  &gt;&gt;&gt;&gt; Usual weekly hours decreased from full-time to part-time hours last year ;  &gt; Males ;</t>
  </si>
  <si>
    <t>New South Wales ;  &gt;&gt;&gt;&gt; Usual weekly hours decreased from full-time to part-time hours last year ;  &gt; Females ;</t>
  </si>
  <si>
    <t>New South Wales ;  &gt;&gt;&gt;&gt; Usual weekly hours decreased with fewer part-time hours last year ;  Persons ;</t>
  </si>
  <si>
    <t>New South Wales ;  &gt;&gt;&gt;&gt; Usual weekly hours decreased with fewer part-time hours last year ;  &gt; Males ;</t>
  </si>
  <si>
    <t>New South Wales ;  &gt;&gt;&gt;&gt; Usual weekly hours decreased with fewer part-time hours last year ;  &gt; Females ;</t>
  </si>
  <si>
    <t>New South Wales ;  &gt;&gt;&gt; Did not know or usual weekly hours varied last year ;  Persons ;</t>
  </si>
  <si>
    <t>New South Wales ;  &gt;&gt;&gt; Did not know or usual weekly hours varied last year ;  &gt; Males ;</t>
  </si>
  <si>
    <t>New South Wales ;  &gt;&gt;&gt; Did not know or usual weekly hours varied last year ;  &gt; Females ;</t>
  </si>
  <si>
    <t>New South Wales ;  &gt;&gt;&gt; Promoted last year ;  Persons ;</t>
  </si>
  <si>
    <t>New South Wales ;  &gt;&gt;&gt; Promoted last year ;  &gt; Males ;</t>
  </si>
  <si>
    <t>New South Wales ;  &gt;&gt;&gt; Promoted last year ;  &gt; Females ;</t>
  </si>
  <si>
    <t>New South Wales ;  &gt;&gt;&gt; Was not promoted last year ;  Persons ;</t>
  </si>
  <si>
    <t>New South Wales ;  &gt;&gt;&gt; Was not promoted last year ;  &gt; Males ;</t>
  </si>
  <si>
    <t>New South Wales ;  &gt;&gt;&gt; Was not promoted last year ;  &gt; Females ;</t>
  </si>
  <si>
    <t>New South Wales ;  &gt;&gt;&gt; Transferred last year ;  Persons ;</t>
  </si>
  <si>
    <t>New South Wales ;  &gt;&gt;&gt; Transferred last year ;  &gt; Males ;</t>
  </si>
  <si>
    <t>New South Wales ;  &gt;&gt;&gt; Transferred last year ;  &gt; Females ;</t>
  </si>
  <si>
    <t>New South Wales ;  &gt;&gt;&gt; Was not transferred last year ;  Persons ;</t>
  </si>
  <si>
    <t>New South Wales ;  &gt;&gt;&gt; Was not transferred last year ;  &gt; Males ;</t>
  </si>
  <si>
    <t>New South Wales ;  &gt;&gt;&gt; Was not transferred last year ;  &gt; Females ;</t>
  </si>
  <si>
    <t>New South Wales ;  &gt;&gt;&gt; Promoted or transferred last year ;  Persons ;</t>
  </si>
  <si>
    <t>New South Wales ;  &gt;&gt;&gt; Promoted or transferred last year ;  &gt; Males ;</t>
  </si>
  <si>
    <t>New South Wales ;  &gt;&gt;&gt; Promoted or transferred last year ;  &gt; Females ;</t>
  </si>
  <si>
    <t>New South Wales ;  &gt;&gt;&gt;&gt; Promoted and transferred last year ;  Persons ;</t>
  </si>
  <si>
    <t>New South Wales ;  &gt;&gt;&gt;&gt; Promoted and transferred last year ;  &gt; Males ;</t>
  </si>
  <si>
    <t>New South Wales ;  &gt;&gt;&gt;&gt; Promoted and transferred last year ;  &gt; Females ;</t>
  </si>
  <si>
    <t>New South Wales ;  &gt;&gt;&gt;&gt; Promoted only last year ;  Persons ;</t>
  </si>
  <si>
    <t>New South Wales ;  &gt;&gt;&gt;&gt; Promoted only last year ;  &gt; Males ;</t>
  </si>
  <si>
    <t>New South Wales ;  &gt;&gt;&gt;&gt; Promoted only last year ;  &gt; Females ;</t>
  </si>
  <si>
    <t>New South Wales ;  &gt;&gt;&gt;&gt; Transferred only last year ;  Persons ;</t>
  </si>
  <si>
    <t>New South Wales ;  &gt;&gt;&gt;&gt; Transferred only last year ;  &gt; Males ;</t>
  </si>
  <si>
    <t>New South Wales ;  &gt;&gt;&gt;&gt; Transferred only last year ;  &gt; Females ;</t>
  </si>
  <si>
    <t>New South Wales ;  &gt;&gt;&gt; Was not promoted or transferred last year ;  Persons ;</t>
  </si>
  <si>
    <t>New South Wales ;  &gt;&gt;&gt; Was not promoted or transferred last year ;  &gt; Males ;</t>
  </si>
  <si>
    <t>New South Wales ;  &gt;&gt;&gt; Was not promoted or transferred last year ;  &gt; Females ;</t>
  </si>
  <si>
    <t>New South Wales ;  &gt;&gt; Owner managers and contributing family workers ;  Persons ;</t>
  </si>
  <si>
    <t>New South Wales ;  &gt;&gt; Owner managers and contributing family workers ;  &gt; Males ;</t>
  </si>
  <si>
    <t>New South Wales ;  &gt;&gt; Owner managers and contributing family workers ;  &gt; Females ;</t>
  </si>
  <si>
    <t>New South Wales ;  &gt;&gt;&gt; No change in usual weekly hours last year ;  Persons ;</t>
  </si>
  <si>
    <t>New South Wales ;  &gt;&gt;&gt; No change in usual weekly hours last year ;  &gt; Males ;</t>
  </si>
  <si>
    <t>New South Wales ;  &gt;&gt;&gt; No change in usual weekly hours last year ;  &gt; Females ;</t>
  </si>
  <si>
    <t>New South Wales ;  &gt;&gt;&gt; Usual weekly hours increased last year ;  Persons ;</t>
  </si>
  <si>
    <t>New South Wales ;  &gt;&gt;&gt; Usual weekly hours increased last year ;  &gt; Males ;</t>
  </si>
  <si>
    <t>New South Wales ;  &gt;&gt;&gt; Usual weekly hours increased last year ;  &gt; Females ;</t>
  </si>
  <si>
    <t>New South Wales ;  &gt;&gt;&gt; Usual weekly hours decreased last year ;  Persons ;</t>
  </si>
  <si>
    <t>New South Wales ;  &gt;&gt;&gt; Usual weekly hours decreased last year ;  &gt; Males ;</t>
  </si>
  <si>
    <t>New South Wales ;  &gt;&gt;&gt; Usual weekly hours decreased last year ;  &gt; Females ;</t>
  </si>
  <si>
    <t>Victoria ;  Employed total ;  Persons ;</t>
  </si>
  <si>
    <t>Victoria ;  Employed total ;  &gt; Males ;</t>
  </si>
  <si>
    <t>Victoria ;  Employed total ;  &gt; Females ;</t>
  </si>
  <si>
    <t>Victoria ;  &gt; Less than 12 months in main job ;  Persons ;</t>
  </si>
  <si>
    <t>Victoria ;  &gt; Less than 12 months in main job ;  &gt; Males ;</t>
  </si>
  <si>
    <t>Victoria ;  &gt; Less than 12 months in main job ;  &gt; Females ;</t>
  </si>
  <si>
    <t>Victoria ;  &gt;&gt; Changed jobs in last 12 months ;  Persons ;</t>
  </si>
  <si>
    <t>Victoria ;  &gt;&gt; Changed jobs in last 12 months ;  &gt; Males ;</t>
  </si>
  <si>
    <t>Victoria ;  &gt;&gt; Changed jobs in last 12 months ;  &gt; Females ;</t>
  </si>
  <si>
    <t>Victoria ;  &gt;&gt;&gt; Changed jobs in the same industry division ;  Persons ;</t>
  </si>
  <si>
    <t>Victoria ;  &gt;&gt;&gt; Changed jobs in the same industry division ;  &gt; Males ;</t>
  </si>
  <si>
    <t>Victoria ;  &gt;&gt;&gt; Changed jobs in the same industry division ;  &gt; Females ;</t>
  </si>
  <si>
    <t>Victoria ;  &gt;&gt;&gt; Changed jobs into a different industry division ;  Persons ;</t>
  </si>
  <si>
    <t>Victoria ;  &gt;&gt;&gt; Changed jobs into a different industry division ;  &gt; Males ;</t>
  </si>
  <si>
    <t>Victoria ;  &gt;&gt;&gt; Changed jobs into a different industry division ;  &gt; Females ;</t>
  </si>
  <si>
    <t>Victoria ;  &gt;&gt;&gt; Changed jobs in the same major occupation group ;  Persons ;</t>
  </si>
  <si>
    <t>Victoria ;  &gt;&gt;&gt; Changed jobs in the same major occupation group ;  &gt; Males ;</t>
  </si>
  <si>
    <t>Victoria ;  &gt;&gt;&gt; Changed jobs in the same major occupation group ;  &gt; Females ;</t>
  </si>
  <si>
    <t>Victoria ;  &gt;&gt;&gt; Changed jobs into a different major occupation group ;  Persons ;</t>
  </si>
  <si>
    <t>Victoria ;  &gt;&gt;&gt; Changed jobs into a different major occupation group ;  &gt; Males ;</t>
  </si>
  <si>
    <t>Victoria ;  &gt;&gt;&gt; Changed jobs into a different major occupation group ;  &gt; Females ;</t>
  </si>
  <si>
    <t>Victoria ;  &gt;&gt;&gt; Changed to a job with the same usual hours ;  Persons ;</t>
  </si>
  <si>
    <t>Victoria ;  &gt;&gt;&gt; Changed to a job with the same usual hours ;  &gt; Males ;</t>
  </si>
  <si>
    <t>Victoria ;  &gt;&gt;&gt; Changed to a job with the same usual hours ;  &gt; Females ;</t>
  </si>
  <si>
    <t>Victoria ;  &gt;&gt;&gt; Changed to a job with more usual hours ;  Persons ;</t>
  </si>
  <si>
    <t>Victoria ;  &gt;&gt;&gt; Changed to a job with more usual hours ;  &gt; Males ;</t>
  </si>
  <si>
    <t>Victoria ;  &gt;&gt;&gt; Changed to a job with more usual hours ;  &gt; Females ;</t>
  </si>
  <si>
    <t>Victoria ;  &gt;&gt;&gt;&gt; Changed to a job with more full-time hours ;  Persons ;</t>
  </si>
  <si>
    <t>Victoria ;  &gt;&gt;&gt;&gt; Changed to a job with more full-time hours ;  &gt; Males ;</t>
  </si>
  <si>
    <t>Victoria ;  &gt;&gt;&gt;&gt; Changed to a job with more full-time hours ;  &gt; Females ;</t>
  </si>
  <si>
    <t>Victoria ;  &gt;&gt;&gt;&gt; Changed from a part-time job to a full-time job ;  Persons ;</t>
  </si>
  <si>
    <t>Victoria ;  &gt;&gt;&gt;&gt; Changed from a part-time job to a full-time job ;  &gt; Males ;</t>
  </si>
  <si>
    <t>Victoria ;  &gt;&gt;&gt;&gt; Changed from a part-time job to a full-time job ;  &gt; Females ;</t>
  </si>
  <si>
    <t>Victoria ;  &gt;&gt;&gt;&gt; Changed to a job with more part-time hours ;  Persons ;</t>
  </si>
  <si>
    <t>Victoria ;  &gt;&gt;&gt;&gt; Changed to a job with more part-time hours ;  &gt; Males ;</t>
  </si>
  <si>
    <t>Victoria ;  &gt;&gt;&gt;&gt; Changed to a job with more part-time hours ;  &gt; Females ;</t>
  </si>
  <si>
    <t>Victoria ;  &gt;&gt;&gt; Changed to a job with fewer usual hours ;  Persons ;</t>
  </si>
  <si>
    <t>Victoria ;  &gt;&gt;&gt; Changed to a job with fewer usual hours ;  &gt; Males ;</t>
  </si>
  <si>
    <t>Victoria ;  &gt;&gt;&gt; Changed to a job with fewer usual hours ;  &gt; Females ;</t>
  </si>
  <si>
    <t>Victoria ;  &gt;&gt;&gt;&gt; Changed to a job with fewer full-time hours ;  Persons ;</t>
  </si>
  <si>
    <t>Victoria ;  &gt;&gt;&gt;&gt; Changed to a job with fewer full-time hours ;  &gt; Males ;</t>
  </si>
  <si>
    <t>Victoria ;  &gt;&gt;&gt;&gt; Changed to a job with fewer full-time hours ;  &gt; Females ;</t>
  </si>
  <si>
    <t>Victoria ;  &gt;&gt;&gt;&gt; Changed from a full-time job to a part-time job ;  Persons ;</t>
  </si>
  <si>
    <t>Victoria ;  &gt;&gt;&gt;&gt; Changed from a full-time job to a part-time job ;  &gt; Males ;</t>
  </si>
  <si>
    <t>Victoria ;  &gt;&gt;&gt;&gt; Changed from a full-time job to a part-time job ;  &gt; Females ;</t>
  </si>
  <si>
    <t>Victoria ;  &gt;&gt;&gt;&gt; Changed to a job with fewer part-time hours ;  Persons ;</t>
  </si>
  <si>
    <t>Victoria ;  &gt;&gt;&gt;&gt; Changed to a job with fewer part-time hours ;  &gt; Males ;</t>
  </si>
  <si>
    <t>Victoria ;  &gt;&gt;&gt;&gt; Changed to a job with fewer part-time hours ;  &gt; Females ;</t>
  </si>
  <si>
    <t>Victoria ;  &gt;&gt;&gt; Changed jobs with the same status in employment ;  Persons ;</t>
  </si>
  <si>
    <t>Victoria ;  &gt;&gt;&gt; Changed jobs with the same status in employment ;  &gt; Males ;</t>
  </si>
  <si>
    <t>Victoria ;  &gt;&gt;&gt; Changed jobs with the same status in employment ;  &gt; Females ;</t>
  </si>
  <si>
    <t>Victoria ;  &gt;&gt;&gt; Changed jobs with a different status in employment ;  Persons ;</t>
  </si>
  <si>
    <t>Victoria ;  &gt;&gt;&gt; Changed jobs with a different status in employment ;  &gt; Males ;</t>
  </si>
  <si>
    <t>Victoria ;  &gt;&gt;&gt; Changed jobs with a different status in employment ;  &gt; Females ;</t>
  </si>
  <si>
    <t>Victoria ;  &gt;&gt; Did not change jobs in last 12 months ;  Persons ;</t>
  </si>
  <si>
    <t>Victoria ;  &gt;&gt; Did not change jobs in last 12 months ;  &gt; Males ;</t>
  </si>
  <si>
    <t>Victoria ;  &gt;&gt; Did not change jobs in last 12 months ;  &gt; Females ;</t>
  </si>
  <si>
    <t>Victoria ;  &gt; 12 months or more in main job ;  Persons ;</t>
  </si>
  <si>
    <t>Victoria ;  &gt; 12 months or more in main job ;  &gt; Males ;</t>
  </si>
  <si>
    <t>Victoria ;  &gt; 12 months or more in main job ;  &gt; Females ;</t>
  </si>
  <si>
    <t>Victoria ;  &gt;&gt; Employees ;  Persons ;</t>
  </si>
  <si>
    <t>Victoria ;  &gt;&gt; Employees ;  &gt; Males ;</t>
  </si>
  <si>
    <t>Victoria ;  &gt;&gt; Employees ;  &gt; Females ;</t>
  </si>
  <si>
    <t>Victoria ;  &gt;&gt;&gt; No change in occupation with current employer last year ;  Persons ;</t>
  </si>
  <si>
    <t>Victoria ;  &gt;&gt;&gt; No change in occupation with current employer last year ;  &gt; Males ;</t>
  </si>
  <si>
    <t>Victoria ;  &gt;&gt;&gt; No change in occupation with current employer last year ;  &gt; Females ;</t>
  </si>
  <si>
    <t>Victoria ;  &gt;&gt;&gt; Changed occupations with current employer in the same major group last year ;  Persons ;</t>
  </si>
  <si>
    <t>Victoria ;  &gt;&gt;&gt; Changed occupations with current employer in the same major group last year ;  &gt; Males ;</t>
  </si>
  <si>
    <t>Victoria ;  &gt;&gt;&gt; Changed occupations with current employer in the same major group last year ;  &gt; Females ;</t>
  </si>
  <si>
    <t>Victoria ;  &gt;&gt;&gt; Changed occupations with current employer into a different major group last year ;  Persons ;</t>
  </si>
  <si>
    <t>Victoria ;  &gt;&gt;&gt; Changed occupations with current employer into a different major group last year ;  &gt; Males ;</t>
  </si>
  <si>
    <t>Victoria ;  &gt;&gt;&gt; Changed occupations with current employer into a different major group last year ;  &gt; Females ;</t>
  </si>
  <si>
    <t>Victoria ;  &gt;&gt;&gt; No change in usual weekly hours with current employer last year ;  Persons ;</t>
  </si>
  <si>
    <t>Victoria ;  &gt;&gt;&gt; No change in usual weekly hours with current employer last year ;  &gt; Males ;</t>
  </si>
  <si>
    <t>Victoria ;  &gt;&gt;&gt; No change in usual weekly hours with current employer last year ;  &gt; Females ;</t>
  </si>
  <si>
    <t>Victoria ;  &gt;&gt;&gt; Usual weekly hours increased with current employer last year ;  Persons ;</t>
  </si>
  <si>
    <t>Victoria ;  &gt;&gt;&gt; Usual weekly hours increased with current employer last year ;  &gt; Males ;</t>
  </si>
  <si>
    <t>Victoria ;  &gt;&gt;&gt; Usual weekly hours increased with current employer last year ;  &gt; Females ;</t>
  </si>
  <si>
    <t>Victoria ;  &gt;&gt;&gt;&gt; Usual weekly hours increased with more full-time hours last year ;  Persons ;</t>
  </si>
  <si>
    <t>Victoria ;  &gt;&gt;&gt;&gt; Usual weekly hours increased with more full-time hours last year ;  &gt; Males ;</t>
  </si>
  <si>
    <t>Victoria ;  &gt;&gt;&gt;&gt; Usual weekly hours increased with more full-time hours last year ;  &gt; Females ;</t>
  </si>
  <si>
    <t>Victoria ;  &gt;&gt;&gt;&gt; Usual weekly hours increased from part-time to full-time hours last year ;  Persons ;</t>
  </si>
  <si>
    <t>Victoria ;  &gt;&gt;&gt;&gt; Usual weekly hours increased from part-time to full-time hours last year ;  &gt; Males ;</t>
  </si>
  <si>
    <t>Victoria ;  &gt;&gt;&gt;&gt; Usual weekly hours increased from part-time to full-time hours last year ;  &gt; Females ;</t>
  </si>
  <si>
    <t>Victoria ;  &gt;&gt;&gt;&gt; Usual weekly hours increased with more part-time hours last year ;  Persons ;</t>
  </si>
  <si>
    <t>Victoria ;  &gt;&gt;&gt;&gt; Usual weekly hours increased with more part-time hours last year ;  &gt; Males ;</t>
  </si>
  <si>
    <t>Victoria ;  &gt;&gt;&gt;&gt; Usual weekly hours increased with more part-time hours last year ;  &gt; Females ;</t>
  </si>
  <si>
    <t>Victoria ;  &gt;&gt;&gt; Usual weekly hours decreased with current employer last year ;  Persons ;</t>
  </si>
  <si>
    <t>Victoria ;  &gt;&gt;&gt; Usual weekly hours decreased with current employer last year ;  &gt; Males ;</t>
  </si>
  <si>
    <t>Victoria ;  &gt;&gt;&gt; Usual weekly hours decreased with current employer last year ;  &gt; Females ;</t>
  </si>
  <si>
    <t>Victoria ;  &gt;&gt;&gt;&gt; Usual weekly hours decreased with fewer full-time hours last year ;  Persons ;</t>
  </si>
  <si>
    <t>Victoria ;  &gt;&gt;&gt;&gt; Usual weekly hours decreased with fewer full-time hours last year ;  &gt; Males ;</t>
  </si>
  <si>
    <t>Victoria ;  &gt;&gt;&gt;&gt; Usual weekly hours decreased with fewer full-time hours last year ;  &gt; Females ;</t>
  </si>
  <si>
    <t>Victoria ;  &gt;&gt;&gt;&gt; Usual weekly hours decreased from full-time to part-time hours last year ;  Persons ;</t>
  </si>
  <si>
    <t>Victoria ;  &gt;&gt;&gt;&gt; Usual weekly hours decreased from full-time to part-time hours last year ;  &gt; Males ;</t>
  </si>
  <si>
    <t>Victoria ;  &gt;&gt;&gt;&gt; Usual weekly hours decreased from full-time to part-time hours last year ;  &gt; Females ;</t>
  </si>
  <si>
    <t>Victoria ;  &gt;&gt;&gt;&gt; Usual weekly hours decreased with fewer part-time hours last year ;  Persons ;</t>
  </si>
  <si>
    <t>Victoria ;  &gt;&gt;&gt;&gt; Usual weekly hours decreased with fewer part-time hours last year ;  &gt; Males ;</t>
  </si>
  <si>
    <t>Victoria ;  &gt;&gt;&gt;&gt; Usual weekly hours decreased with fewer part-time hours last year ;  &gt; Females ;</t>
  </si>
  <si>
    <t>Victoria ;  &gt;&gt;&gt; Did not know or usual weekly hours varied last year ;  Persons ;</t>
  </si>
  <si>
    <t>Victoria ;  &gt;&gt;&gt; Did not know or usual weekly hours varied last year ;  &gt; Males ;</t>
  </si>
  <si>
    <t>Victoria ;  &gt;&gt;&gt; Did not know or usual weekly hours varied last year ;  &gt; Females ;</t>
  </si>
  <si>
    <t>Victoria ;  &gt;&gt;&gt; Promoted last year ;  Persons ;</t>
  </si>
  <si>
    <t>Victoria ;  &gt;&gt;&gt; Promoted last year ;  &gt; Males ;</t>
  </si>
  <si>
    <t>Victoria ;  &gt;&gt;&gt; Promoted last year ;  &gt; Females ;</t>
  </si>
  <si>
    <t>Victoria ;  &gt;&gt;&gt; Was not promoted last year ;  Persons ;</t>
  </si>
  <si>
    <t>Victoria ;  &gt;&gt;&gt; Was not promoted last year ;  &gt; Males ;</t>
  </si>
  <si>
    <t>Victoria ;  &gt;&gt;&gt; Was not promoted last year ;  &gt; Females ;</t>
  </si>
  <si>
    <t>Victoria ;  &gt;&gt;&gt; Transferred last year ;  Persons ;</t>
  </si>
  <si>
    <t>Victoria ;  &gt;&gt;&gt; Transferred last year ;  &gt; Males ;</t>
  </si>
  <si>
    <t>Victoria ;  &gt;&gt;&gt; Transferred last year ;  &gt; Females ;</t>
  </si>
  <si>
    <t>Victoria ;  &gt;&gt;&gt; Was not transferred last year ;  Persons ;</t>
  </si>
  <si>
    <t>Victoria ;  &gt;&gt;&gt; Was not transferred last year ;  &gt; Males ;</t>
  </si>
  <si>
    <t>Victoria ;  &gt;&gt;&gt; Was not transferred last year ;  &gt; Females ;</t>
  </si>
  <si>
    <t>Victoria ;  &gt;&gt;&gt; Promoted or transferred last year ;  Persons ;</t>
  </si>
  <si>
    <t>Victoria ;  &gt;&gt;&gt; Promoted or transferred last year ;  &gt; Males ;</t>
  </si>
  <si>
    <t>A126298502F</t>
  </si>
  <si>
    <t>A126286838L</t>
  </si>
  <si>
    <t>A126275142K</t>
  </si>
  <si>
    <t>A126298470X</t>
  </si>
  <si>
    <t>A126286806V</t>
  </si>
  <si>
    <t>A126275186L</t>
  </si>
  <si>
    <t>A126298514R</t>
  </si>
  <si>
    <t>A126286850C</t>
  </si>
  <si>
    <t>A126275058V</t>
  </si>
  <si>
    <t>A126298386J</t>
  </si>
  <si>
    <t>A126286722K</t>
  </si>
  <si>
    <t>A126274994T</t>
  </si>
  <si>
    <t>A126298322W</t>
  </si>
  <si>
    <t>A126286658C</t>
  </si>
  <si>
    <t>A126275022T</t>
  </si>
  <si>
    <t>A126298350F</t>
  </si>
  <si>
    <t>A126286686L</t>
  </si>
  <si>
    <t>A126275102T</t>
  </si>
  <si>
    <t>A126298430F</t>
  </si>
  <si>
    <t>A126286766L</t>
  </si>
  <si>
    <t>A126275026A</t>
  </si>
  <si>
    <t>A126298354R</t>
  </si>
  <si>
    <t>A126286690C</t>
  </si>
  <si>
    <t>A126275106A</t>
  </si>
  <si>
    <t>A126298434R</t>
  </si>
  <si>
    <t>A126286770C</t>
  </si>
  <si>
    <t>A126275110T</t>
  </si>
  <si>
    <t>A126298438X</t>
  </si>
  <si>
    <t>A126286774L</t>
  </si>
  <si>
    <t>A126275190C</t>
  </si>
  <si>
    <t>A126298518X</t>
  </si>
  <si>
    <t>A126286854L</t>
  </si>
  <si>
    <t>A126274998A</t>
  </si>
  <si>
    <t>A126298326F</t>
  </si>
  <si>
    <t>A126286662V</t>
  </si>
  <si>
    <t>A126275178L</t>
  </si>
  <si>
    <t>A126298506R</t>
  </si>
  <si>
    <t>A126286842C</t>
  </si>
  <si>
    <t>A126275182C</t>
  </si>
  <si>
    <t>A126298510F</t>
  </si>
  <si>
    <t>A126286846L</t>
  </si>
  <si>
    <t>A126275002J</t>
  </si>
  <si>
    <t>A126298330W</t>
  </si>
  <si>
    <t>A126286666C</t>
  </si>
  <si>
    <t>A126275062K</t>
  </si>
  <si>
    <t>A126298390X</t>
  </si>
  <si>
    <t>A126286726V</t>
  </si>
  <si>
    <t>A126275114A</t>
  </si>
  <si>
    <t>A126298442R</t>
  </si>
  <si>
    <t>A126286778W</t>
  </si>
  <si>
    <t>A126275194L</t>
  </si>
  <si>
    <t>A126298522R</t>
  </si>
  <si>
    <t>A126286858W</t>
  </si>
  <si>
    <t>A126275006T</t>
  </si>
  <si>
    <t>A126298334F</t>
  </si>
  <si>
    <t>A126286670V</t>
  </si>
  <si>
    <t>A126275146V</t>
  </si>
  <si>
    <t>A126298474J</t>
  </si>
  <si>
    <t>A126286810K</t>
  </si>
  <si>
    <t>A126275150K</t>
  </si>
  <si>
    <t>A126298478T</t>
  </si>
  <si>
    <t>A126286814V</t>
  </si>
  <si>
    <t>A126275038K</t>
  </si>
  <si>
    <t>A126298366X</t>
  </si>
  <si>
    <t>A126286702A</t>
  </si>
  <si>
    <t>A126275010J</t>
  </si>
  <si>
    <t>A126298338R</t>
  </si>
  <si>
    <t>A126286674C</t>
  </si>
  <si>
    <t>A126275066V</t>
  </si>
  <si>
    <t>A126298394J</t>
  </si>
  <si>
    <t>A126286730K</t>
  </si>
  <si>
    <t>A126275030T</t>
  </si>
  <si>
    <t>A126298358X</t>
  </si>
  <si>
    <t>A126286694L</t>
  </si>
  <si>
    <t>A126275070K</t>
  </si>
  <si>
    <t>A126298398T</t>
  </si>
  <si>
    <t>A126286734V</t>
  </si>
  <si>
    <t>A126275042A</t>
  </si>
  <si>
    <t>A126298370R</t>
  </si>
  <si>
    <t>A126286706K</t>
  </si>
  <si>
    <t>A126275074V</t>
  </si>
  <si>
    <t>A126298402W</t>
  </si>
  <si>
    <t>A126286738C</t>
  </si>
  <si>
    <t>A126275118K</t>
  </si>
  <si>
    <t>A126298446X</t>
  </si>
  <si>
    <t>A126286782L</t>
  </si>
  <si>
    <t>A126275078C</t>
  </si>
  <si>
    <t>A126298406F</t>
  </si>
  <si>
    <t>A126286742V</t>
  </si>
  <si>
    <t>A126275046K</t>
  </si>
  <si>
    <t>A126298374X</t>
  </si>
  <si>
    <t>A126286710A</t>
  </si>
  <si>
    <t>A126275154V</t>
  </si>
  <si>
    <t>A126298482J</t>
  </si>
  <si>
    <t>A126286818C</t>
  </si>
  <si>
    <t>A126275122A</t>
  </si>
  <si>
    <t>A126298450R</t>
  </si>
  <si>
    <t>A126286786W</t>
  </si>
  <si>
    <t>A126275126K</t>
  </si>
  <si>
    <t>A126298454X</t>
  </si>
  <si>
    <t>A126286790L</t>
  </si>
  <si>
    <t>A126275198W</t>
  </si>
  <si>
    <t>A126298526X</t>
  </si>
  <si>
    <t>A126286862L</t>
  </si>
  <si>
    <t>A126275014T</t>
  </si>
  <si>
    <t>A126298342F</t>
  </si>
  <si>
    <t>A126286678L</t>
  </si>
  <si>
    <t>A126275082V</t>
  </si>
  <si>
    <t>A126298410W</t>
  </si>
  <si>
    <t>A126286746C</t>
  </si>
  <si>
    <t>A126275034A</t>
  </si>
  <si>
    <t>A126298362R</t>
  </si>
  <si>
    <t>A126286698W</t>
  </si>
  <si>
    <t>A126275130A</t>
  </si>
  <si>
    <t>A126298458J</t>
  </si>
  <si>
    <t>A126286794W</t>
  </si>
  <si>
    <t>A126275134K</t>
  </si>
  <si>
    <t>A126298462X</t>
  </si>
  <si>
    <t>A126286798F</t>
  </si>
  <si>
    <t>A126275050A</t>
  </si>
  <si>
    <t>A126298378J</t>
  </si>
  <si>
    <t>A126286714K</t>
  </si>
  <si>
    <t>A126275018A</t>
  </si>
  <si>
    <t>A126298346R</t>
  </si>
  <si>
    <t>A126286682C</t>
  </si>
  <si>
    <t>A126275202A</t>
  </si>
  <si>
    <t>A126298530R</t>
  </si>
  <si>
    <t>A126286866W</t>
  </si>
  <si>
    <t>A126275086C</t>
  </si>
  <si>
    <t>A126298414F</t>
  </si>
  <si>
    <t>A126286750V</t>
  </si>
  <si>
    <t>A126275158C</t>
  </si>
  <si>
    <t>A126298486T</t>
  </si>
  <si>
    <t>A126286822V</t>
  </si>
  <si>
    <t>A126274342K</t>
  </si>
  <si>
    <t>A126297670X</t>
  </si>
  <si>
    <t>A126286006W</t>
  </si>
  <si>
    <t>A126274298L</t>
  </si>
  <si>
    <t>A126297626R</t>
  </si>
  <si>
    <t>A126285962C</t>
  </si>
  <si>
    <t>A126274226A</t>
  </si>
  <si>
    <t>A126297554R</t>
  </si>
  <si>
    <t>A126285890C</t>
  </si>
  <si>
    <t>A126274302T</t>
  </si>
  <si>
    <t>A126297630F</t>
  </si>
  <si>
    <t>A126285966L</t>
  </si>
  <si>
    <t>A126274306A</t>
  </si>
  <si>
    <t>A126297634R</t>
  </si>
  <si>
    <t>A126285970C</t>
  </si>
  <si>
    <t>A126274230T</t>
  </si>
  <si>
    <t>A126297558X</t>
  </si>
  <si>
    <t>A126285894L</t>
  </si>
  <si>
    <t>A126274234A</t>
  </si>
  <si>
    <t>A126297562R</t>
  </si>
  <si>
    <t>A126285898W</t>
  </si>
  <si>
    <t>A126274274V</t>
  </si>
  <si>
    <t>A126297602W</t>
  </si>
  <si>
    <t>A126285938C</t>
  </si>
  <si>
    <t>A126274190K</t>
  </si>
  <si>
    <t>A126297518F</t>
  </si>
  <si>
    <t>A126285854V</t>
  </si>
  <si>
    <t>A126274310T</t>
  </si>
  <si>
    <t>A126297638X</t>
  </si>
  <si>
    <t>A126285974L</t>
  </si>
  <si>
    <t>A126274278C</t>
  </si>
  <si>
    <t>A126297606F</t>
  </si>
  <si>
    <t>A126285942V</t>
  </si>
  <si>
    <t>A126274322A</t>
  </si>
  <si>
    <t>A126297650R</t>
  </si>
  <si>
    <t>A126285986W</t>
  </si>
  <si>
    <t>A126274194V</t>
  </si>
  <si>
    <t>A126297522W</t>
  </si>
  <si>
    <t>A126285858C</t>
  </si>
  <si>
    <t>A126274130J</t>
  </si>
  <si>
    <t>A126297458R</t>
  </si>
  <si>
    <t>A126285794C</t>
  </si>
  <si>
    <t>A126274158K</t>
  </si>
  <si>
    <t>A126297486X</t>
  </si>
  <si>
    <t>A126285822A</t>
  </si>
  <si>
    <t>A126274238K</t>
  </si>
  <si>
    <t>A126297566X</t>
  </si>
  <si>
    <t>A126285902A</t>
  </si>
  <si>
    <t>A126274162A</t>
  </si>
  <si>
    <t>A126297490R</t>
  </si>
  <si>
    <t>A126285826K</t>
  </si>
  <si>
    <t>A126274242A</t>
  </si>
  <si>
    <t>A126297570R</t>
  </si>
  <si>
    <t>A126285906K</t>
  </si>
  <si>
    <t>A126274246K</t>
  </si>
  <si>
    <t>A126297574X</t>
  </si>
  <si>
    <t>A126285910A</t>
  </si>
  <si>
    <t>A126274326K</t>
  </si>
  <si>
    <t>A126297654X</t>
  </si>
  <si>
    <t>A126285990L</t>
  </si>
  <si>
    <t>A126274134T</t>
  </si>
  <si>
    <t>A126297462F</t>
  </si>
  <si>
    <t>A126285798L</t>
  </si>
  <si>
    <t>A126274314A</t>
  </si>
  <si>
    <t>A126297642R</t>
  </si>
  <si>
    <t>A126285978W</t>
  </si>
  <si>
    <t>A126274318K</t>
  </si>
  <si>
    <t>A126297646X</t>
  </si>
  <si>
    <t>A126285982L</t>
  </si>
  <si>
    <t>A126274138A</t>
  </si>
  <si>
    <t>A126297466R</t>
  </si>
  <si>
    <t>A126285802T</t>
  </si>
  <si>
    <t>A126274198C</t>
  </si>
  <si>
    <t>A126297526F</t>
  </si>
  <si>
    <t>A126285862V</t>
  </si>
  <si>
    <t>A126274250A</t>
  </si>
  <si>
    <t>A126297578J</t>
  </si>
  <si>
    <t>A126285914K</t>
  </si>
  <si>
    <t>A126274330A</t>
  </si>
  <si>
    <t>A126297658J</t>
  </si>
  <si>
    <t>A126285994W</t>
  </si>
  <si>
    <t>A126274142T</t>
  </si>
  <si>
    <t>A126297470F</t>
  </si>
  <si>
    <t>A126285806A</t>
  </si>
  <si>
    <t>A126274282V</t>
  </si>
  <si>
    <t>A126297610W</t>
  </si>
  <si>
    <t>A126285946C</t>
  </si>
  <si>
    <t>A126274286C</t>
  </si>
  <si>
    <t>A126297614F</t>
  </si>
  <si>
    <t>A126285950V</t>
  </si>
  <si>
    <t>A126274174K</t>
  </si>
  <si>
    <t>A126297502L</t>
  </si>
  <si>
    <t>A126285838V</t>
  </si>
  <si>
    <t>A126274146A</t>
  </si>
  <si>
    <t>A126297474R</t>
  </si>
  <si>
    <t>A126285810T</t>
  </si>
  <si>
    <t>A126274202J</t>
  </si>
  <si>
    <t>A126297530W</t>
  </si>
  <si>
    <t>A126285866C</t>
  </si>
  <si>
    <t>A126274166K</t>
  </si>
  <si>
    <t>A126297494X</t>
  </si>
  <si>
    <t>A126285830A</t>
  </si>
  <si>
    <t>A126274206T</t>
  </si>
  <si>
    <t>A126297534F</t>
  </si>
  <si>
    <t>A126285870V</t>
  </si>
  <si>
    <t>A126274178V</t>
  </si>
  <si>
    <t>A126297506W</t>
  </si>
  <si>
    <t>A126285842K</t>
  </si>
  <si>
    <t>A126274210J</t>
  </si>
  <si>
    <t>A126297538R</t>
  </si>
  <si>
    <t>A126285874C</t>
  </si>
  <si>
    <t>A126274254K</t>
  </si>
  <si>
    <t>A126297582X</t>
  </si>
  <si>
    <t>A126285918V</t>
  </si>
  <si>
    <t>A126274214T</t>
  </si>
  <si>
    <t>A126297542F</t>
  </si>
  <si>
    <t>Victoria ;  &gt;&gt;&gt; Promoted or transferred last year ;  &gt; Females ;</t>
  </si>
  <si>
    <t>Victoria ;  &gt;&gt;&gt;&gt; Promoted and transferred last year ;  Persons ;</t>
  </si>
  <si>
    <t>Victoria ;  &gt;&gt;&gt;&gt; Promoted and transferred last year ;  &gt; Males ;</t>
  </si>
  <si>
    <t>Victoria ;  &gt;&gt;&gt;&gt; Promoted and transferred last year ;  &gt; Females ;</t>
  </si>
  <si>
    <t>Victoria ;  &gt;&gt;&gt;&gt; Promoted only last year ;  Persons ;</t>
  </si>
  <si>
    <t>Victoria ;  &gt;&gt;&gt;&gt; Promoted only last year ;  &gt; Males ;</t>
  </si>
  <si>
    <t>Victoria ;  &gt;&gt;&gt;&gt; Promoted only last year ;  &gt; Females ;</t>
  </si>
  <si>
    <t>Victoria ;  &gt;&gt;&gt;&gt; Transferred only last year ;  Persons ;</t>
  </si>
  <si>
    <t>Victoria ;  &gt;&gt;&gt;&gt; Transferred only last year ;  &gt; Males ;</t>
  </si>
  <si>
    <t>Victoria ;  &gt;&gt;&gt;&gt; Transferred only last year ;  &gt; Females ;</t>
  </si>
  <si>
    <t>Victoria ;  &gt;&gt;&gt; Was not promoted or transferred last year ;  Persons ;</t>
  </si>
  <si>
    <t>Victoria ;  &gt;&gt;&gt; Was not promoted or transferred last year ;  &gt; Males ;</t>
  </si>
  <si>
    <t>Victoria ;  &gt;&gt;&gt; Was not promoted or transferred last year ;  &gt; Females ;</t>
  </si>
  <si>
    <t>Victoria ;  &gt;&gt; Owner managers and contributing family workers ;  Persons ;</t>
  </si>
  <si>
    <t>Victoria ;  &gt;&gt; Owner managers and contributing family workers ;  &gt; Males ;</t>
  </si>
  <si>
    <t>Victoria ;  &gt;&gt; Owner managers and contributing family workers ;  &gt; Females ;</t>
  </si>
  <si>
    <t>Victoria ;  &gt;&gt;&gt; No change in usual weekly hours last year ;  Persons ;</t>
  </si>
  <si>
    <t>Victoria ;  &gt;&gt;&gt; No change in usual weekly hours last year ;  &gt; Males ;</t>
  </si>
  <si>
    <t>Victoria ;  &gt;&gt;&gt; No change in usual weekly hours last year ;  &gt; Females ;</t>
  </si>
  <si>
    <t>Victoria ;  &gt;&gt;&gt; Usual weekly hours increased last year ;  Persons ;</t>
  </si>
  <si>
    <t>Victoria ;  &gt;&gt;&gt; Usual weekly hours increased last year ;  &gt; Males ;</t>
  </si>
  <si>
    <t>Victoria ;  &gt;&gt;&gt; Usual weekly hours increased last year ;  &gt; Females ;</t>
  </si>
  <si>
    <t>Victoria ;  &gt;&gt;&gt; Usual weekly hours decreased last year ;  Persons ;</t>
  </si>
  <si>
    <t>Victoria ;  &gt;&gt;&gt; Usual weekly hours decreased last year ;  &gt; Males ;</t>
  </si>
  <si>
    <t>Victoria ;  &gt;&gt;&gt; Usual weekly hours decreased last year ;  &gt; Females ;</t>
  </si>
  <si>
    <t>Queensland ;  Employed total ;  Persons ;</t>
  </si>
  <si>
    <t>Queensland ;  Employed total ;  &gt; Males ;</t>
  </si>
  <si>
    <t>Queensland ;  Employed total ;  &gt; Females ;</t>
  </si>
  <si>
    <t>Queensland ;  &gt; Less than 12 months in main job ;  Persons ;</t>
  </si>
  <si>
    <t>Queensland ;  &gt; Less than 12 months in main job ;  &gt; Males ;</t>
  </si>
  <si>
    <t>Queensland ;  &gt; Less than 12 months in main job ;  &gt; Females ;</t>
  </si>
  <si>
    <t>Queensland ;  &gt;&gt; Changed jobs in last 12 months ;  Persons ;</t>
  </si>
  <si>
    <t>Queensland ;  &gt;&gt; Changed jobs in last 12 months ;  &gt; Males ;</t>
  </si>
  <si>
    <t>Queensland ;  &gt;&gt; Changed jobs in last 12 months ;  &gt; Females ;</t>
  </si>
  <si>
    <t>Queensland ;  &gt;&gt;&gt; Changed jobs in the same industry division ;  Persons ;</t>
  </si>
  <si>
    <t>Queensland ;  &gt;&gt;&gt; Changed jobs in the same industry division ;  &gt; Males ;</t>
  </si>
  <si>
    <t>Queensland ;  &gt;&gt;&gt; Changed jobs in the same industry division ;  &gt; Females ;</t>
  </si>
  <si>
    <t>Queensland ;  &gt;&gt;&gt; Changed jobs into a different industry division ;  Persons ;</t>
  </si>
  <si>
    <t>Queensland ;  &gt;&gt;&gt; Changed jobs into a different industry division ;  &gt; Males ;</t>
  </si>
  <si>
    <t>Queensland ;  &gt;&gt;&gt; Changed jobs into a different industry division ;  &gt; Females ;</t>
  </si>
  <si>
    <t>Queensland ;  &gt;&gt;&gt; Changed jobs in the same major occupation group ;  Persons ;</t>
  </si>
  <si>
    <t>Queensland ;  &gt;&gt;&gt; Changed jobs in the same major occupation group ;  &gt; Males ;</t>
  </si>
  <si>
    <t>Queensland ;  &gt;&gt;&gt; Changed jobs in the same major occupation group ;  &gt; Females ;</t>
  </si>
  <si>
    <t>Queensland ;  &gt;&gt;&gt; Changed jobs into a different major occupation group ;  Persons ;</t>
  </si>
  <si>
    <t>Queensland ;  &gt;&gt;&gt; Changed jobs into a different major occupation group ;  &gt; Males ;</t>
  </si>
  <si>
    <t>Queensland ;  &gt;&gt;&gt; Changed jobs into a different major occupation group ;  &gt; Females ;</t>
  </si>
  <si>
    <t>Queensland ;  &gt;&gt;&gt; Changed to a job with the same usual hours ;  Persons ;</t>
  </si>
  <si>
    <t>Queensland ;  &gt;&gt;&gt; Changed to a job with the same usual hours ;  &gt; Males ;</t>
  </si>
  <si>
    <t>Queensland ;  &gt;&gt;&gt; Changed to a job with the same usual hours ;  &gt; Females ;</t>
  </si>
  <si>
    <t>Queensland ;  &gt;&gt;&gt; Changed to a job with more usual hours ;  Persons ;</t>
  </si>
  <si>
    <t>Queensland ;  &gt;&gt;&gt; Changed to a job with more usual hours ;  &gt; Males ;</t>
  </si>
  <si>
    <t>Queensland ;  &gt;&gt;&gt; Changed to a job with more usual hours ;  &gt; Females ;</t>
  </si>
  <si>
    <t>Queensland ;  &gt;&gt;&gt;&gt; Changed to a job with more full-time hours ;  Persons ;</t>
  </si>
  <si>
    <t>Queensland ;  &gt;&gt;&gt;&gt; Changed to a job with more full-time hours ;  &gt; Males ;</t>
  </si>
  <si>
    <t>Queensland ;  &gt;&gt;&gt;&gt; Changed to a job with more full-time hours ;  &gt; Females ;</t>
  </si>
  <si>
    <t>Queensland ;  &gt;&gt;&gt;&gt; Changed from a part-time job to a full-time job ;  Persons ;</t>
  </si>
  <si>
    <t>Queensland ;  &gt;&gt;&gt;&gt; Changed from a part-time job to a full-time job ;  &gt; Males ;</t>
  </si>
  <si>
    <t>Queensland ;  &gt;&gt;&gt;&gt; Changed from a part-time job to a full-time job ;  &gt; Females ;</t>
  </si>
  <si>
    <t>Queensland ;  &gt;&gt;&gt;&gt; Changed to a job with more part-time hours ;  Persons ;</t>
  </si>
  <si>
    <t>Queensland ;  &gt;&gt;&gt;&gt; Changed to a job with more part-time hours ;  &gt; Males ;</t>
  </si>
  <si>
    <t>Queensland ;  &gt;&gt;&gt;&gt; Changed to a job with more part-time hours ;  &gt; Females ;</t>
  </si>
  <si>
    <t>Queensland ;  &gt;&gt;&gt; Changed to a job with fewer usual hours ;  Persons ;</t>
  </si>
  <si>
    <t>Queensland ;  &gt;&gt;&gt; Changed to a job with fewer usual hours ;  &gt; Males ;</t>
  </si>
  <si>
    <t>Queensland ;  &gt;&gt;&gt; Changed to a job with fewer usual hours ;  &gt; Females ;</t>
  </si>
  <si>
    <t>Queensland ;  &gt;&gt;&gt;&gt; Changed to a job with fewer full-time hours ;  Persons ;</t>
  </si>
  <si>
    <t>Queensland ;  &gt;&gt;&gt;&gt; Changed to a job with fewer full-time hours ;  &gt; Males ;</t>
  </si>
  <si>
    <t>Queensland ;  &gt;&gt;&gt;&gt; Changed to a job with fewer full-time hours ;  &gt; Females ;</t>
  </si>
  <si>
    <t>Queensland ;  &gt;&gt;&gt;&gt; Changed from a full-time job to a part-time job ;  Persons ;</t>
  </si>
  <si>
    <t>Queensland ;  &gt;&gt;&gt;&gt; Changed from a full-time job to a part-time job ;  &gt; Males ;</t>
  </si>
  <si>
    <t>Queensland ;  &gt;&gt;&gt;&gt; Changed from a full-time job to a part-time job ;  &gt; Females ;</t>
  </si>
  <si>
    <t>Queensland ;  &gt;&gt;&gt;&gt; Changed to a job with fewer part-time hours ;  Persons ;</t>
  </si>
  <si>
    <t>Queensland ;  &gt;&gt;&gt;&gt; Changed to a job with fewer part-time hours ;  &gt; Males ;</t>
  </si>
  <si>
    <t>Queensland ;  &gt;&gt;&gt;&gt; Changed to a job with fewer part-time hours ;  &gt; Females ;</t>
  </si>
  <si>
    <t>Queensland ;  &gt;&gt;&gt; Changed jobs with the same status in employment ;  Persons ;</t>
  </si>
  <si>
    <t>Queensland ;  &gt;&gt;&gt; Changed jobs with the same status in employment ;  &gt; Males ;</t>
  </si>
  <si>
    <t>Queensland ;  &gt;&gt;&gt; Changed jobs with the same status in employment ;  &gt; Females ;</t>
  </si>
  <si>
    <t>Queensland ;  &gt;&gt;&gt; Changed jobs with a different status in employment ;  Persons ;</t>
  </si>
  <si>
    <t>Queensland ;  &gt;&gt;&gt; Changed jobs with a different status in employment ;  &gt; Males ;</t>
  </si>
  <si>
    <t>Queensland ;  &gt;&gt;&gt; Changed jobs with a different status in employment ;  &gt; Females ;</t>
  </si>
  <si>
    <t>Queensland ;  &gt;&gt; Did not change jobs in last 12 months ;  Persons ;</t>
  </si>
  <si>
    <t>Queensland ;  &gt;&gt; Did not change jobs in last 12 months ;  &gt; Males ;</t>
  </si>
  <si>
    <t>Queensland ;  &gt;&gt; Did not change jobs in last 12 months ;  &gt; Females ;</t>
  </si>
  <si>
    <t>Queensland ;  &gt; 12 months or more in main job ;  Persons ;</t>
  </si>
  <si>
    <t>Queensland ;  &gt; 12 months or more in main job ;  &gt; Males ;</t>
  </si>
  <si>
    <t>Queensland ;  &gt; 12 months or more in main job ;  &gt; Females ;</t>
  </si>
  <si>
    <t>Queensland ;  &gt;&gt; Employees ;  Persons ;</t>
  </si>
  <si>
    <t>Queensland ;  &gt;&gt; Employees ;  &gt; Males ;</t>
  </si>
  <si>
    <t>Queensland ;  &gt;&gt; Employees ;  &gt; Females ;</t>
  </si>
  <si>
    <t>Queensland ;  &gt;&gt;&gt; No change in occupation with current employer last year ;  Persons ;</t>
  </si>
  <si>
    <t>Queensland ;  &gt;&gt;&gt; No change in occupation with current employer last year ;  &gt; Males ;</t>
  </si>
  <si>
    <t>Queensland ;  &gt;&gt;&gt; No change in occupation with current employer last year ;  &gt; Females ;</t>
  </si>
  <si>
    <t>Queensland ;  &gt;&gt;&gt; Changed occupations with current employer in the same major group last year ;  Persons ;</t>
  </si>
  <si>
    <t>Queensland ;  &gt;&gt;&gt; Changed occupations with current employer in the same major group last year ;  &gt; Males ;</t>
  </si>
  <si>
    <t>Queensland ;  &gt;&gt;&gt; Changed occupations with current employer in the same major group last year ;  &gt; Females ;</t>
  </si>
  <si>
    <t>Queensland ;  &gt;&gt;&gt; Changed occupations with current employer into a different major group last year ;  Persons ;</t>
  </si>
  <si>
    <t>Queensland ;  &gt;&gt;&gt; Changed occupations with current employer into a different major group last year ;  &gt; Males ;</t>
  </si>
  <si>
    <t>Queensland ;  &gt;&gt;&gt; Changed occupations with current employer into a different major group last year ;  &gt; Females ;</t>
  </si>
  <si>
    <t>Queensland ;  &gt;&gt;&gt; No change in usual weekly hours with current employer last year ;  Persons ;</t>
  </si>
  <si>
    <t>Queensland ;  &gt;&gt;&gt; No change in usual weekly hours with current employer last year ;  &gt; Males ;</t>
  </si>
  <si>
    <t>Queensland ;  &gt;&gt;&gt; No change in usual weekly hours with current employer last year ;  &gt; Females ;</t>
  </si>
  <si>
    <t>Queensland ;  &gt;&gt;&gt; Usual weekly hours increased with current employer last year ;  Persons ;</t>
  </si>
  <si>
    <t>Queensland ;  &gt;&gt;&gt; Usual weekly hours increased with current employer last year ;  &gt; Males ;</t>
  </si>
  <si>
    <t>Queensland ;  &gt;&gt;&gt; Usual weekly hours increased with current employer last year ;  &gt; Females ;</t>
  </si>
  <si>
    <t>Queensland ;  &gt;&gt;&gt;&gt; Usual weekly hours increased with more full-time hours last year ;  Persons ;</t>
  </si>
  <si>
    <t>Queensland ;  &gt;&gt;&gt;&gt; Usual weekly hours increased with more full-time hours last year ;  &gt; Males ;</t>
  </si>
  <si>
    <t>Queensland ;  &gt;&gt;&gt;&gt; Usual weekly hours increased with more full-time hours last year ;  &gt; Females ;</t>
  </si>
  <si>
    <t>Queensland ;  &gt;&gt;&gt;&gt; Usual weekly hours increased from part-time to full-time hours last year ;  Persons ;</t>
  </si>
  <si>
    <t>Queensland ;  &gt;&gt;&gt;&gt; Usual weekly hours increased from part-time to full-time hours last year ;  &gt; Males ;</t>
  </si>
  <si>
    <t>Queensland ;  &gt;&gt;&gt;&gt; Usual weekly hours increased from part-time to full-time hours last year ;  &gt; Females ;</t>
  </si>
  <si>
    <t>Queensland ;  &gt;&gt;&gt;&gt; Usual weekly hours increased with more part-time hours last year ;  Persons ;</t>
  </si>
  <si>
    <t>Queensland ;  &gt;&gt;&gt;&gt; Usual weekly hours increased with more part-time hours last year ;  &gt; Males ;</t>
  </si>
  <si>
    <t>Queensland ;  &gt;&gt;&gt;&gt; Usual weekly hours increased with more part-time hours last year ;  &gt; Females ;</t>
  </si>
  <si>
    <t>Queensland ;  &gt;&gt;&gt; Usual weekly hours decreased with current employer last year ;  Persons ;</t>
  </si>
  <si>
    <t>Queensland ;  &gt;&gt;&gt; Usual weekly hours decreased with current employer last year ;  &gt; Males ;</t>
  </si>
  <si>
    <t>Queensland ;  &gt;&gt;&gt; Usual weekly hours decreased with current employer last year ;  &gt; Females ;</t>
  </si>
  <si>
    <t>Queensland ;  &gt;&gt;&gt;&gt; Usual weekly hours decreased with fewer full-time hours last year ;  Persons ;</t>
  </si>
  <si>
    <t>Queensland ;  &gt;&gt;&gt;&gt; Usual weekly hours decreased with fewer full-time hours last year ;  &gt; Males ;</t>
  </si>
  <si>
    <t>Queensland ;  &gt;&gt;&gt;&gt; Usual weekly hours decreased with fewer full-time hours last year ;  &gt; Females ;</t>
  </si>
  <si>
    <t>Queensland ;  &gt;&gt;&gt;&gt; Usual weekly hours decreased from full-time to part-time hours last year ;  Persons ;</t>
  </si>
  <si>
    <t>Queensland ;  &gt;&gt;&gt;&gt; Usual weekly hours decreased from full-time to part-time hours last year ;  &gt; Males ;</t>
  </si>
  <si>
    <t>Queensland ;  &gt;&gt;&gt;&gt; Usual weekly hours decreased from full-time to part-time hours last year ;  &gt; Females ;</t>
  </si>
  <si>
    <t>Queensland ;  &gt;&gt;&gt;&gt; Usual weekly hours decreased with fewer part-time hours last year ;  Persons ;</t>
  </si>
  <si>
    <t>Queensland ;  &gt;&gt;&gt;&gt; Usual weekly hours decreased with fewer part-time hours last year ;  &gt; Males ;</t>
  </si>
  <si>
    <t>Queensland ;  &gt;&gt;&gt;&gt; Usual weekly hours decreased with fewer part-time hours last year ;  &gt; Females ;</t>
  </si>
  <si>
    <t>Queensland ;  &gt;&gt;&gt; Did not know or usual weekly hours varied last year ;  Persons ;</t>
  </si>
  <si>
    <t>Queensland ;  &gt;&gt;&gt; Did not know or usual weekly hours varied last year ;  &gt; Males ;</t>
  </si>
  <si>
    <t>Queensland ;  &gt;&gt;&gt; Did not know or usual weekly hours varied last year ;  &gt; Females ;</t>
  </si>
  <si>
    <t>Queensland ;  &gt;&gt;&gt; Promoted last year ;  Persons ;</t>
  </si>
  <si>
    <t>Queensland ;  &gt;&gt;&gt; Promoted last year ;  &gt; Males ;</t>
  </si>
  <si>
    <t>Queensland ;  &gt;&gt;&gt; Promoted last year ;  &gt; Females ;</t>
  </si>
  <si>
    <t>Queensland ;  &gt;&gt;&gt; Was not promoted last year ;  Persons ;</t>
  </si>
  <si>
    <t>Queensland ;  &gt;&gt;&gt; Was not promoted last year ;  &gt; Males ;</t>
  </si>
  <si>
    <t>Queensland ;  &gt;&gt;&gt; Was not promoted last year ;  &gt; Females ;</t>
  </si>
  <si>
    <t>Queensland ;  &gt;&gt;&gt; Transferred last year ;  Persons ;</t>
  </si>
  <si>
    <t>Queensland ;  &gt;&gt;&gt; Transferred last year ;  &gt; Males ;</t>
  </si>
  <si>
    <t>Queensland ;  &gt;&gt;&gt; Transferred last year ;  &gt; Females ;</t>
  </si>
  <si>
    <t>Queensland ;  &gt;&gt;&gt; Was not transferred last year ;  Persons ;</t>
  </si>
  <si>
    <t>Queensland ;  &gt;&gt;&gt; Was not transferred last year ;  &gt; Males ;</t>
  </si>
  <si>
    <t>Queensland ;  &gt;&gt;&gt; Was not transferred last year ;  &gt; Females ;</t>
  </si>
  <si>
    <t>Queensland ;  &gt;&gt;&gt; Promoted or transferred last year ;  Persons ;</t>
  </si>
  <si>
    <t>Queensland ;  &gt;&gt;&gt; Promoted or transferred last year ;  &gt; Males ;</t>
  </si>
  <si>
    <t>Queensland ;  &gt;&gt;&gt; Promoted or transferred last year ;  &gt; Females ;</t>
  </si>
  <si>
    <t>Queensland ;  &gt;&gt;&gt;&gt; Promoted and transferred last year ;  Persons ;</t>
  </si>
  <si>
    <t>Queensland ;  &gt;&gt;&gt;&gt; Promoted and transferred last year ;  &gt; Males ;</t>
  </si>
  <si>
    <t>Queensland ;  &gt;&gt;&gt;&gt; Promoted and transferred last year ;  &gt; Females ;</t>
  </si>
  <si>
    <t>Queensland ;  &gt;&gt;&gt;&gt; Promoted only last year ;  Persons ;</t>
  </si>
  <si>
    <t>Queensland ;  &gt;&gt;&gt;&gt; Promoted only last year ;  &gt; Males ;</t>
  </si>
  <si>
    <t>Queensland ;  &gt;&gt;&gt;&gt; Promoted only last year ;  &gt; Females ;</t>
  </si>
  <si>
    <t>Queensland ;  &gt;&gt;&gt;&gt; Transferred only last year ;  Persons ;</t>
  </si>
  <si>
    <t>Queensland ;  &gt;&gt;&gt;&gt; Transferred only last year ;  &gt; Males ;</t>
  </si>
  <si>
    <t>Queensland ;  &gt;&gt;&gt;&gt; Transferred only last year ;  &gt; Females ;</t>
  </si>
  <si>
    <t>Queensland ;  &gt;&gt;&gt; Was not promoted or transferred last year ;  Persons ;</t>
  </si>
  <si>
    <t>Queensland ;  &gt;&gt;&gt; Was not promoted or transferred last year ;  &gt; Males ;</t>
  </si>
  <si>
    <t>Queensland ;  &gt;&gt;&gt; Was not promoted or transferred last year ;  &gt; Females ;</t>
  </si>
  <si>
    <t>Queensland ;  &gt;&gt; Owner managers and contributing family workers ;  Persons ;</t>
  </si>
  <si>
    <t>Queensland ;  &gt;&gt; Owner managers and contributing family workers ;  &gt; Males ;</t>
  </si>
  <si>
    <t>Queensland ;  &gt;&gt; Owner managers and contributing family workers ;  &gt; Females ;</t>
  </si>
  <si>
    <t>Queensland ;  &gt;&gt;&gt; No change in usual weekly hours last year ;  Persons ;</t>
  </si>
  <si>
    <t>Queensland ;  &gt;&gt;&gt; No change in usual weekly hours last year ;  &gt; Males ;</t>
  </si>
  <si>
    <t>Queensland ;  &gt;&gt;&gt; No change in usual weekly hours last year ;  &gt; Females ;</t>
  </si>
  <si>
    <t>Queensland ;  &gt;&gt;&gt; Usual weekly hours increased last year ;  Persons ;</t>
  </si>
  <si>
    <t>Queensland ;  &gt;&gt;&gt; Usual weekly hours increased last year ;  &gt; Males ;</t>
  </si>
  <si>
    <t>Queensland ;  &gt;&gt;&gt; Usual weekly hours increased last year ;  &gt; Females ;</t>
  </si>
  <si>
    <t>Queensland ;  &gt;&gt;&gt; Usual weekly hours decreased last year ;  Persons ;</t>
  </si>
  <si>
    <t>Queensland ;  &gt;&gt;&gt; Usual weekly hours decreased last year ;  &gt; Males ;</t>
  </si>
  <si>
    <t>Queensland ;  &gt;&gt;&gt; Usual weekly hours decreased last year ;  &gt; Females ;</t>
  </si>
  <si>
    <t>South Australia ;  Employed total ;  Persons ;</t>
  </si>
  <si>
    <t>South Australia ;  Employed total ;  &gt; Males ;</t>
  </si>
  <si>
    <t>South Australia ;  Employed total ;  &gt; Females ;</t>
  </si>
  <si>
    <t>South Australia ;  &gt; Less than 12 months in main job ;  Persons ;</t>
  </si>
  <si>
    <t>South Australia ;  &gt; Less than 12 months in main job ;  &gt; Males ;</t>
  </si>
  <si>
    <t>South Australia ;  &gt; Less than 12 months in main job ;  &gt; Females ;</t>
  </si>
  <si>
    <t>South Australia ;  &gt;&gt; Changed jobs in last 12 months ;  Persons ;</t>
  </si>
  <si>
    <t>South Australia ;  &gt;&gt; Changed jobs in last 12 months ;  &gt; Males ;</t>
  </si>
  <si>
    <t>South Australia ;  &gt;&gt; Changed jobs in last 12 months ;  &gt; Females ;</t>
  </si>
  <si>
    <t>South Australia ;  &gt;&gt;&gt; Changed jobs in the same industry division ;  Persons ;</t>
  </si>
  <si>
    <t>South Australia ;  &gt;&gt;&gt; Changed jobs in the same industry division ;  &gt; Males ;</t>
  </si>
  <si>
    <t>South Australia ;  &gt;&gt;&gt; Changed jobs in the same industry division ;  &gt; Females ;</t>
  </si>
  <si>
    <t>South Australia ;  &gt;&gt;&gt; Changed jobs into a different industry division ;  Persons ;</t>
  </si>
  <si>
    <t>South Australia ;  &gt;&gt;&gt; Changed jobs into a different industry division ;  &gt; Males ;</t>
  </si>
  <si>
    <t>South Australia ;  &gt;&gt;&gt; Changed jobs into a different industry division ;  &gt; Females ;</t>
  </si>
  <si>
    <t>South Australia ;  &gt;&gt;&gt; Changed jobs in the same major occupation group ;  Persons ;</t>
  </si>
  <si>
    <t>South Australia ;  &gt;&gt;&gt; Changed jobs in the same major occupation group ;  &gt; Males ;</t>
  </si>
  <si>
    <t>South Australia ;  &gt;&gt;&gt; Changed jobs in the same major occupation group ;  &gt; Females ;</t>
  </si>
  <si>
    <t>South Australia ;  &gt;&gt;&gt; Changed jobs into a different major occupation group ;  Persons ;</t>
  </si>
  <si>
    <t>South Australia ;  &gt;&gt;&gt; Changed jobs into a different major occupation group ;  &gt; Males ;</t>
  </si>
  <si>
    <t>South Australia ;  &gt;&gt;&gt; Changed jobs into a different major occupation group ;  &gt; Females ;</t>
  </si>
  <si>
    <t>South Australia ;  &gt;&gt;&gt; Changed to a job with the same usual hours ;  Persons ;</t>
  </si>
  <si>
    <t>South Australia ;  &gt;&gt;&gt; Changed to a job with the same usual hours ;  &gt; Males ;</t>
  </si>
  <si>
    <t>South Australia ;  &gt;&gt;&gt; Changed to a job with the same usual hours ;  &gt; Females ;</t>
  </si>
  <si>
    <t>South Australia ;  &gt;&gt;&gt; Changed to a job with more usual hours ;  Persons ;</t>
  </si>
  <si>
    <t>South Australia ;  &gt;&gt;&gt; Changed to a job with more usual hours ;  &gt; Males ;</t>
  </si>
  <si>
    <t>South Australia ;  &gt;&gt;&gt; Changed to a job with more usual hours ;  &gt; Females ;</t>
  </si>
  <si>
    <t>South Australia ;  &gt;&gt;&gt;&gt; Changed to a job with more full-time hours ;  Persons ;</t>
  </si>
  <si>
    <t>South Australia ;  &gt;&gt;&gt;&gt; Changed to a job with more full-time hours ;  &gt; Males ;</t>
  </si>
  <si>
    <t>South Australia ;  &gt;&gt;&gt;&gt; Changed to a job with more full-time hours ;  &gt; Females ;</t>
  </si>
  <si>
    <t>South Australia ;  &gt;&gt;&gt;&gt; Changed from a part-time job to a full-time job ;  Persons ;</t>
  </si>
  <si>
    <t>South Australia ;  &gt;&gt;&gt;&gt; Changed from a part-time job to a full-time job ;  &gt; Males ;</t>
  </si>
  <si>
    <t>South Australia ;  &gt;&gt;&gt;&gt; Changed from a part-time job to a full-time job ;  &gt; Females ;</t>
  </si>
  <si>
    <t>South Australia ;  &gt;&gt;&gt;&gt; Changed to a job with more part-time hours ;  Persons ;</t>
  </si>
  <si>
    <t>South Australia ;  &gt;&gt;&gt;&gt; Changed to a job with more part-time hours ;  &gt; Males ;</t>
  </si>
  <si>
    <t>South Australia ;  &gt;&gt;&gt;&gt; Changed to a job with more part-time hours ;  &gt; Females ;</t>
  </si>
  <si>
    <t>South Australia ;  &gt;&gt;&gt; Changed to a job with fewer usual hours ;  Persons ;</t>
  </si>
  <si>
    <t>South Australia ;  &gt;&gt;&gt; Changed to a job with fewer usual hours ;  &gt; Males ;</t>
  </si>
  <si>
    <t>South Australia ;  &gt;&gt;&gt; Changed to a job with fewer usual hours ;  &gt; Females ;</t>
  </si>
  <si>
    <t>South Australia ;  &gt;&gt;&gt;&gt; Changed to a job with fewer full-time hours ;  Persons ;</t>
  </si>
  <si>
    <t>South Australia ;  &gt;&gt;&gt;&gt; Changed to a job with fewer full-time hours ;  &gt; Males ;</t>
  </si>
  <si>
    <t>South Australia ;  &gt;&gt;&gt;&gt; Changed to a job with fewer full-time hours ;  &gt; Females ;</t>
  </si>
  <si>
    <t>A126285878L</t>
  </si>
  <si>
    <t>A126274182K</t>
  </si>
  <si>
    <t>A126297510L</t>
  </si>
  <si>
    <t>A126285846V</t>
  </si>
  <si>
    <t>A126274290V</t>
  </si>
  <si>
    <t>A126297618R</t>
  </si>
  <si>
    <t>A126285954C</t>
  </si>
  <si>
    <t>A126274258V</t>
  </si>
  <si>
    <t>A126297586J</t>
  </si>
  <si>
    <t>A126285922K</t>
  </si>
  <si>
    <t>A126274262K</t>
  </si>
  <si>
    <t>A126297590X</t>
  </si>
  <si>
    <t>A126285926V</t>
  </si>
  <si>
    <t>A126274334K</t>
  </si>
  <si>
    <t>A126297662X</t>
  </si>
  <si>
    <t>A126285998F</t>
  </si>
  <si>
    <t>A126274150T</t>
  </si>
  <si>
    <t>A126297478X</t>
  </si>
  <si>
    <t>A126285814A</t>
  </si>
  <si>
    <t>A126274218A</t>
  </si>
  <si>
    <t>A126297546R</t>
  </si>
  <si>
    <t>A126285882C</t>
  </si>
  <si>
    <t>A126274170A</t>
  </si>
  <si>
    <t>A126297498J</t>
  </si>
  <si>
    <t>A126285834K</t>
  </si>
  <si>
    <t>A126274266V</t>
  </si>
  <si>
    <t>A126297594J</t>
  </si>
  <si>
    <t>A126285930K</t>
  </si>
  <si>
    <t>A126274270K</t>
  </si>
  <si>
    <t>A126297598T</t>
  </si>
  <si>
    <t>A126285934V</t>
  </si>
  <si>
    <t>A126274186V</t>
  </si>
  <si>
    <t>A126297514W</t>
  </si>
  <si>
    <t>A126285850K</t>
  </si>
  <si>
    <t>A126274154A</t>
  </si>
  <si>
    <t>A126297482R</t>
  </si>
  <si>
    <t>A126285818K</t>
  </si>
  <si>
    <t>A126274338V</t>
  </si>
  <si>
    <t>A126297666J</t>
  </si>
  <si>
    <t>A126286002L</t>
  </si>
  <si>
    <t>A126274222T</t>
  </si>
  <si>
    <t>A126297550F</t>
  </si>
  <si>
    <t>A126285886L</t>
  </si>
  <si>
    <t>A126274294C</t>
  </si>
  <si>
    <t>A126297622F</t>
  </si>
  <si>
    <t>A126285958L</t>
  </si>
  <si>
    <t>A126275422C</t>
  </si>
  <si>
    <t>A126298750T</t>
  </si>
  <si>
    <t>A126287086A</t>
  </si>
  <si>
    <t>A126275378F</t>
  </si>
  <si>
    <t>A126298706J</t>
  </si>
  <si>
    <t>A126287042X</t>
  </si>
  <si>
    <t>A126275306V</t>
  </si>
  <si>
    <t>A126298634J</t>
  </si>
  <si>
    <t>A126286970W</t>
  </si>
  <si>
    <t>A126275382W</t>
  </si>
  <si>
    <t>A126298710X</t>
  </si>
  <si>
    <t>A126287046J</t>
  </si>
  <si>
    <t>A126275386F</t>
  </si>
  <si>
    <t>A126298714J</t>
  </si>
  <si>
    <t>A126287050X</t>
  </si>
  <si>
    <t>A126275310K</t>
  </si>
  <si>
    <t>A126298638T</t>
  </si>
  <si>
    <t>A126286974F</t>
  </si>
  <si>
    <t>A126275314V</t>
  </si>
  <si>
    <t>A126298642J</t>
  </si>
  <si>
    <t>A126286978R</t>
  </si>
  <si>
    <t>A126275354L</t>
  </si>
  <si>
    <t>A126298682A</t>
  </si>
  <si>
    <t>A126287018X</t>
  </si>
  <si>
    <t>A126275270C</t>
  </si>
  <si>
    <t>A126298598K</t>
  </si>
  <si>
    <t>A126286934L</t>
  </si>
  <si>
    <t>A126275390W</t>
  </si>
  <si>
    <t>A126298718T</t>
  </si>
  <si>
    <t>A126287054J</t>
  </si>
  <si>
    <t>A126275358W</t>
  </si>
  <si>
    <t>A126298686K</t>
  </si>
  <si>
    <t>A126287022R</t>
  </si>
  <si>
    <t>A126275402V</t>
  </si>
  <si>
    <t>A126298730J</t>
  </si>
  <si>
    <t>A126287066T</t>
  </si>
  <si>
    <t>A126275274L</t>
  </si>
  <si>
    <t>A126298602R</t>
  </si>
  <si>
    <t>A126286938W</t>
  </si>
  <si>
    <t>A126275210A</t>
  </si>
  <si>
    <t>A126298538J</t>
  </si>
  <si>
    <t>A126286874W</t>
  </si>
  <si>
    <t>A126275238C</t>
  </si>
  <si>
    <t>A126298566T</t>
  </si>
  <si>
    <t>A126286902V</t>
  </si>
  <si>
    <t>A126275318C</t>
  </si>
  <si>
    <t>A126298646T</t>
  </si>
  <si>
    <t>A126286982F</t>
  </si>
  <si>
    <t>A126275242V</t>
  </si>
  <si>
    <t>A126298570J</t>
  </si>
  <si>
    <t>A126286906C</t>
  </si>
  <si>
    <t>A126275322V</t>
  </si>
  <si>
    <t>A126298650J</t>
  </si>
  <si>
    <t>A126286986R</t>
  </si>
  <si>
    <t>A126275326C</t>
  </si>
  <si>
    <t>A126298654T</t>
  </si>
  <si>
    <t>A126286990F</t>
  </si>
  <si>
    <t>A126275406C</t>
  </si>
  <si>
    <t>A126298734T</t>
  </si>
  <si>
    <t>A126287070J</t>
  </si>
  <si>
    <t>A126275214K</t>
  </si>
  <si>
    <t>A126298542X</t>
  </si>
  <si>
    <t>A126286878F</t>
  </si>
  <si>
    <t>A126275394F</t>
  </si>
  <si>
    <t>A126298722J</t>
  </si>
  <si>
    <t>A126287058T</t>
  </si>
  <si>
    <t>A126275398R</t>
  </si>
  <si>
    <t>A126298726T</t>
  </si>
  <si>
    <t>A126287062J</t>
  </si>
  <si>
    <t>A126275218V</t>
  </si>
  <si>
    <t>A126298546J</t>
  </si>
  <si>
    <t>A126286882W</t>
  </si>
  <si>
    <t>A126275278W</t>
  </si>
  <si>
    <t>A126298606X</t>
  </si>
  <si>
    <t>A126286942L</t>
  </si>
  <si>
    <t>A126275330V</t>
  </si>
  <si>
    <t>A126298658A</t>
  </si>
  <si>
    <t>A126286994R</t>
  </si>
  <si>
    <t>A126275410V</t>
  </si>
  <si>
    <t>A126298738A</t>
  </si>
  <si>
    <t>A126287074T</t>
  </si>
  <si>
    <t>A126275222K</t>
  </si>
  <si>
    <t>A126298550X</t>
  </si>
  <si>
    <t>A126286886F</t>
  </si>
  <si>
    <t>A126275362L</t>
  </si>
  <si>
    <t>A126298690A</t>
  </si>
  <si>
    <t>A126287026X</t>
  </si>
  <si>
    <t>A126275366W</t>
  </si>
  <si>
    <t>A126298694K</t>
  </si>
  <si>
    <t>A126287030R</t>
  </si>
  <si>
    <t>A126275254C</t>
  </si>
  <si>
    <t>A126298582T</t>
  </si>
  <si>
    <t>A126286918L</t>
  </si>
  <si>
    <t>A126275226V</t>
  </si>
  <si>
    <t>A126298554J</t>
  </si>
  <si>
    <t>A126286890W</t>
  </si>
  <si>
    <t>A126275282L</t>
  </si>
  <si>
    <t>A126298610R</t>
  </si>
  <si>
    <t>A126286946W</t>
  </si>
  <si>
    <t>A126275246C</t>
  </si>
  <si>
    <t>A126298574T</t>
  </si>
  <si>
    <t>A126286910V</t>
  </si>
  <si>
    <t>A126275286W</t>
  </si>
  <si>
    <t>A126298614X</t>
  </si>
  <si>
    <t>A126286950L</t>
  </si>
  <si>
    <t>A126275258L</t>
  </si>
  <si>
    <t>A126298586A</t>
  </si>
  <si>
    <t>A126286922C</t>
  </si>
  <si>
    <t>A126275290L</t>
  </si>
  <si>
    <t>A126298618J</t>
  </si>
  <si>
    <t>A126286954W</t>
  </si>
  <si>
    <t>A126275334C</t>
  </si>
  <si>
    <t>A126298662T</t>
  </si>
  <si>
    <t>A126286998X</t>
  </si>
  <si>
    <t>A126275294W</t>
  </si>
  <si>
    <t>A126298622X</t>
  </si>
  <si>
    <t>A126286958F</t>
  </si>
  <si>
    <t>A126275262C</t>
  </si>
  <si>
    <t>A126298590T</t>
  </si>
  <si>
    <t>A126286926L</t>
  </si>
  <si>
    <t>A126275370L</t>
  </si>
  <si>
    <t>A126298698V</t>
  </si>
  <si>
    <t>A126287034X</t>
  </si>
  <si>
    <t>A126275338L</t>
  </si>
  <si>
    <t>A126298666A</t>
  </si>
  <si>
    <t>A126287002F</t>
  </si>
  <si>
    <t>A126275342C</t>
  </si>
  <si>
    <t>A126298670T</t>
  </si>
  <si>
    <t>A126287006R</t>
  </si>
  <si>
    <t>A126275414C</t>
  </si>
  <si>
    <t>A126298742T</t>
  </si>
  <si>
    <t>A126287078A</t>
  </si>
  <si>
    <t>A126275230K</t>
  </si>
  <si>
    <t>A126298558T</t>
  </si>
  <si>
    <t>A126286894F</t>
  </si>
  <si>
    <t>A126275298F</t>
  </si>
  <si>
    <t>A126298626J</t>
  </si>
  <si>
    <t>A126286962W</t>
  </si>
  <si>
    <t>A126275250V</t>
  </si>
  <si>
    <t>A126298578A</t>
  </si>
  <si>
    <t>A126286914C</t>
  </si>
  <si>
    <t>A126275346L</t>
  </si>
  <si>
    <t>A126298674A</t>
  </si>
  <si>
    <t>A126287010F</t>
  </si>
  <si>
    <t>A126275350C</t>
  </si>
  <si>
    <t>A126298678K</t>
  </si>
  <si>
    <t>A126287014R</t>
  </si>
  <si>
    <t>A126275266L</t>
  </si>
  <si>
    <t>A126298594A</t>
  </si>
  <si>
    <t>A126286930C</t>
  </si>
  <si>
    <t>A126275234V</t>
  </si>
  <si>
    <t>A126298562J</t>
  </si>
  <si>
    <t>A126286898R</t>
  </si>
  <si>
    <t>A126275418L</t>
  </si>
  <si>
    <t>A126298746A</t>
  </si>
  <si>
    <t>A126287082T</t>
  </si>
  <si>
    <t>A126275302K</t>
  </si>
  <si>
    <t>A126298630X</t>
  </si>
  <si>
    <t>A126286966F</t>
  </si>
  <si>
    <t>A126275374W</t>
  </si>
  <si>
    <t>A126298702X</t>
  </si>
  <si>
    <t>A126287038J</t>
  </si>
  <si>
    <t>A126275638R</t>
  </si>
  <si>
    <t>A126298966C</t>
  </si>
  <si>
    <t>A126287302J</t>
  </si>
  <si>
    <t>A126275594X</t>
  </si>
  <si>
    <t>A126298922A</t>
  </si>
  <si>
    <t>A126287258K</t>
  </si>
  <si>
    <t>A126275522L</t>
  </si>
  <si>
    <t>A126298850A</t>
  </si>
  <si>
    <t>A126287186K</t>
  </si>
  <si>
    <t>A126275598J</t>
  </si>
  <si>
    <t>A126298926K</t>
  </si>
  <si>
    <t>A126287262A</t>
  </si>
  <si>
    <t>A126275602L</t>
  </si>
  <si>
    <t>A126298930A</t>
  </si>
  <si>
    <t>A126287266K</t>
  </si>
  <si>
    <t>A126275526W</t>
  </si>
  <si>
    <t>A126298854K</t>
  </si>
  <si>
    <t>A126287190A</t>
  </si>
  <si>
    <t>A126275530L</t>
  </si>
  <si>
    <t>A126298858V</t>
  </si>
  <si>
    <t>A126287194K</t>
  </si>
  <si>
    <t>A126275570F</t>
  </si>
  <si>
    <t>A126298898L</t>
  </si>
  <si>
    <t>A126287234T</t>
  </si>
  <si>
    <t>A126275486R</t>
  </si>
  <si>
    <t>A126298814T</t>
  </si>
  <si>
    <t>A126287150J</t>
  </si>
  <si>
    <t>A126275606W</t>
  </si>
  <si>
    <t>A126298934K</t>
  </si>
  <si>
    <t>A126287270A</t>
  </si>
  <si>
    <t>A126275574R</t>
  </si>
  <si>
    <t>A126298902T</t>
  </si>
  <si>
    <t>A126287238A</t>
  </si>
  <si>
    <t>A126275618F</t>
  </si>
  <si>
    <t>A126298946V</t>
  </si>
  <si>
    <t>A126287282K</t>
  </si>
  <si>
    <t>A126275490F</t>
  </si>
  <si>
    <t>A126298818A</t>
  </si>
  <si>
    <t>A126287154T</t>
  </si>
  <si>
    <t>A126275426L</t>
  </si>
  <si>
    <t>A126298754A</t>
  </si>
  <si>
    <t>A126287090T</t>
  </si>
  <si>
    <t>South Australia ;  &gt;&gt;&gt;&gt; Changed from a full-time job to a part-time job ;  Persons ;</t>
  </si>
  <si>
    <t>South Australia ;  &gt;&gt;&gt;&gt; Changed from a full-time job to a part-time job ;  &gt; Males ;</t>
  </si>
  <si>
    <t>South Australia ;  &gt;&gt;&gt;&gt; Changed from a full-time job to a part-time job ;  &gt; Females ;</t>
  </si>
  <si>
    <t>South Australia ;  &gt;&gt;&gt;&gt; Changed to a job with fewer part-time hours ;  Persons ;</t>
  </si>
  <si>
    <t>South Australia ;  &gt;&gt;&gt;&gt; Changed to a job with fewer part-time hours ;  &gt; Males ;</t>
  </si>
  <si>
    <t>South Australia ;  &gt;&gt;&gt;&gt; Changed to a job with fewer part-time hours ;  &gt; Females ;</t>
  </si>
  <si>
    <t>South Australia ;  &gt;&gt;&gt; Changed jobs with the same status in employment ;  Persons ;</t>
  </si>
  <si>
    <t>South Australia ;  &gt;&gt;&gt; Changed jobs with the same status in employment ;  &gt; Males ;</t>
  </si>
  <si>
    <t>South Australia ;  &gt;&gt;&gt; Changed jobs with the same status in employment ;  &gt; Females ;</t>
  </si>
  <si>
    <t>South Australia ;  &gt;&gt;&gt; Changed jobs with a different status in employment ;  Persons ;</t>
  </si>
  <si>
    <t>South Australia ;  &gt;&gt;&gt; Changed jobs with a different status in employment ;  &gt; Males ;</t>
  </si>
  <si>
    <t>South Australia ;  &gt;&gt;&gt; Changed jobs with a different status in employment ;  &gt; Females ;</t>
  </si>
  <si>
    <t>South Australia ;  &gt;&gt; Did not change jobs in last 12 months ;  Persons ;</t>
  </si>
  <si>
    <t>South Australia ;  &gt;&gt; Did not change jobs in last 12 months ;  &gt; Males ;</t>
  </si>
  <si>
    <t>South Australia ;  &gt;&gt; Did not change jobs in last 12 months ;  &gt; Females ;</t>
  </si>
  <si>
    <t>South Australia ;  &gt; 12 months or more in main job ;  Persons ;</t>
  </si>
  <si>
    <t>South Australia ;  &gt; 12 months or more in main job ;  &gt; Males ;</t>
  </si>
  <si>
    <t>South Australia ;  &gt; 12 months or more in main job ;  &gt; Females ;</t>
  </si>
  <si>
    <t>South Australia ;  &gt;&gt; Employees ;  Persons ;</t>
  </si>
  <si>
    <t>South Australia ;  &gt;&gt; Employees ;  &gt; Males ;</t>
  </si>
  <si>
    <t>South Australia ;  &gt;&gt; Employees ;  &gt; Females ;</t>
  </si>
  <si>
    <t>South Australia ;  &gt;&gt;&gt; No change in occupation with current employer last year ;  Persons ;</t>
  </si>
  <si>
    <t>South Australia ;  &gt;&gt;&gt; No change in occupation with current employer last year ;  &gt; Males ;</t>
  </si>
  <si>
    <t>South Australia ;  &gt;&gt;&gt; No change in occupation with current employer last year ;  &gt; Females ;</t>
  </si>
  <si>
    <t>South Australia ;  &gt;&gt;&gt; Changed occupations with current employer in the same major group last year ;  Persons ;</t>
  </si>
  <si>
    <t>South Australia ;  &gt;&gt;&gt; Changed occupations with current employer in the same major group last year ;  &gt; Males ;</t>
  </si>
  <si>
    <t>South Australia ;  &gt;&gt;&gt; Changed occupations with current employer in the same major group last year ;  &gt; Females ;</t>
  </si>
  <si>
    <t>South Australia ;  &gt;&gt;&gt; Changed occupations with current employer into a different major group last year ;  Persons ;</t>
  </si>
  <si>
    <t>South Australia ;  &gt;&gt;&gt; Changed occupations with current employer into a different major group last year ;  &gt; Males ;</t>
  </si>
  <si>
    <t>South Australia ;  &gt;&gt;&gt; Changed occupations with current employer into a different major group last year ;  &gt; Females ;</t>
  </si>
  <si>
    <t>South Australia ;  &gt;&gt;&gt; No change in usual weekly hours with current employer last year ;  Persons ;</t>
  </si>
  <si>
    <t>South Australia ;  &gt;&gt;&gt; No change in usual weekly hours with current employer last year ;  &gt; Males ;</t>
  </si>
  <si>
    <t>South Australia ;  &gt;&gt;&gt; No change in usual weekly hours with current employer last year ;  &gt; Females ;</t>
  </si>
  <si>
    <t>South Australia ;  &gt;&gt;&gt; Usual weekly hours increased with current employer last year ;  Persons ;</t>
  </si>
  <si>
    <t>South Australia ;  &gt;&gt;&gt; Usual weekly hours increased with current employer last year ;  &gt; Males ;</t>
  </si>
  <si>
    <t>South Australia ;  &gt;&gt;&gt; Usual weekly hours increased with current employer last year ;  &gt; Females ;</t>
  </si>
  <si>
    <t>South Australia ;  &gt;&gt;&gt;&gt; Usual weekly hours increased with more full-time hours last year ;  Persons ;</t>
  </si>
  <si>
    <t>South Australia ;  &gt;&gt;&gt;&gt; Usual weekly hours increased with more full-time hours last year ;  &gt; Males ;</t>
  </si>
  <si>
    <t>South Australia ;  &gt;&gt;&gt;&gt; Usual weekly hours increased with more full-time hours last year ;  &gt; Females ;</t>
  </si>
  <si>
    <t>South Australia ;  &gt;&gt;&gt;&gt; Usual weekly hours increased from part-time to full-time hours last year ;  Persons ;</t>
  </si>
  <si>
    <t>South Australia ;  &gt;&gt;&gt;&gt; Usual weekly hours increased from part-time to full-time hours last year ;  &gt; Males ;</t>
  </si>
  <si>
    <t>South Australia ;  &gt;&gt;&gt;&gt; Usual weekly hours increased from part-time to full-time hours last year ;  &gt; Females ;</t>
  </si>
  <si>
    <t>South Australia ;  &gt;&gt;&gt;&gt; Usual weekly hours increased with more part-time hours last year ;  Persons ;</t>
  </si>
  <si>
    <t>South Australia ;  &gt;&gt;&gt;&gt; Usual weekly hours increased with more part-time hours last year ;  &gt; Males ;</t>
  </si>
  <si>
    <t>South Australia ;  &gt;&gt;&gt;&gt; Usual weekly hours increased with more part-time hours last year ;  &gt; Females ;</t>
  </si>
  <si>
    <t>South Australia ;  &gt;&gt;&gt; Usual weekly hours decreased with current employer last year ;  Persons ;</t>
  </si>
  <si>
    <t>South Australia ;  &gt;&gt;&gt; Usual weekly hours decreased with current employer last year ;  &gt; Males ;</t>
  </si>
  <si>
    <t>South Australia ;  &gt;&gt;&gt; Usual weekly hours decreased with current employer last year ;  &gt; Females ;</t>
  </si>
  <si>
    <t>South Australia ;  &gt;&gt;&gt;&gt; Usual weekly hours decreased with fewer full-time hours last year ;  Persons ;</t>
  </si>
  <si>
    <t>South Australia ;  &gt;&gt;&gt;&gt; Usual weekly hours decreased with fewer full-time hours last year ;  &gt; Males ;</t>
  </si>
  <si>
    <t>South Australia ;  &gt;&gt;&gt;&gt; Usual weekly hours decreased with fewer full-time hours last year ;  &gt; Females ;</t>
  </si>
  <si>
    <t>South Australia ;  &gt;&gt;&gt;&gt; Usual weekly hours decreased from full-time to part-time hours last year ;  Persons ;</t>
  </si>
  <si>
    <t>South Australia ;  &gt;&gt;&gt;&gt; Usual weekly hours decreased from full-time to part-time hours last year ;  &gt; Males ;</t>
  </si>
  <si>
    <t>South Australia ;  &gt;&gt;&gt;&gt; Usual weekly hours decreased from full-time to part-time hours last year ;  &gt; Females ;</t>
  </si>
  <si>
    <t>South Australia ;  &gt;&gt;&gt;&gt; Usual weekly hours decreased with fewer part-time hours last year ;  Persons ;</t>
  </si>
  <si>
    <t>South Australia ;  &gt;&gt;&gt;&gt; Usual weekly hours decreased with fewer part-time hours last year ;  &gt; Males ;</t>
  </si>
  <si>
    <t>South Australia ;  &gt;&gt;&gt;&gt; Usual weekly hours decreased with fewer part-time hours last year ;  &gt; Females ;</t>
  </si>
  <si>
    <t>South Australia ;  &gt;&gt;&gt; Did not know or usual weekly hours varied last year ;  Persons ;</t>
  </si>
  <si>
    <t>South Australia ;  &gt;&gt;&gt; Did not know or usual weekly hours varied last year ;  &gt; Males ;</t>
  </si>
  <si>
    <t>South Australia ;  &gt;&gt;&gt; Did not know or usual weekly hours varied last year ;  &gt; Females ;</t>
  </si>
  <si>
    <t>South Australia ;  &gt;&gt;&gt; Promoted last year ;  Persons ;</t>
  </si>
  <si>
    <t>South Australia ;  &gt;&gt;&gt; Promoted last year ;  &gt; Males ;</t>
  </si>
  <si>
    <t>South Australia ;  &gt;&gt;&gt; Promoted last year ;  &gt; Females ;</t>
  </si>
  <si>
    <t>South Australia ;  &gt;&gt;&gt; Was not promoted last year ;  Persons ;</t>
  </si>
  <si>
    <t>South Australia ;  &gt;&gt;&gt; Was not promoted last year ;  &gt; Males ;</t>
  </si>
  <si>
    <t>South Australia ;  &gt;&gt;&gt; Was not promoted last year ;  &gt; Females ;</t>
  </si>
  <si>
    <t>South Australia ;  &gt;&gt;&gt; Transferred last year ;  Persons ;</t>
  </si>
  <si>
    <t>South Australia ;  &gt;&gt;&gt; Transferred last year ;  &gt; Males ;</t>
  </si>
  <si>
    <t>South Australia ;  &gt;&gt;&gt; Transferred last year ;  &gt; Females ;</t>
  </si>
  <si>
    <t>South Australia ;  &gt;&gt;&gt; Was not transferred last year ;  Persons ;</t>
  </si>
  <si>
    <t>South Australia ;  &gt;&gt;&gt; Was not transferred last year ;  &gt; Males ;</t>
  </si>
  <si>
    <t>South Australia ;  &gt;&gt;&gt; Was not transferred last year ;  &gt; Females ;</t>
  </si>
  <si>
    <t>South Australia ;  &gt;&gt;&gt; Promoted or transferred last year ;  Persons ;</t>
  </si>
  <si>
    <t>South Australia ;  &gt;&gt;&gt; Promoted or transferred last year ;  &gt; Males ;</t>
  </si>
  <si>
    <t>South Australia ;  &gt;&gt;&gt; Promoted or transferred last year ;  &gt; Females ;</t>
  </si>
  <si>
    <t>South Australia ;  &gt;&gt;&gt;&gt; Promoted and transferred last year ;  Persons ;</t>
  </si>
  <si>
    <t>South Australia ;  &gt;&gt;&gt;&gt; Promoted and transferred last year ;  &gt; Males ;</t>
  </si>
  <si>
    <t>South Australia ;  &gt;&gt;&gt;&gt; Promoted and transferred last year ;  &gt; Females ;</t>
  </si>
  <si>
    <t>South Australia ;  &gt;&gt;&gt;&gt; Promoted only last year ;  Persons ;</t>
  </si>
  <si>
    <t>South Australia ;  &gt;&gt;&gt;&gt; Promoted only last year ;  &gt; Males ;</t>
  </si>
  <si>
    <t>South Australia ;  &gt;&gt;&gt;&gt; Promoted only last year ;  &gt; Females ;</t>
  </si>
  <si>
    <t>South Australia ;  &gt;&gt;&gt;&gt; Transferred only last year ;  Persons ;</t>
  </si>
  <si>
    <t>South Australia ;  &gt;&gt;&gt;&gt; Transferred only last year ;  &gt; Males ;</t>
  </si>
  <si>
    <t>South Australia ;  &gt;&gt;&gt;&gt; Transferred only last year ;  &gt; Females ;</t>
  </si>
  <si>
    <t>South Australia ;  &gt;&gt;&gt; Was not promoted or transferred last year ;  Persons ;</t>
  </si>
  <si>
    <t>South Australia ;  &gt;&gt;&gt; Was not promoted or transferred last year ;  &gt; Males ;</t>
  </si>
  <si>
    <t>South Australia ;  &gt;&gt;&gt; Was not promoted or transferred last year ;  &gt; Females ;</t>
  </si>
  <si>
    <t>South Australia ;  &gt;&gt; Owner managers and contributing family workers ;  Persons ;</t>
  </si>
  <si>
    <t>South Australia ;  &gt;&gt; Owner managers and contributing family workers ;  &gt; Males ;</t>
  </si>
  <si>
    <t>South Australia ;  &gt;&gt; Owner managers and contributing family workers ;  &gt; Females ;</t>
  </si>
  <si>
    <t>South Australia ;  &gt;&gt;&gt; No change in usual weekly hours last year ;  Persons ;</t>
  </si>
  <si>
    <t>South Australia ;  &gt;&gt;&gt; No change in usual weekly hours last year ;  &gt; Males ;</t>
  </si>
  <si>
    <t>South Australia ;  &gt;&gt;&gt; No change in usual weekly hours last year ;  &gt; Females ;</t>
  </si>
  <si>
    <t>South Australia ;  &gt;&gt;&gt; Usual weekly hours increased last year ;  Persons ;</t>
  </si>
  <si>
    <t>South Australia ;  &gt;&gt;&gt; Usual weekly hours increased last year ;  &gt; Males ;</t>
  </si>
  <si>
    <t>South Australia ;  &gt;&gt;&gt; Usual weekly hours increased last year ;  &gt; Females ;</t>
  </si>
  <si>
    <t>South Australia ;  &gt;&gt;&gt; Usual weekly hours decreased last year ;  Persons ;</t>
  </si>
  <si>
    <t>South Australia ;  &gt;&gt;&gt; Usual weekly hours decreased last year ;  &gt; Males ;</t>
  </si>
  <si>
    <t>South Australia ;  &gt;&gt;&gt; Usual weekly hours decreased last year ;  &gt; Females ;</t>
  </si>
  <si>
    <t>Western Australia ;  Employed total ;  Persons ;</t>
  </si>
  <si>
    <t>Western Australia ;  Employed total ;  &gt; Males ;</t>
  </si>
  <si>
    <t>Western Australia ;  Employed total ;  &gt; Females ;</t>
  </si>
  <si>
    <t>Western Australia ;  &gt; Less than 12 months in main job ;  Persons ;</t>
  </si>
  <si>
    <t>Western Australia ;  &gt; Less than 12 months in main job ;  &gt; Males ;</t>
  </si>
  <si>
    <t>Western Australia ;  &gt; Less than 12 months in main job ;  &gt; Females ;</t>
  </si>
  <si>
    <t>Western Australia ;  &gt;&gt; Changed jobs in last 12 months ;  Persons ;</t>
  </si>
  <si>
    <t>Western Australia ;  &gt;&gt; Changed jobs in last 12 months ;  &gt; Males ;</t>
  </si>
  <si>
    <t>Western Australia ;  &gt;&gt; Changed jobs in last 12 months ;  &gt; Females ;</t>
  </si>
  <si>
    <t>Western Australia ;  &gt;&gt;&gt; Changed jobs in the same industry division ;  Persons ;</t>
  </si>
  <si>
    <t>Western Australia ;  &gt;&gt;&gt; Changed jobs in the same industry division ;  &gt; Males ;</t>
  </si>
  <si>
    <t>Western Australia ;  &gt;&gt;&gt; Changed jobs in the same industry division ;  &gt; Females ;</t>
  </si>
  <si>
    <t>Western Australia ;  &gt;&gt;&gt; Changed jobs into a different industry division ;  Persons ;</t>
  </si>
  <si>
    <t>Western Australia ;  &gt;&gt;&gt; Changed jobs into a different industry division ;  &gt; Males ;</t>
  </si>
  <si>
    <t>Western Australia ;  &gt;&gt;&gt; Changed jobs into a different industry division ;  &gt; Females ;</t>
  </si>
  <si>
    <t>Western Australia ;  &gt;&gt;&gt; Changed jobs in the same major occupation group ;  Persons ;</t>
  </si>
  <si>
    <t>Western Australia ;  &gt;&gt;&gt; Changed jobs in the same major occupation group ;  &gt; Males ;</t>
  </si>
  <si>
    <t>Western Australia ;  &gt;&gt;&gt; Changed jobs in the same major occupation group ;  &gt; Females ;</t>
  </si>
  <si>
    <t>Western Australia ;  &gt;&gt;&gt; Changed jobs into a different major occupation group ;  Persons ;</t>
  </si>
  <si>
    <t>Western Australia ;  &gt;&gt;&gt; Changed jobs into a different major occupation group ;  &gt; Males ;</t>
  </si>
  <si>
    <t>Western Australia ;  &gt;&gt;&gt; Changed jobs into a different major occupation group ;  &gt; Females ;</t>
  </si>
  <si>
    <t>Western Australia ;  &gt;&gt;&gt; Changed to a job with the same usual hours ;  Persons ;</t>
  </si>
  <si>
    <t>Western Australia ;  &gt;&gt;&gt; Changed to a job with the same usual hours ;  &gt; Males ;</t>
  </si>
  <si>
    <t>Western Australia ;  &gt;&gt;&gt; Changed to a job with the same usual hours ;  &gt; Females ;</t>
  </si>
  <si>
    <t>Western Australia ;  &gt;&gt;&gt; Changed to a job with more usual hours ;  Persons ;</t>
  </si>
  <si>
    <t>Western Australia ;  &gt;&gt;&gt; Changed to a job with more usual hours ;  &gt; Males ;</t>
  </si>
  <si>
    <t>Western Australia ;  &gt;&gt;&gt; Changed to a job with more usual hours ;  &gt; Females ;</t>
  </si>
  <si>
    <t>Western Australia ;  &gt;&gt;&gt;&gt; Changed to a job with more full-time hours ;  Persons ;</t>
  </si>
  <si>
    <t>Western Australia ;  &gt;&gt;&gt;&gt; Changed to a job with more full-time hours ;  &gt; Males ;</t>
  </si>
  <si>
    <t>Western Australia ;  &gt;&gt;&gt;&gt; Changed to a job with more full-time hours ;  &gt; Females ;</t>
  </si>
  <si>
    <t>Western Australia ;  &gt;&gt;&gt;&gt; Changed from a part-time job to a full-time job ;  Persons ;</t>
  </si>
  <si>
    <t>Western Australia ;  &gt;&gt;&gt;&gt; Changed from a part-time job to a full-time job ;  &gt; Males ;</t>
  </si>
  <si>
    <t>Western Australia ;  &gt;&gt;&gt;&gt; Changed from a part-time job to a full-time job ;  &gt; Females ;</t>
  </si>
  <si>
    <t>Western Australia ;  &gt;&gt;&gt;&gt; Changed to a job with more part-time hours ;  Persons ;</t>
  </si>
  <si>
    <t>Western Australia ;  &gt;&gt;&gt;&gt; Changed to a job with more part-time hours ;  &gt; Males ;</t>
  </si>
  <si>
    <t>Western Australia ;  &gt;&gt;&gt;&gt; Changed to a job with more part-time hours ;  &gt; Females ;</t>
  </si>
  <si>
    <t>Western Australia ;  &gt;&gt;&gt; Changed to a job with fewer usual hours ;  Persons ;</t>
  </si>
  <si>
    <t>Western Australia ;  &gt;&gt;&gt; Changed to a job with fewer usual hours ;  &gt; Males ;</t>
  </si>
  <si>
    <t>Western Australia ;  &gt;&gt;&gt; Changed to a job with fewer usual hours ;  &gt; Females ;</t>
  </si>
  <si>
    <t>Western Australia ;  &gt;&gt;&gt;&gt; Changed to a job with fewer full-time hours ;  Persons ;</t>
  </si>
  <si>
    <t>Western Australia ;  &gt;&gt;&gt;&gt; Changed to a job with fewer full-time hours ;  &gt; Males ;</t>
  </si>
  <si>
    <t>Western Australia ;  &gt;&gt;&gt;&gt; Changed to a job with fewer full-time hours ;  &gt; Females ;</t>
  </si>
  <si>
    <t>Western Australia ;  &gt;&gt;&gt;&gt; Changed from a full-time job to a part-time job ;  Persons ;</t>
  </si>
  <si>
    <t>Western Australia ;  &gt;&gt;&gt;&gt; Changed from a full-time job to a part-time job ;  &gt; Males ;</t>
  </si>
  <si>
    <t>Western Australia ;  &gt;&gt;&gt;&gt; Changed from a full-time job to a part-time job ;  &gt; Females ;</t>
  </si>
  <si>
    <t>Western Australia ;  &gt;&gt;&gt;&gt; Changed to a job with fewer part-time hours ;  Persons ;</t>
  </si>
  <si>
    <t>Western Australia ;  &gt;&gt;&gt;&gt; Changed to a job with fewer part-time hours ;  &gt; Males ;</t>
  </si>
  <si>
    <t>Western Australia ;  &gt;&gt;&gt;&gt; Changed to a job with fewer part-time hours ;  &gt; Females ;</t>
  </si>
  <si>
    <t>Western Australia ;  &gt;&gt;&gt; Changed jobs with the same status in employment ;  Persons ;</t>
  </si>
  <si>
    <t>Western Australia ;  &gt;&gt;&gt; Changed jobs with the same status in employment ;  &gt; Males ;</t>
  </si>
  <si>
    <t>Western Australia ;  &gt;&gt;&gt; Changed jobs with the same status in employment ;  &gt; Females ;</t>
  </si>
  <si>
    <t>Western Australia ;  &gt;&gt;&gt; Changed jobs with a different status in employment ;  Persons ;</t>
  </si>
  <si>
    <t>Western Australia ;  &gt;&gt;&gt; Changed jobs with a different status in employment ;  &gt; Males ;</t>
  </si>
  <si>
    <t>Western Australia ;  &gt;&gt;&gt; Changed jobs with a different status in employment ;  &gt; Females ;</t>
  </si>
  <si>
    <t>Western Australia ;  &gt;&gt; Did not change jobs in last 12 months ;  Persons ;</t>
  </si>
  <si>
    <t>Western Australia ;  &gt;&gt; Did not change jobs in last 12 months ;  &gt; Males ;</t>
  </si>
  <si>
    <t>Western Australia ;  &gt;&gt; Did not change jobs in last 12 months ;  &gt; Females ;</t>
  </si>
  <si>
    <t>Western Australia ;  &gt; 12 months or more in main job ;  Persons ;</t>
  </si>
  <si>
    <t>Western Australia ;  &gt; 12 months or more in main job ;  &gt; Males ;</t>
  </si>
  <si>
    <t>Western Australia ;  &gt; 12 months or more in main job ;  &gt; Females ;</t>
  </si>
  <si>
    <t>Western Australia ;  &gt;&gt; Employees ;  Persons ;</t>
  </si>
  <si>
    <t>Western Australia ;  &gt;&gt; Employees ;  &gt; Males ;</t>
  </si>
  <si>
    <t>Western Australia ;  &gt;&gt; Employees ;  &gt; Females ;</t>
  </si>
  <si>
    <t>Western Australia ;  &gt;&gt;&gt; No change in occupation with current employer last year ;  Persons ;</t>
  </si>
  <si>
    <t>Western Australia ;  &gt;&gt;&gt; No change in occupation with current employer last year ;  &gt; Males ;</t>
  </si>
  <si>
    <t>Western Australia ;  &gt;&gt;&gt; No change in occupation with current employer last year ;  &gt; Females ;</t>
  </si>
  <si>
    <t>Western Australia ;  &gt;&gt;&gt; Changed occupations with current employer in the same major group last year ;  Persons ;</t>
  </si>
  <si>
    <t>Western Australia ;  &gt;&gt;&gt; Changed occupations with current employer in the same major group last year ;  &gt; Males ;</t>
  </si>
  <si>
    <t>Western Australia ;  &gt;&gt;&gt; Changed occupations with current employer in the same major group last year ;  &gt; Females ;</t>
  </si>
  <si>
    <t>Western Australia ;  &gt;&gt;&gt; Changed occupations with current employer into a different major group last year ;  Persons ;</t>
  </si>
  <si>
    <t>Western Australia ;  &gt;&gt;&gt; Changed occupations with current employer into a different major group last year ;  &gt; Males ;</t>
  </si>
  <si>
    <t>Western Australia ;  &gt;&gt;&gt; Changed occupations with current employer into a different major group last year ;  &gt; Females ;</t>
  </si>
  <si>
    <t>Western Australia ;  &gt;&gt;&gt; No change in usual weekly hours with current employer last year ;  Persons ;</t>
  </si>
  <si>
    <t>Western Australia ;  &gt;&gt;&gt; No change in usual weekly hours with current employer last year ;  &gt; Males ;</t>
  </si>
  <si>
    <t>Western Australia ;  &gt;&gt;&gt; No change in usual weekly hours with current employer last year ;  &gt; Females ;</t>
  </si>
  <si>
    <t>Western Australia ;  &gt;&gt;&gt; Usual weekly hours increased with current employer last year ;  Persons ;</t>
  </si>
  <si>
    <t>Western Australia ;  &gt;&gt;&gt; Usual weekly hours increased with current employer last year ;  &gt; Males ;</t>
  </si>
  <si>
    <t>Western Australia ;  &gt;&gt;&gt; Usual weekly hours increased with current employer last year ;  &gt; Females ;</t>
  </si>
  <si>
    <t>Western Australia ;  &gt;&gt;&gt;&gt; Usual weekly hours increased with more full-time hours last year ;  Persons ;</t>
  </si>
  <si>
    <t>Western Australia ;  &gt;&gt;&gt;&gt; Usual weekly hours increased with more full-time hours last year ;  &gt; Males ;</t>
  </si>
  <si>
    <t>Western Australia ;  &gt;&gt;&gt;&gt; Usual weekly hours increased with more full-time hours last year ;  &gt; Females ;</t>
  </si>
  <si>
    <t>Western Australia ;  &gt;&gt;&gt;&gt; Usual weekly hours increased from part-time to full-time hours last year ;  Persons ;</t>
  </si>
  <si>
    <t>Western Australia ;  &gt;&gt;&gt;&gt; Usual weekly hours increased from part-time to full-time hours last year ;  &gt; Males ;</t>
  </si>
  <si>
    <t>Western Australia ;  &gt;&gt;&gt;&gt; Usual weekly hours increased from part-time to full-time hours last year ;  &gt; Females ;</t>
  </si>
  <si>
    <t>Western Australia ;  &gt;&gt;&gt;&gt; Usual weekly hours increased with more part-time hours last year ;  Persons ;</t>
  </si>
  <si>
    <t>Western Australia ;  &gt;&gt;&gt;&gt; Usual weekly hours increased with more part-time hours last year ;  &gt; Males ;</t>
  </si>
  <si>
    <t>Western Australia ;  &gt;&gt;&gt;&gt; Usual weekly hours increased with more part-time hours last year ;  &gt; Females ;</t>
  </si>
  <si>
    <t>Western Australia ;  &gt;&gt;&gt; Usual weekly hours decreased with current employer last year ;  Persons ;</t>
  </si>
  <si>
    <t>Western Australia ;  &gt;&gt;&gt; Usual weekly hours decreased with current employer last year ;  &gt; Males ;</t>
  </si>
  <si>
    <t>Western Australia ;  &gt;&gt;&gt; Usual weekly hours decreased with current employer last year ;  &gt; Females ;</t>
  </si>
  <si>
    <t>Western Australia ;  &gt;&gt;&gt;&gt; Usual weekly hours decreased with fewer full-time hours last year ;  Persons ;</t>
  </si>
  <si>
    <t>Western Australia ;  &gt;&gt;&gt;&gt; Usual weekly hours decreased with fewer full-time hours last year ;  &gt; Males ;</t>
  </si>
  <si>
    <t>Western Australia ;  &gt;&gt;&gt;&gt; Usual weekly hours decreased with fewer full-time hours last year ;  &gt; Females ;</t>
  </si>
  <si>
    <t>Western Australia ;  &gt;&gt;&gt;&gt; Usual weekly hours decreased from full-time to part-time hours last year ;  Persons ;</t>
  </si>
  <si>
    <t>Western Australia ;  &gt;&gt;&gt;&gt; Usual weekly hours decreased from full-time to part-time hours last year ;  &gt; Males ;</t>
  </si>
  <si>
    <t>Western Australia ;  &gt;&gt;&gt;&gt; Usual weekly hours decreased from full-time to part-time hours last year ;  &gt; Females ;</t>
  </si>
  <si>
    <t>Western Australia ;  &gt;&gt;&gt;&gt; Usual weekly hours decreased with fewer part-time hours last year ;  Persons ;</t>
  </si>
  <si>
    <t>Western Australia ;  &gt;&gt;&gt;&gt; Usual weekly hours decreased with fewer part-time hours last year ;  &gt; Males ;</t>
  </si>
  <si>
    <t>Western Australia ;  &gt;&gt;&gt;&gt; Usual weekly hours decreased with fewer part-time hours last year ;  &gt; Females ;</t>
  </si>
  <si>
    <t>Western Australia ;  &gt;&gt;&gt; Did not know or usual weekly hours varied last year ;  Persons ;</t>
  </si>
  <si>
    <t>Western Australia ;  &gt;&gt;&gt; Did not know or usual weekly hours varied last year ;  &gt; Males ;</t>
  </si>
  <si>
    <t>Western Australia ;  &gt;&gt;&gt; Did not know or usual weekly hours varied last year ;  &gt; Females ;</t>
  </si>
  <si>
    <t>Western Australia ;  &gt;&gt;&gt; Promoted last year ;  Persons ;</t>
  </si>
  <si>
    <t>Western Australia ;  &gt;&gt;&gt; Promoted last year ;  &gt; Males ;</t>
  </si>
  <si>
    <t>Western Australia ;  &gt;&gt;&gt; Promoted last year ;  &gt; Females ;</t>
  </si>
  <si>
    <t>Western Australia ;  &gt;&gt;&gt; Was not promoted last year ;  Persons ;</t>
  </si>
  <si>
    <t>Western Australia ;  &gt;&gt;&gt; Was not promoted last year ;  &gt; Males ;</t>
  </si>
  <si>
    <t>Western Australia ;  &gt;&gt;&gt; Was not promoted last year ;  &gt; Females ;</t>
  </si>
  <si>
    <t>Western Australia ;  &gt;&gt;&gt; Transferred last year ;  Persons ;</t>
  </si>
  <si>
    <t>Western Australia ;  &gt;&gt;&gt; Transferred last year ;  &gt; Males ;</t>
  </si>
  <si>
    <t>Western Australia ;  &gt;&gt;&gt; Transferred last year ;  &gt; Females ;</t>
  </si>
  <si>
    <t>Western Australia ;  &gt;&gt;&gt; Was not transferred last year ;  Persons ;</t>
  </si>
  <si>
    <t>Western Australia ;  &gt;&gt;&gt; Was not transferred last year ;  &gt; Males ;</t>
  </si>
  <si>
    <t>Western Australia ;  &gt;&gt;&gt; Was not transferred last year ;  &gt; Females ;</t>
  </si>
  <si>
    <t>Western Australia ;  &gt;&gt;&gt; Promoted or transferred last year ;  Persons ;</t>
  </si>
  <si>
    <t>Western Australia ;  &gt;&gt;&gt; Promoted or transferred last year ;  &gt; Males ;</t>
  </si>
  <si>
    <t>Western Australia ;  &gt;&gt;&gt; Promoted or transferred last year ;  &gt; Females ;</t>
  </si>
  <si>
    <t>Western Australia ;  &gt;&gt;&gt;&gt; Promoted and transferred last year ;  Persons ;</t>
  </si>
  <si>
    <t>Western Australia ;  &gt;&gt;&gt;&gt; Promoted and transferred last year ;  &gt; Males ;</t>
  </si>
  <si>
    <t>Western Australia ;  &gt;&gt;&gt;&gt; Promoted and transferred last year ;  &gt; Females ;</t>
  </si>
  <si>
    <t>Western Australia ;  &gt;&gt;&gt;&gt; Promoted only last year ;  Persons ;</t>
  </si>
  <si>
    <t>Western Australia ;  &gt;&gt;&gt;&gt; Promoted only last year ;  &gt; Males ;</t>
  </si>
  <si>
    <t>Western Australia ;  &gt;&gt;&gt;&gt; Promoted only last year ;  &gt; Females ;</t>
  </si>
  <si>
    <t>Western Australia ;  &gt;&gt;&gt;&gt; Transferred only last year ;  Persons ;</t>
  </si>
  <si>
    <t>Western Australia ;  &gt;&gt;&gt;&gt; Transferred only last year ;  &gt; Males ;</t>
  </si>
  <si>
    <t>Western Australia ;  &gt;&gt;&gt;&gt; Transferred only last year ;  &gt; Females ;</t>
  </si>
  <si>
    <t>Western Australia ;  &gt;&gt;&gt; Was not promoted or transferred last year ;  Persons ;</t>
  </si>
  <si>
    <t>Western Australia ;  &gt;&gt;&gt; Was not promoted or transferred last year ;  &gt; Males ;</t>
  </si>
  <si>
    <t>Western Australia ;  &gt;&gt;&gt; Was not promoted or transferred last year ;  &gt; Females ;</t>
  </si>
  <si>
    <t>Western Australia ;  &gt;&gt; Owner managers and contributing family workers ;  Persons ;</t>
  </si>
  <si>
    <t>A126275454W</t>
  </si>
  <si>
    <t>A126298782K</t>
  </si>
  <si>
    <t>A126287118J</t>
  </si>
  <si>
    <t>A126275534W</t>
  </si>
  <si>
    <t>A126298862K</t>
  </si>
  <si>
    <t>A126287198V</t>
  </si>
  <si>
    <t>A126275458F</t>
  </si>
  <si>
    <t>A126298786V</t>
  </si>
  <si>
    <t>A126287122X</t>
  </si>
  <si>
    <t>A126275538F</t>
  </si>
  <si>
    <t>A126298866V</t>
  </si>
  <si>
    <t>A126287202X</t>
  </si>
  <si>
    <t>A126275542W</t>
  </si>
  <si>
    <t>A126298870K</t>
  </si>
  <si>
    <t>A126287206J</t>
  </si>
  <si>
    <t>A126275622W</t>
  </si>
  <si>
    <t>A126298950K</t>
  </si>
  <si>
    <t>A126287286V</t>
  </si>
  <si>
    <t>A126275430C</t>
  </si>
  <si>
    <t>A126298758K</t>
  </si>
  <si>
    <t>A126287094A</t>
  </si>
  <si>
    <t>A126275610L</t>
  </si>
  <si>
    <t>A126298938V</t>
  </si>
  <si>
    <t>A126287274K</t>
  </si>
  <si>
    <t>A126275614W</t>
  </si>
  <si>
    <t>A126298942K</t>
  </si>
  <si>
    <t>A126287278V</t>
  </si>
  <si>
    <t>A126275434L</t>
  </si>
  <si>
    <t>A126298762A</t>
  </si>
  <si>
    <t>A126287098K</t>
  </si>
  <si>
    <t>A126275494R</t>
  </si>
  <si>
    <t>A126298822T</t>
  </si>
  <si>
    <t>A126287158A</t>
  </si>
  <si>
    <t>A126275546F</t>
  </si>
  <si>
    <t>A126298874V</t>
  </si>
  <si>
    <t>A126287210X</t>
  </si>
  <si>
    <t>A126275626F</t>
  </si>
  <si>
    <t>A126298954V</t>
  </si>
  <si>
    <t>A126287290K</t>
  </si>
  <si>
    <t>A126275438W</t>
  </si>
  <si>
    <t>A126298766K</t>
  </si>
  <si>
    <t>A126287102R</t>
  </si>
  <si>
    <t>A126275578X</t>
  </si>
  <si>
    <t>A126298906A</t>
  </si>
  <si>
    <t>A126287242T</t>
  </si>
  <si>
    <t>A126275582R</t>
  </si>
  <si>
    <t>A126298910T</t>
  </si>
  <si>
    <t>A126287246A</t>
  </si>
  <si>
    <t>A126275470W</t>
  </si>
  <si>
    <t>A126298798C</t>
  </si>
  <si>
    <t>A126287134J</t>
  </si>
  <si>
    <t>A126275442L</t>
  </si>
  <si>
    <t>A126298770A</t>
  </si>
  <si>
    <t>A126287106X</t>
  </si>
  <si>
    <t>A126275498X</t>
  </si>
  <si>
    <t>A126298826A</t>
  </si>
  <si>
    <t>A126287162T</t>
  </si>
  <si>
    <t>A126275462W</t>
  </si>
  <si>
    <t>A126298790K</t>
  </si>
  <si>
    <t>A126287126J</t>
  </si>
  <si>
    <t>A126275502C</t>
  </si>
  <si>
    <t>A126298830T</t>
  </si>
  <si>
    <t>A126287166A</t>
  </si>
  <si>
    <t>A126275474F</t>
  </si>
  <si>
    <t>A126298802J</t>
  </si>
  <si>
    <t>A126287138T</t>
  </si>
  <si>
    <t>A126275506L</t>
  </si>
  <si>
    <t>A126298834A</t>
  </si>
  <si>
    <t>A126287170T</t>
  </si>
  <si>
    <t>A126275550W</t>
  </si>
  <si>
    <t>A126298878C</t>
  </si>
  <si>
    <t>A126287214J</t>
  </si>
  <si>
    <t>A126275510C</t>
  </si>
  <si>
    <t>A126298838K</t>
  </si>
  <si>
    <t>A126287174A</t>
  </si>
  <si>
    <t>A126275478R</t>
  </si>
  <si>
    <t>A126298806T</t>
  </si>
  <si>
    <t>A126287142J</t>
  </si>
  <si>
    <t>A126275586X</t>
  </si>
  <si>
    <t>A126298914A</t>
  </si>
  <si>
    <t>A126287250T</t>
  </si>
  <si>
    <t>A126275554F</t>
  </si>
  <si>
    <t>A126298882V</t>
  </si>
  <si>
    <t>A126287218T</t>
  </si>
  <si>
    <t>A126275558R</t>
  </si>
  <si>
    <t>A126298886C</t>
  </si>
  <si>
    <t>A126287222J</t>
  </si>
  <si>
    <t>A126275630W</t>
  </si>
  <si>
    <t>A126298958C</t>
  </si>
  <si>
    <t>A126287294V</t>
  </si>
  <si>
    <t>A126275446W</t>
  </si>
  <si>
    <t>A126298774K</t>
  </si>
  <si>
    <t>A126287110R</t>
  </si>
  <si>
    <t>A126275514L</t>
  </si>
  <si>
    <t>A126298842A</t>
  </si>
  <si>
    <t>A126287178K</t>
  </si>
  <si>
    <t>A126275466F</t>
  </si>
  <si>
    <t>A126298794V</t>
  </si>
  <si>
    <t>A126287130X</t>
  </si>
  <si>
    <t>A126275562F</t>
  </si>
  <si>
    <t>A126298890V</t>
  </si>
  <si>
    <t>A126287226T</t>
  </si>
  <si>
    <t>A126275566R</t>
  </si>
  <si>
    <t>A126298894C</t>
  </si>
  <si>
    <t>A126287230J</t>
  </si>
  <si>
    <t>A126275482F</t>
  </si>
  <si>
    <t>A126298810J</t>
  </si>
  <si>
    <t>A126287146T</t>
  </si>
  <si>
    <t>A126275450L</t>
  </si>
  <si>
    <t>A126298778V</t>
  </si>
  <si>
    <t>A126287114X</t>
  </si>
  <si>
    <t>A126275634F</t>
  </si>
  <si>
    <t>A126298962V</t>
  </si>
  <si>
    <t>A126287298C</t>
  </si>
  <si>
    <t>A126275518W</t>
  </si>
  <si>
    <t>A126298846K</t>
  </si>
  <si>
    <t>A126287182A</t>
  </si>
  <si>
    <t>A126275590R</t>
  </si>
  <si>
    <t>A126298918K</t>
  </si>
  <si>
    <t>A126287254A</t>
  </si>
  <si>
    <t>A126274558W</t>
  </si>
  <si>
    <t>A126297886K</t>
  </si>
  <si>
    <t>A126286222R</t>
  </si>
  <si>
    <t>A126274514V</t>
  </si>
  <si>
    <t>A126297842J</t>
  </si>
  <si>
    <t>A126286178T</t>
  </si>
  <si>
    <t>A126274442V</t>
  </si>
  <si>
    <t>A126297770J</t>
  </si>
  <si>
    <t>A126286106F</t>
  </si>
  <si>
    <t>A126274518C</t>
  </si>
  <si>
    <t>A126297846T</t>
  </si>
  <si>
    <t>A126286182J</t>
  </si>
  <si>
    <t>A126274522V</t>
  </si>
  <si>
    <t>A126297850J</t>
  </si>
  <si>
    <t>A126286186T</t>
  </si>
  <si>
    <t>A126274446C</t>
  </si>
  <si>
    <t>A126297774T</t>
  </si>
  <si>
    <t>A126286110W</t>
  </si>
  <si>
    <t>A126274450V</t>
  </si>
  <si>
    <t>A126297778A</t>
  </si>
  <si>
    <t>A126286114F</t>
  </si>
  <si>
    <t>A126274490L</t>
  </si>
  <si>
    <t>A126297818J</t>
  </si>
  <si>
    <t>A126286154X</t>
  </si>
  <si>
    <t>A126274406K</t>
  </si>
  <si>
    <t>A126297734X</t>
  </si>
  <si>
    <t>A126286070R</t>
  </si>
  <si>
    <t>A126274526C</t>
  </si>
  <si>
    <t>A126297854T</t>
  </si>
  <si>
    <t>A126286190J</t>
  </si>
  <si>
    <t>A126274494W</t>
  </si>
  <si>
    <t>A126297822X</t>
  </si>
  <si>
    <t>A126286158J</t>
  </si>
  <si>
    <t>A126274538L</t>
  </si>
  <si>
    <t>A126297866A</t>
  </si>
  <si>
    <t>A126286202F</t>
  </si>
  <si>
    <t>A126274410A</t>
  </si>
  <si>
    <t>A126297738J</t>
  </si>
  <si>
    <t>A126286074X</t>
  </si>
  <si>
    <t>A126274346V</t>
  </si>
  <si>
    <t>A126297674J</t>
  </si>
  <si>
    <t>A126286010L</t>
  </si>
  <si>
    <t>A126274374C</t>
  </si>
  <si>
    <t>A126297702F</t>
  </si>
  <si>
    <t>A126286038R</t>
  </si>
  <si>
    <t>A126274454C</t>
  </si>
  <si>
    <t>A126297782T</t>
  </si>
  <si>
    <t>A126286118R</t>
  </si>
  <si>
    <t>A126274378L</t>
  </si>
  <si>
    <t>A126297706R</t>
  </si>
  <si>
    <t>A126286042F</t>
  </si>
  <si>
    <t>A126274458L</t>
  </si>
  <si>
    <t>A126297786A</t>
  </si>
  <si>
    <t>A126286122F</t>
  </si>
  <si>
    <t>A126274462C</t>
  </si>
  <si>
    <t>A126297790T</t>
  </si>
  <si>
    <t>A126286126R</t>
  </si>
  <si>
    <t>A126274542C</t>
  </si>
  <si>
    <t>A126297870T</t>
  </si>
  <si>
    <t>A126286206R</t>
  </si>
  <si>
    <t>A126274350K</t>
  </si>
  <si>
    <t>A126297678T</t>
  </si>
  <si>
    <t>A126286014W</t>
  </si>
  <si>
    <t>A126274530V</t>
  </si>
  <si>
    <t>A126297858A</t>
  </si>
  <si>
    <t>A126286194T</t>
  </si>
  <si>
    <t>A126274534C</t>
  </si>
  <si>
    <t>A126297862T</t>
  </si>
  <si>
    <t>A126286198A</t>
  </si>
  <si>
    <t>A126274354V</t>
  </si>
  <si>
    <t>A126297682J</t>
  </si>
  <si>
    <t>A126286018F</t>
  </si>
  <si>
    <t>A126274414K</t>
  </si>
  <si>
    <t>A126297742X</t>
  </si>
  <si>
    <t>A126286078J</t>
  </si>
  <si>
    <t>A126274466L</t>
  </si>
  <si>
    <t>A126297794A</t>
  </si>
  <si>
    <t>A126286130F</t>
  </si>
  <si>
    <t>A126274546L</t>
  </si>
  <si>
    <t>A126297874A</t>
  </si>
  <si>
    <t>A126286210F</t>
  </si>
  <si>
    <t>A126274358C</t>
  </si>
  <si>
    <t>A126297686T</t>
  </si>
  <si>
    <t>A126286022W</t>
  </si>
  <si>
    <t>A126274498F</t>
  </si>
  <si>
    <t>A126297826J</t>
  </si>
  <si>
    <t>A126286162X</t>
  </si>
  <si>
    <t>A126274502K</t>
  </si>
  <si>
    <t>A126297830X</t>
  </si>
  <si>
    <t>A126286166J</t>
  </si>
  <si>
    <t>A126274390C</t>
  </si>
  <si>
    <t>A126297718X</t>
  </si>
  <si>
    <t>A126286054R</t>
  </si>
  <si>
    <t>A126274362V</t>
  </si>
  <si>
    <t>A126297690J</t>
  </si>
  <si>
    <t>A126286026F</t>
  </si>
  <si>
    <t>A126274418V</t>
  </si>
  <si>
    <t>A126297746J</t>
  </si>
  <si>
    <t>A126286082X</t>
  </si>
  <si>
    <t>A126274382C</t>
  </si>
  <si>
    <t>A126297710F</t>
  </si>
  <si>
    <t>A126286046R</t>
  </si>
  <si>
    <t>A126274422K</t>
  </si>
  <si>
    <t>A126297750X</t>
  </si>
  <si>
    <t>A126286086J</t>
  </si>
  <si>
    <t>A126274394L</t>
  </si>
  <si>
    <t>A126297722R</t>
  </si>
  <si>
    <t>A126286058X</t>
  </si>
  <si>
    <t>A126274426V</t>
  </si>
  <si>
    <t>A126297754J</t>
  </si>
  <si>
    <t>A126286090X</t>
  </si>
  <si>
    <t>A126274470C</t>
  </si>
  <si>
    <t>A126297798K</t>
  </si>
  <si>
    <t>A126286134R</t>
  </si>
  <si>
    <t>A126274430K</t>
  </si>
  <si>
    <t>A126297758T</t>
  </si>
  <si>
    <t>A126286094J</t>
  </si>
  <si>
    <t>A126274398W</t>
  </si>
  <si>
    <t>A126297726X</t>
  </si>
  <si>
    <t>A126286062R</t>
  </si>
  <si>
    <t>A126274506V</t>
  </si>
  <si>
    <t>A126297834J</t>
  </si>
  <si>
    <t>A126286170X</t>
  </si>
  <si>
    <t>A126274474L</t>
  </si>
  <si>
    <t>A126297802R</t>
  </si>
  <si>
    <t>A126286138X</t>
  </si>
  <si>
    <t>A126274478W</t>
  </si>
  <si>
    <t>A126297806X</t>
  </si>
  <si>
    <t>A126286142R</t>
  </si>
  <si>
    <t>A126274550C</t>
  </si>
  <si>
    <t>Western Australia ;  &gt;&gt; Owner managers and contributing family workers ;  &gt; Males ;</t>
  </si>
  <si>
    <t>Western Australia ;  &gt;&gt; Owner managers and contributing family workers ;  &gt; Females ;</t>
  </si>
  <si>
    <t>Western Australia ;  &gt;&gt;&gt; No change in usual weekly hours last year ;  Persons ;</t>
  </si>
  <si>
    <t>Western Australia ;  &gt;&gt;&gt; No change in usual weekly hours last year ;  &gt; Males ;</t>
  </si>
  <si>
    <t>Western Australia ;  &gt;&gt;&gt; No change in usual weekly hours last year ;  &gt; Females ;</t>
  </si>
  <si>
    <t>Western Australia ;  &gt;&gt;&gt; Usual weekly hours increased last year ;  Persons ;</t>
  </si>
  <si>
    <t>Western Australia ;  &gt;&gt;&gt; Usual weekly hours increased last year ;  &gt; Males ;</t>
  </si>
  <si>
    <t>Western Australia ;  &gt;&gt;&gt; Usual weekly hours increased last year ;  &gt; Females ;</t>
  </si>
  <si>
    <t>Western Australia ;  &gt;&gt;&gt; Usual weekly hours decreased last year ;  Persons ;</t>
  </si>
  <si>
    <t>Western Australia ;  &gt;&gt;&gt; Usual weekly hours decreased last year ;  &gt; Males ;</t>
  </si>
  <si>
    <t>Western Australia ;  &gt;&gt;&gt; Usual weekly hours decreased last year ;  &gt; Females ;</t>
  </si>
  <si>
    <t>Tasmania ;  Employed total ;  Persons ;</t>
  </si>
  <si>
    <t>Tasmania ;  Employed total ;  &gt; Males ;</t>
  </si>
  <si>
    <t>Tasmania ;  Employed total ;  &gt; Females ;</t>
  </si>
  <si>
    <t>Tasmania ;  &gt; Less than 12 months in main job ;  Persons ;</t>
  </si>
  <si>
    <t>Tasmania ;  &gt; Less than 12 months in main job ;  &gt; Males ;</t>
  </si>
  <si>
    <t>Tasmania ;  &gt; Less than 12 months in main job ;  &gt; Females ;</t>
  </si>
  <si>
    <t>Tasmania ;  &gt;&gt; Changed jobs in last 12 months ;  Persons ;</t>
  </si>
  <si>
    <t>Tasmania ;  &gt;&gt; Changed jobs in last 12 months ;  &gt; Males ;</t>
  </si>
  <si>
    <t>Tasmania ;  &gt;&gt; Changed jobs in last 12 months ;  &gt; Females ;</t>
  </si>
  <si>
    <t>Tasmania ;  &gt;&gt;&gt; Changed jobs in the same industry division ;  Persons ;</t>
  </si>
  <si>
    <t>Tasmania ;  &gt;&gt;&gt; Changed jobs in the same industry division ;  &gt; Males ;</t>
  </si>
  <si>
    <t>Tasmania ;  &gt;&gt;&gt; Changed jobs in the same industry division ;  &gt; Females ;</t>
  </si>
  <si>
    <t>Tasmania ;  &gt;&gt;&gt; Changed jobs into a different industry division ;  Persons ;</t>
  </si>
  <si>
    <t>Tasmania ;  &gt;&gt;&gt; Changed jobs into a different industry division ;  &gt; Males ;</t>
  </si>
  <si>
    <t>Tasmania ;  &gt;&gt;&gt; Changed jobs into a different industry division ;  &gt; Females ;</t>
  </si>
  <si>
    <t>Tasmania ;  &gt;&gt;&gt; Changed jobs in the same major occupation group ;  Persons ;</t>
  </si>
  <si>
    <t>Tasmania ;  &gt;&gt;&gt; Changed jobs in the same major occupation group ;  &gt; Males ;</t>
  </si>
  <si>
    <t>Tasmania ;  &gt;&gt;&gt; Changed jobs in the same major occupation group ;  &gt; Females ;</t>
  </si>
  <si>
    <t>Tasmania ;  &gt;&gt;&gt; Changed jobs into a different major occupation group ;  Persons ;</t>
  </si>
  <si>
    <t>Tasmania ;  &gt;&gt;&gt; Changed jobs into a different major occupation group ;  &gt; Males ;</t>
  </si>
  <si>
    <t>Tasmania ;  &gt;&gt;&gt; Changed jobs into a different major occupation group ;  &gt; Females ;</t>
  </si>
  <si>
    <t>Tasmania ;  &gt;&gt;&gt; Changed to a job with the same usual hours ;  Persons ;</t>
  </si>
  <si>
    <t>Tasmania ;  &gt;&gt;&gt; Changed to a job with the same usual hours ;  &gt; Males ;</t>
  </si>
  <si>
    <t>Tasmania ;  &gt;&gt;&gt; Changed to a job with the same usual hours ;  &gt; Females ;</t>
  </si>
  <si>
    <t>Tasmania ;  &gt;&gt;&gt; Changed to a job with more usual hours ;  Persons ;</t>
  </si>
  <si>
    <t>Tasmania ;  &gt;&gt;&gt; Changed to a job with more usual hours ;  &gt; Males ;</t>
  </si>
  <si>
    <t>Tasmania ;  &gt;&gt;&gt; Changed to a job with more usual hours ;  &gt; Females ;</t>
  </si>
  <si>
    <t>Tasmania ;  &gt;&gt;&gt;&gt; Changed to a job with more full-time hours ;  Persons ;</t>
  </si>
  <si>
    <t>Tasmania ;  &gt;&gt;&gt;&gt; Changed to a job with more full-time hours ;  &gt; Males ;</t>
  </si>
  <si>
    <t>Tasmania ;  &gt;&gt;&gt;&gt; Changed to a job with more full-time hours ;  &gt; Females ;</t>
  </si>
  <si>
    <t>Tasmania ;  &gt;&gt;&gt;&gt; Changed from a part-time job to a full-time job ;  Persons ;</t>
  </si>
  <si>
    <t>Tasmania ;  &gt;&gt;&gt;&gt; Changed from a part-time job to a full-time job ;  &gt; Males ;</t>
  </si>
  <si>
    <t>Tasmania ;  &gt;&gt;&gt;&gt; Changed from a part-time job to a full-time job ;  &gt; Females ;</t>
  </si>
  <si>
    <t>Tasmania ;  &gt;&gt;&gt;&gt; Changed to a job with more part-time hours ;  Persons ;</t>
  </si>
  <si>
    <t>Tasmania ;  &gt;&gt;&gt;&gt; Changed to a job with more part-time hours ;  &gt; Males ;</t>
  </si>
  <si>
    <t>Tasmania ;  &gt;&gt;&gt;&gt; Changed to a job with more part-time hours ;  &gt; Females ;</t>
  </si>
  <si>
    <t>Tasmania ;  &gt;&gt;&gt; Changed to a job with fewer usual hours ;  Persons ;</t>
  </si>
  <si>
    <t>Tasmania ;  &gt;&gt;&gt; Changed to a job with fewer usual hours ;  &gt; Males ;</t>
  </si>
  <si>
    <t>Tasmania ;  &gt;&gt;&gt; Changed to a job with fewer usual hours ;  &gt; Females ;</t>
  </si>
  <si>
    <t>Tasmania ;  &gt;&gt;&gt;&gt; Changed to a job with fewer full-time hours ;  Persons ;</t>
  </si>
  <si>
    <t>Tasmania ;  &gt;&gt;&gt;&gt; Changed to a job with fewer full-time hours ;  &gt; Males ;</t>
  </si>
  <si>
    <t>Tasmania ;  &gt;&gt;&gt;&gt; Changed to a job with fewer full-time hours ;  &gt; Females ;</t>
  </si>
  <si>
    <t>Tasmania ;  &gt;&gt;&gt;&gt; Changed from a full-time job to a part-time job ;  Persons ;</t>
  </si>
  <si>
    <t>Tasmania ;  &gt;&gt;&gt;&gt; Changed from a full-time job to a part-time job ;  &gt; Males ;</t>
  </si>
  <si>
    <t>Tasmania ;  &gt;&gt;&gt;&gt; Changed from a full-time job to a part-time job ;  &gt; Females ;</t>
  </si>
  <si>
    <t>Tasmania ;  &gt;&gt;&gt;&gt; Changed to a job with fewer part-time hours ;  Persons ;</t>
  </si>
  <si>
    <t>Tasmania ;  &gt;&gt;&gt;&gt; Changed to a job with fewer part-time hours ;  &gt; Males ;</t>
  </si>
  <si>
    <t>Tasmania ;  &gt;&gt;&gt;&gt; Changed to a job with fewer part-time hours ;  &gt; Females ;</t>
  </si>
  <si>
    <t>Tasmania ;  &gt;&gt;&gt; Changed jobs with the same status in employment ;  Persons ;</t>
  </si>
  <si>
    <t>Tasmania ;  &gt;&gt;&gt; Changed jobs with the same status in employment ;  &gt; Males ;</t>
  </si>
  <si>
    <t>Tasmania ;  &gt;&gt;&gt; Changed jobs with the same status in employment ;  &gt; Females ;</t>
  </si>
  <si>
    <t>Tasmania ;  &gt;&gt;&gt; Changed jobs with a different status in employment ;  Persons ;</t>
  </si>
  <si>
    <t>Tasmania ;  &gt;&gt;&gt; Changed jobs with a different status in employment ;  &gt; Males ;</t>
  </si>
  <si>
    <t>Tasmania ;  &gt;&gt;&gt; Changed jobs with a different status in employment ;  &gt; Females ;</t>
  </si>
  <si>
    <t>Tasmania ;  &gt;&gt; Did not change jobs in last 12 months ;  Persons ;</t>
  </si>
  <si>
    <t>Tasmania ;  &gt;&gt; Did not change jobs in last 12 months ;  &gt; Males ;</t>
  </si>
  <si>
    <t>Tasmania ;  &gt;&gt; Did not change jobs in last 12 months ;  &gt; Females ;</t>
  </si>
  <si>
    <t>Tasmania ;  &gt; 12 months or more in main job ;  Persons ;</t>
  </si>
  <si>
    <t>Tasmania ;  &gt; 12 months or more in main job ;  &gt; Males ;</t>
  </si>
  <si>
    <t>Tasmania ;  &gt; 12 months or more in main job ;  &gt; Females ;</t>
  </si>
  <si>
    <t>Tasmania ;  &gt;&gt; Employees ;  Persons ;</t>
  </si>
  <si>
    <t>Tasmania ;  &gt;&gt; Employees ;  &gt; Males ;</t>
  </si>
  <si>
    <t>Tasmania ;  &gt;&gt; Employees ;  &gt; Females ;</t>
  </si>
  <si>
    <t>Tasmania ;  &gt;&gt;&gt; No change in occupation with current employer last year ;  Persons ;</t>
  </si>
  <si>
    <t>Tasmania ;  &gt;&gt;&gt; No change in occupation with current employer last year ;  &gt; Males ;</t>
  </si>
  <si>
    <t>Tasmania ;  &gt;&gt;&gt; No change in occupation with current employer last year ;  &gt; Females ;</t>
  </si>
  <si>
    <t>Tasmania ;  &gt;&gt;&gt; Changed occupations with current employer in the same major group last year ;  Persons ;</t>
  </si>
  <si>
    <t>Tasmania ;  &gt;&gt;&gt; Changed occupations with current employer in the same major group last year ;  &gt; Males ;</t>
  </si>
  <si>
    <t>Tasmania ;  &gt;&gt;&gt; Changed occupations with current employer in the same major group last year ;  &gt; Females ;</t>
  </si>
  <si>
    <t>Tasmania ;  &gt;&gt;&gt; Changed occupations with current employer into a different major group last year ;  Persons ;</t>
  </si>
  <si>
    <t>Tasmania ;  &gt;&gt;&gt; Changed occupations with current employer into a different major group last year ;  &gt; Males ;</t>
  </si>
  <si>
    <t>Tasmania ;  &gt;&gt;&gt; Changed occupations with current employer into a different major group last year ;  &gt; Females ;</t>
  </si>
  <si>
    <t>Tasmania ;  &gt;&gt;&gt; No change in usual weekly hours with current employer last year ;  Persons ;</t>
  </si>
  <si>
    <t>Tasmania ;  &gt;&gt;&gt; No change in usual weekly hours with current employer last year ;  &gt; Males ;</t>
  </si>
  <si>
    <t>Tasmania ;  &gt;&gt;&gt; No change in usual weekly hours with current employer last year ;  &gt; Females ;</t>
  </si>
  <si>
    <t>Tasmania ;  &gt;&gt;&gt; Usual weekly hours increased with current employer last year ;  Persons ;</t>
  </si>
  <si>
    <t>Tasmania ;  &gt;&gt;&gt; Usual weekly hours increased with current employer last year ;  &gt; Males ;</t>
  </si>
  <si>
    <t>Tasmania ;  &gt;&gt;&gt; Usual weekly hours increased with current employer last year ;  &gt; Females ;</t>
  </si>
  <si>
    <t>Tasmania ;  &gt;&gt;&gt;&gt; Usual weekly hours increased with more full-time hours last year ;  Persons ;</t>
  </si>
  <si>
    <t>Tasmania ;  &gt;&gt;&gt;&gt; Usual weekly hours increased with more full-time hours last year ;  &gt; Males ;</t>
  </si>
  <si>
    <t>Tasmania ;  &gt;&gt;&gt;&gt; Usual weekly hours increased with more full-time hours last year ;  &gt; Females ;</t>
  </si>
  <si>
    <t>Tasmania ;  &gt;&gt;&gt;&gt; Usual weekly hours increased from part-time to full-time hours last year ;  Persons ;</t>
  </si>
  <si>
    <t>Tasmania ;  &gt;&gt;&gt;&gt; Usual weekly hours increased from part-time to full-time hours last year ;  &gt; Males ;</t>
  </si>
  <si>
    <t>Tasmania ;  &gt;&gt;&gt;&gt; Usual weekly hours increased from part-time to full-time hours last year ;  &gt; Females ;</t>
  </si>
  <si>
    <t>Tasmania ;  &gt;&gt;&gt;&gt; Usual weekly hours increased with more part-time hours last year ;  Persons ;</t>
  </si>
  <si>
    <t>Tasmania ;  &gt;&gt;&gt;&gt; Usual weekly hours increased with more part-time hours last year ;  &gt; Males ;</t>
  </si>
  <si>
    <t>Tasmania ;  &gt;&gt;&gt;&gt; Usual weekly hours increased with more part-time hours last year ;  &gt; Females ;</t>
  </si>
  <si>
    <t>Tasmania ;  &gt;&gt;&gt; Usual weekly hours decreased with current employer last year ;  Persons ;</t>
  </si>
  <si>
    <t>Tasmania ;  &gt;&gt;&gt; Usual weekly hours decreased with current employer last year ;  &gt; Males ;</t>
  </si>
  <si>
    <t>Tasmania ;  &gt;&gt;&gt; Usual weekly hours decreased with current employer last year ;  &gt; Females ;</t>
  </si>
  <si>
    <t>Tasmania ;  &gt;&gt;&gt;&gt; Usual weekly hours decreased with fewer full-time hours last year ;  Persons ;</t>
  </si>
  <si>
    <t>Tasmania ;  &gt;&gt;&gt;&gt; Usual weekly hours decreased with fewer full-time hours last year ;  &gt; Males ;</t>
  </si>
  <si>
    <t>Tasmania ;  &gt;&gt;&gt;&gt; Usual weekly hours decreased with fewer full-time hours last year ;  &gt; Females ;</t>
  </si>
  <si>
    <t>Tasmania ;  &gt;&gt;&gt;&gt; Usual weekly hours decreased from full-time to part-time hours last year ;  Persons ;</t>
  </si>
  <si>
    <t>Tasmania ;  &gt;&gt;&gt;&gt; Usual weekly hours decreased from full-time to part-time hours last year ;  &gt; Males ;</t>
  </si>
  <si>
    <t>Tasmania ;  &gt;&gt;&gt;&gt; Usual weekly hours decreased from full-time to part-time hours last year ;  &gt; Females ;</t>
  </si>
  <si>
    <t>Tasmania ;  &gt;&gt;&gt;&gt; Usual weekly hours decreased with fewer part-time hours last year ;  Persons ;</t>
  </si>
  <si>
    <t>Tasmania ;  &gt;&gt;&gt;&gt; Usual weekly hours decreased with fewer part-time hours last year ;  &gt; Males ;</t>
  </si>
  <si>
    <t>Tasmania ;  &gt;&gt;&gt;&gt; Usual weekly hours decreased with fewer part-time hours last year ;  &gt; Females ;</t>
  </si>
  <si>
    <t>Tasmania ;  &gt;&gt;&gt; Did not know or usual weekly hours varied last year ;  Persons ;</t>
  </si>
  <si>
    <t>Tasmania ;  &gt;&gt;&gt; Did not know or usual weekly hours varied last year ;  &gt; Males ;</t>
  </si>
  <si>
    <t>Tasmania ;  &gt;&gt;&gt; Did not know or usual weekly hours varied last year ;  &gt; Females ;</t>
  </si>
  <si>
    <t>Tasmania ;  &gt;&gt;&gt; Promoted last year ;  Persons ;</t>
  </si>
  <si>
    <t>Tasmania ;  &gt;&gt;&gt; Promoted last year ;  &gt; Males ;</t>
  </si>
  <si>
    <t>Tasmania ;  &gt;&gt;&gt; Promoted last year ;  &gt; Females ;</t>
  </si>
  <si>
    <t>Tasmania ;  &gt;&gt;&gt; Was not promoted last year ;  Persons ;</t>
  </si>
  <si>
    <t>Tasmania ;  &gt;&gt;&gt; Was not promoted last year ;  &gt; Males ;</t>
  </si>
  <si>
    <t>Tasmania ;  &gt;&gt;&gt; Was not promoted last year ;  &gt; Females ;</t>
  </si>
  <si>
    <t>Tasmania ;  &gt;&gt;&gt; Transferred last year ;  Persons ;</t>
  </si>
  <si>
    <t>Tasmania ;  &gt;&gt;&gt; Transferred last year ;  &gt; Males ;</t>
  </si>
  <si>
    <t>Tasmania ;  &gt;&gt;&gt; Transferred last year ;  &gt; Females ;</t>
  </si>
  <si>
    <t>Tasmania ;  &gt;&gt;&gt; Was not transferred last year ;  Persons ;</t>
  </si>
  <si>
    <t>Tasmania ;  &gt;&gt;&gt; Was not transferred last year ;  &gt; Males ;</t>
  </si>
  <si>
    <t>Tasmania ;  &gt;&gt;&gt; Was not transferred last year ;  &gt; Females ;</t>
  </si>
  <si>
    <t>Tasmania ;  &gt;&gt;&gt; Promoted or transferred last year ;  Persons ;</t>
  </si>
  <si>
    <t>Tasmania ;  &gt;&gt;&gt; Promoted or transferred last year ;  &gt; Males ;</t>
  </si>
  <si>
    <t>Tasmania ;  &gt;&gt;&gt; Promoted or transferred last year ;  &gt; Females ;</t>
  </si>
  <si>
    <t>Tasmania ;  &gt;&gt;&gt;&gt; Promoted and transferred last year ;  Persons ;</t>
  </si>
  <si>
    <t>Tasmania ;  &gt;&gt;&gt;&gt; Promoted and transferred last year ;  &gt; Males ;</t>
  </si>
  <si>
    <t>Tasmania ;  &gt;&gt;&gt;&gt; Promoted and transferred last year ;  &gt; Females ;</t>
  </si>
  <si>
    <t>Tasmania ;  &gt;&gt;&gt;&gt; Promoted only last year ;  Persons ;</t>
  </si>
  <si>
    <t>Tasmania ;  &gt;&gt;&gt;&gt; Promoted only last year ;  &gt; Males ;</t>
  </si>
  <si>
    <t>Tasmania ;  &gt;&gt;&gt;&gt; Promoted only last year ;  &gt; Females ;</t>
  </si>
  <si>
    <t>Tasmania ;  &gt;&gt;&gt;&gt; Transferred only last year ;  Persons ;</t>
  </si>
  <si>
    <t>Tasmania ;  &gt;&gt;&gt;&gt; Transferred only last year ;  &gt; Males ;</t>
  </si>
  <si>
    <t>Tasmania ;  &gt;&gt;&gt;&gt; Transferred only last year ;  &gt; Females ;</t>
  </si>
  <si>
    <t>Tasmania ;  &gt;&gt;&gt; Was not promoted or transferred last year ;  Persons ;</t>
  </si>
  <si>
    <t>Tasmania ;  &gt;&gt;&gt; Was not promoted or transferred last year ;  &gt; Males ;</t>
  </si>
  <si>
    <t>Tasmania ;  &gt;&gt;&gt; Was not promoted or transferred last year ;  &gt; Females ;</t>
  </si>
  <si>
    <t>Tasmania ;  &gt;&gt; Owner managers and contributing family workers ;  Persons ;</t>
  </si>
  <si>
    <t>Tasmania ;  &gt;&gt; Owner managers and contributing family workers ;  &gt; Males ;</t>
  </si>
  <si>
    <t>Tasmania ;  &gt;&gt; Owner managers and contributing family workers ;  &gt; Females ;</t>
  </si>
  <si>
    <t>Tasmania ;  &gt;&gt;&gt; No change in usual weekly hours last year ;  Persons ;</t>
  </si>
  <si>
    <t>Tasmania ;  &gt;&gt;&gt; No change in usual weekly hours last year ;  &gt; Males ;</t>
  </si>
  <si>
    <t>Tasmania ;  &gt;&gt;&gt; No change in usual weekly hours last year ;  &gt; Females ;</t>
  </si>
  <si>
    <t>Tasmania ;  &gt;&gt;&gt; Usual weekly hours increased last year ;  Persons ;</t>
  </si>
  <si>
    <t>Tasmania ;  &gt;&gt;&gt; Usual weekly hours increased last year ;  &gt; Males ;</t>
  </si>
  <si>
    <t>Tasmania ;  &gt;&gt;&gt; Usual weekly hours increased last year ;  &gt; Females ;</t>
  </si>
  <si>
    <t>Tasmania ;  &gt;&gt;&gt; Usual weekly hours decreased last year ;  Persons ;</t>
  </si>
  <si>
    <t>Tasmania ;  &gt;&gt;&gt; Usual weekly hours decreased last year ;  &gt; Males ;</t>
  </si>
  <si>
    <t>Tasmania ;  &gt;&gt;&gt; Usual weekly hours decreased last year ;  &gt; Females ;</t>
  </si>
  <si>
    <t>Northern Territory ;  Employed total ;  Persons ;</t>
  </si>
  <si>
    <t>Northern Territory ;  Employed total ;  &gt; Males ;</t>
  </si>
  <si>
    <t>Northern Territory ;  Employed total ;  &gt; Females ;</t>
  </si>
  <si>
    <t>Northern Territory ;  &gt; Less than 12 months in main job ;  Persons ;</t>
  </si>
  <si>
    <t>Northern Territory ;  &gt; Less than 12 months in main job ;  &gt; Males ;</t>
  </si>
  <si>
    <t>Northern Territory ;  &gt; Less than 12 months in main job ;  &gt; Females ;</t>
  </si>
  <si>
    <t>Northern Territory ;  &gt;&gt; Changed jobs in last 12 months ;  Persons ;</t>
  </si>
  <si>
    <t>Northern Territory ;  &gt;&gt; Changed jobs in last 12 months ;  &gt; Males ;</t>
  </si>
  <si>
    <t>Northern Territory ;  &gt;&gt; Changed jobs in last 12 months ;  &gt; Females ;</t>
  </si>
  <si>
    <t>Northern Territory ;  &gt;&gt;&gt; Changed jobs in the same industry division ;  Persons ;</t>
  </si>
  <si>
    <t>Northern Territory ;  &gt;&gt;&gt; Changed jobs in the same industry division ;  &gt; Males ;</t>
  </si>
  <si>
    <t>Northern Territory ;  &gt;&gt;&gt; Changed jobs in the same industry division ;  &gt; Females ;</t>
  </si>
  <si>
    <t>Northern Territory ;  &gt;&gt;&gt; Changed jobs into a different industry division ;  Persons ;</t>
  </si>
  <si>
    <t>Northern Territory ;  &gt;&gt;&gt; Changed jobs into a different industry division ;  &gt; Males ;</t>
  </si>
  <si>
    <t>Northern Territory ;  &gt;&gt;&gt; Changed jobs into a different industry division ;  &gt; Females ;</t>
  </si>
  <si>
    <t>Northern Territory ;  &gt;&gt;&gt; Changed jobs in the same major occupation group ;  Persons ;</t>
  </si>
  <si>
    <t>Northern Territory ;  &gt;&gt;&gt; Changed jobs in the same major occupation group ;  &gt; Males ;</t>
  </si>
  <si>
    <t>Northern Territory ;  &gt;&gt;&gt; Changed jobs in the same major occupation group ;  &gt; Females ;</t>
  </si>
  <si>
    <t>Northern Territory ;  &gt;&gt;&gt; Changed jobs into a different major occupation group ;  Persons ;</t>
  </si>
  <si>
    <t>Northern Territory ;  &gt;&gt;&gt; Changed jobs into a different major occupation group ;  &gt; Males ;</t>
  </si>
  <si>
    <t>Northern Territory ;  &gt;&gt;&gt; Changed jobs into a different major occupation group ;  &gt; Females ;</t>
  </si>
  <si>
    <t>Northern Territory ;  &gt;&gt;&gt; Changed to a job with the same usual hours ;  Persons ;</t>
  </si>
  <si>
    <t>Northern Territory ;  &gt;&gt;&gt; Changed to a job with the same usual hours ;  &gt; Males ;</t>
  </si>
  <si>
    <t>Northern Territory ;  &gt;&gt;&gt; Changed to a job with the same usual hours ;  &gt; Females ;</t>
  </si>
  <si>
    <t>Northern Territory ;  &gt;&gt;&gt; Changed to a job with more usual hours ;  Persons ;</t>
  </si>
  <si>
    <t>Northern Territory ;  &gt;&gt;&gt; Changed to a job with more usual hours ;  &gt; Males ;</t>
  </si>
  <si>
    <t>Northern Territory ;  &gt;&gt;&gt; Changed to a job with more usual hours ;  &gt; Females ;</t>
  </si>
  <si>
    <t>Northern Territory ;  &gt;&gt;&gt;&gt; Changed to a job with more full-time hours ;  Persons ;</t>
  </si>
  <si>
    <t>Northern Territory ;  &gt;&gt;&gt;&gt; Changed to a job with more full-time hours ;  &gt; Males ;</t>
  </si>
  <si>
    <t>Northern Territory ;  &gt;&gt;&gt;&gt; Changed to a job with more full-time hours ;  &gt; Females ;</t>
  </si>
  <si>
    <t>Northern Territory ;  &gt;&gt;&gt;&gt; Changed from a part-time job to a full-time job ;  Persons ;</t>
  </si>
  <si>
    <t>Northern Territory ;  &gt;&gt;&gt;&gt; Changed from a part-time job to a full-time job ;  &gt; Males ;</t>
  </si>
  <si>
    <t>Northern Territory ;  &gt;&gt;&gt;&gt; Changed from a part-time job to a full-time job ;  &gt; Females ;</t>
  </si>
  <si>
    <t>Northern Territory ;  &gt;&gt;&gt;&gt; Changed to a job with more part-time hours ;  Persons ;</t>
  </si>
  <si>
    <t>Northern Territory ;  &gt;&gt;&gt;&gt; Changed to a job with more part-time hours ;  &gt; Males ;</t>
  </si>
  <si>
    <t>Northern Territory ;  &gt;&gt;&gt;&gt; Changed to a job with more part-time hours ;  &gt; Females ;</t>
  </si>
  <si>
    <t>Northern Territory ;  &gt;&gt;&gt; Changed to a job with fewer usual hours ;  Persons ;</t>
  </si>
  <si>
    <t>Northern Territory ;  &gt;&gt;&gt; Changed to a job with fewer usual hours ;  &gt; Males ;</t>
  </si>
  <si>
    <t>Northern Territory ;  &gt;&gt;&gt; Changed to a job with fewer usual hours ;  &gt; Females ;</t>
  </si>
  <si>
    <t>Northern Territory ;  &gt;&gt;&gt;&gt; Changed to a job with fewer full-time hours ;  Persons ;</t>
  </si>
  <si>
    <t>Northern Territory ;  &gt;&gt;&gt;&gt; Changed to a job with fewer full-time hours ;  &gt; Males ;</t>
  </si>
  <si>
    <t>Northern Territory ;  &gt;&gt;&gt;&gt; Changed to a job with fewer full-time hours ;  &gt; Females ;</t>
  </si>
  <si>
    <t>Northern Territory ;  &gt;&gt;&gt;&gt; Changed from a full-time job to a part-time job ;  Persons ;</t>
  </si>
  <si>
    <t>Northern Territory ;  &gt;&gt;&gt;&gt; Changed from a full-time job to a part-time job ;  &gt; Males ;</t>
  </si>
  <si>
    <t>Northern Territory ;  &gt;&gt;&gt;&gt; Changed from a full-time job to a part-time job ;  &gt; Females ;</t>
  </si>
  <si>
    <t>Northern Territory ;  &gt;&gt;&gt;&gt; Changed to a job with fewer part-time hours ;  Persons ;</t>
  </si>
  <si>
    <t>Northern Territory ;  &gt;&gt;&gt;&gt; Changed to a job with fewer part-time hours ;  &gt; Males ;</t>
  </si>
  <si>
    <t>Northern Territory ;  &gt;&gt;&gt;&gt; Changed to a job with fewer part-time hours ;  &gt; Females ;</t>
  </si>
  <si>
    <t>Northern Territory ;  &gt;&gt;&gt; Changed jobs with the same status in employment ;  Persons ;</t>
  </si>
  <si>
    <t>Northern Territory ;  &gt;&gt;&gt; Changed jobs with the same status in employment ;  &gt; Males ;</t>
  </si>
  <si>
    <t>Northern Territory ;  &gt;&gt;&gt; Changed jobs with the same status in employment ;  &gt; Females ;</t>
  </si>
  <si>
    <t>Northern Territory ;  &gt;&gt;&gt; Changed jobs with a different status in employment ;  Persons ;</t>
  </si>
  <si>
    <t>Northern Territory ;  &gt;&gt;&gt; Changed jobs with a different status in employment ;  &gt; Males ;</t>
  </si>
  <si>
    <t>Northern Territory ;  &gt;&gt;&gt; Changed jobs with a different status in employment ;  &gt; Females ;</t>
  </si>
  <si>
    <t>Northern Territory ;  &gt;&gt; Did not change jobs in last 12 months ;  Persons ;</t>
  </si>
  <si>
    <t>Northern Territory ;  &gt;&gt; Did not change jobs in last 12 months ;  &gt; Males ;</t>
  </si>
  <si>
    <t>A126297878K</t>
  </si>
  <si>
    <t>A126286214R</t>
  </si>
  <si>
    <t>A126274366C</t>
  </si>
  <si>
    <t>A126297694T</t>
  </si>
  <si>
    <t>A126286030W</t>
  </si>
  <si>
    <t>A126274434V</t>
  </si>
  <si>
    <t>A126297762J</t>
  </si>
  <si>
    <t>A126286098T</t>
  </si>
  <si>
    <t>A126274386L</t>
  </si>
  <si>
    <t>A126297714R</t>
  </si>
  <si>
    <t>A126286050F</t>
  </si>
  <si>
    <t>A126274482L</t>
  </si>
  <si>
    <t>A126297810R</t>
  </si>
  <si>
    <t>A126286146X</t>
  </si>
  <si>
    <t>A126274486W</t>
  </si>
  <si>
    <t>A126297814X</t>
  </si>
  <si>
    <t>A126286150R</t>
  </si>
  <si>
    <t>A126274402A</t>
  </si>
  <si>
    <t>A126297730R</t>
  </si>
  <si>
    <t>A126286066X</t>
  </si>
  <si>
    <t>A126274370V</t>
  </si>
  <si>
    <t>A126297698A</t>
  </si>
  <si>
    <t>A126286034F</t>
  </si>
  <si>
    <t>A126274554L</t>
  </si>
  <si>
    <t>A126297882A</t>
  </si>
  <si>
    <t>A126286218X</t>
  </si>
  <si>
    <t>A126274438C</t>
  </si>
  <si>
    <t>A126297766T</t>
  </si>
  <si>
    <t>A126286102W</t>
  </si>
  <si>
    <t>A126274510K</t>
  </si>
  <si>
    <t>A126297838T</t>
  </si>
  <si>
    <t>A126286174J</t>
  </si>
  <si>
    <t>A126274774R</t>
  </si>
  <si>
    <t>A126298102V</t>
  </si>
  <si>
    <t>A126286438A</t>
  </si>
  <si>
    <t>A126274730L</t>
  </si>
  <si>
    <t>A126298058W</t>
  </si>
  <si>
    <t>A126286394K</t>
  </si>
  <si>
    <t>A126274658F</t>
  </si>
  <si>
    <t>A126297986V</t>
  </si>
  <si>
    <t>A126286322X</t>
  </si>
  <si>
    <t>A126274734W</t>
  </si>
  <si>
    <t>A126298062L</t>
  </si>
  <si>
    <t>A126286398V</t>
  </si>
  <si>
    <t>A126274738F</t>
  </si>
  <si>
    <t>A126298066W</t>
  </si>
  <si>
    <t>A126286402X</t>
  </si>
  <si>
    <t>A126274662W</t>
  </si>
  <si>
    <t>A126297990K</t>
  </si>
  <si>
    <t>A126286326J</t>
  </si>
  <si>
    <t>A126274666F</t>
  </si>
  <si>
    <t>A126297994V</t>
  </si>
  <si>
    <t>A126286330X</t>
  </si>
  <si>
    <t>A126274706L</t>
  </si>
  <si>
    <t>A126298034C</t>
  </si>
  <si>
    <t>A126286370T</t>
  </si>
  <si>
    <t>A126274622C</t>
  </si>
  <si>
    <t>A126297950T</t>
  </si>
  <si>
    <t>A126286286A</t>
  </si>
  <si>
    <t>A126274742W</t>
  </si>
  <si>
    <t>A126298070L</t>
  </si>
  <si>
    <t>A126286406J</t>
  </si>
  <si>
    <t>A126274710C</t>
  </si>
  <si>
    <t>A126298038L</t>
  </si>
  <si>
    <t>A126286374A</t>
  </si>
  <si>
    <t>A126274754F</t>
  </si>
  <si>
    <t>A126298082W</t>
  </si>
  <si>
    <t>A126286418T</t>
  </si>
  <si>
    <t>A126274626L</t>
  </si>
  <si>
    <t>A126297954A</t>
  </si>
  <si>
    <t>A126286290T</t>
  </si>
  <si>
    <t>A126274562L</t>
  </si>
  <si>
    <t>A126297890A</t>
  </si>
  <si>
    <t>A126286226X</t>
  </si>
  <si>
    <t>A126274590W</t>
  </si>
  <si>
    <t>A126297918T</t>
  </si>
  <si>
    <t>A126286254J</t>
  </si>
  <si>
    <t>A126274670W</t>
  </si>
  <si>
    <t>A126297998C</t>
  </si>
  <si>
    <t>A126286334J</t>
  </si>
  <si>
    <t>A126274594F</t>
  </si>
  <si>
    <t>A126297922J</t>
  </si>
  <si>
    <t>A126286258T</t>
  </si>
  <si>
    <t>A126274674F</t>
  </si>
  <si>
    <t>A126298002K</t>
  </si>
  <si>
    <t>A126286338T</t>
  </si>
  <si>
    <t>A126274678R</t>
  </si>
  <si>
    <t>A126298006V</t>
  </si>
  <si>
    <t>A126286342J</t>
  </si>
  <si>
    <t>A126274758R</t>
  </si>
  <si>
    <t>A126298086F</t>
  </si>
  <si>
    <t>A126286422J</t>
  </si>
  <si>
    <t>A126274566W</t>
  </si>
  <si>
    <t>A126297894K</t>
  </si>
  <si>
    <t>A126286230R</t>
  </si>
  <si>
    <t>A126274746F</t>
  </si>
  <si>
    <t>A126298074W</t>
  </si>
  <si>
    <t>A126286410X</t>
  </si>
  <si>
    <t>A126274750W</t>
  </si>
  <si>
    <t>A126298078F</t>
  </si>
  <si>
    <t>A126286414J</t>
  </si>
  <si>
    <t>A126274570L</t>
  </si>
  <si>
    <t>A126297898V</t>
  </si>
  <si>
    <t>A126286234X</t>
  </si>
  <si>
    <t>A126274630C</t>
  </si>
  <si>
    <t>A126297958K</t>
  </si>
  <si>
    <t>A126286294A</t>
  </si>
  <si>
    <t>A126274682F</t>
  </si>
  <si>
    <t>A126298010K</t>
  </si>
  <si>
    <t>A126286346T</t>
  </si>
  <si>
    <t>A126274762F</t>
  </si>
  <si>
    <t>A126298090W</t>
  </si>
  <si>
    <t>A126286426T</t>
  </si>
  <si>
    <t>A126274574W</t>
  </si>
  <si>
    <t>A126297902X</t>
  </si>
  <si>
    <t>A126286238J</t>
  </si>
  <si>
    <t>A126274714L</t>
  </si>
  <si>
    <t>A126298042C</t>
  </si>
  <si>
    <t>A126286378K</t>
  </si>
  <si>
    <t>A126274718W</t>
  </si>
  <si>
    <t>A126298046L</t>
  </si>
  <si>
    <t>A126286382A</t>
  </si>
  <si>
    <t>A126274606C</t>
  </si>
  <si>
    <t>A126297934T</t>
  </si>
  <si>
    <t>A126286270J</t>
  </si>
  <si>
    <t>A126274578F</t>
  </si>
  <si>
    <t>A126297906J</t>
  </si>
  <si>
    <t>A126286242X</t>
  </si>
  <si>
    <t>A126274634L</t>
  </si>
  <si>
    <t>A126297962A</t>
  </si>
  <si>
    <t>A126286298K</t>
  </si>
  <si>
    <t>A126274598R</t>
  </si>
  <si>
    <t>A126297926T</t>
  </si>
  <si>
    <t>A126286262J</t>
  </si>
  <si>
    <t>A126274638W</t>
  </si>
  <si>
    <t>A126297966K</t>
  </si>
  <si>
    <t>A126286302R</t>
  </si>
  <si>
    <t>A126274610V</t>
  </si>
  <si>
    <t>A126297938A</t>
  </si>
  <si>
    <t>A126286274T</t>
  </si>
  <si>
    <t>A126274642L</t>
  </si>
  <si>
    <t>A126297970A</t>
  </si>
  <si>
    <t>A126286306X</t>
  </si>
  <si>
    <t>A126274686R</t>
  </si>
  <si>
    <t>A126298014V</t>
  </si>
  <si>
    <t>A126286350J</t>
  </si>
  <si>
    <t>A126274646W</t>
  </si>
  <si>
    <t>A126297974K</t>
  </si>
  <si>
    <t>A126286310R</t>
  </si>
  <si>
    <t>A126274614C</t>
  </si>
  <si>
    <t>A126297942T</t>
  </si>
  <si>
    <t>A126286278A</t>
  </si>
  <si>
    <t>A126274722L</t>
  </si>
  <si>
    <t>A126298050C</t>
  </si>
  <si>
    <t>A126286386K</t>
  </si>
  <si>
    <t>A126274690F</t>
  </si>
  <si>
    <t>A126298018C</t>
  </si>
  <si>
    <t>A126286354T</t>
  </si>
  <si>
    <t>A126274694R</t>
  </si>
  <si>
    <t>A126298022V</t>
  </si>
  <si>
    <t>A126286358A</t>
  </si>
  <si>
    <t>A126274766R</t>
  </si>
  <si>
    <t>A126298094F</t>
  </si>
  <si>
    <t>A126286430J</t>
  </si>
  <si>
    <t>A126274582W</t>
  </si>
  <si>
    <t>A126297910X</t>
  </si>
  <si>
    <t>A126286246J</t>
  </si>
  <si>
    <t>A126274650L</t>
  </si>
  <si>
    <t>A126297978V</t>
  </si>
  <si>
    <t>A126286314X</t>
  </si>
  <si>
    <t>A126274602V</t>
  </si>
  <si>
    <t>A126297930J</t>
  </si>
  <si>
    <t>A126286266T</t>
  </si>
  <si>
    <t>A126274698X</t>
  </si>
  <si>
    <t>A126298026C</t>
  </si>
  <si>
    <t>A126286362T</t>
  </si>
  <si>
    <t>A126274702C</t>
  </si>
  <si>
    <t>A126298030V</t>
  </si>
  <si>
    <t>A126286366A</t>
  </si>
  <si>
    <t>A126274618L</t>
  </si>
  <si>
    <t>A126297946A</t>
  </si>
  <si>
    <t>A126286282T</t>
  </si>
  <si>
    <t>A126274586F</t>
  </si>
  <si>
    <t>A126297914J</t>
  </si>
  <si>
    <t>A126286250X</t>
  </si>
  <si>
    <t>A126274770F</t>
  </si>
  <si>
    <t>A126298098R</t>
  </si>
  <si>
    <t>A126286434T</t>
  </si>
  <si>
    <t>A126274654W</t>
  </si>
  <si>
    <t>A126297982K</t>
  </si>
  <si>
    <t>A126286318J</t>
  </si>
  <si>
    <t>A126274726W</t>
  </si>
  <si>
    <t>A126298054L</t>
  </si>
  <si>
    <t>A126286390A</t>
  </si>
  <si>
    <t>A126274990J</t>
  </si>
  <si>
    <t>A126298318F</t>
  </si>
  <si>
    <t>A126286654V</t>
  </si>
  <si>
    <t>A126274946X</t>
  </si>
  <si>
    <t>A126298274R</t>
  </si>
  <si>
    <t>A126286610T</t>
  </si>
  <si>
    <t>A126274874X</t>
  </si>
  <si>
    <t>A126298202C</t>
  </si>
  <si>
    <t>A126286538K</t>
  </si>
  <si>
    <t>A126274950R</t>
  </si>
  <si>
    <t>A126298278X</t>
  </si>
  <si>
    <t>A126286614A</t>
  </si>
  <si>
    <t>A126274954X</t>
  </si>
  <si>
    <t>A126298282R</t>
  </si>
  <si>
    <t>A126286618K</t>
  </si>
  <si>
    <t>A126274878J</t>
  </si>
  <si>
    <t>A126298206L</t>
  </si>
  <si>
    <t>A126286542A</t>
  </si>
  <si>
    <t>A126274882X</t>
  </si>
  <si>
    <t>A126298210C</t>
  </si>
  <si>
    <t>A126286546K</t>
  </si>
  <si>
    <t>A126274922F</t>
  </si>
  <si>
    <t>A126298250W</t>
  </si>
  <si>
    <t>A126286586C</t>
  </si>
  <si>
    <t>A126274838R</t>
  </si>
  <si>
    <t>A126298166F</t>
  </si>
  <si>
    <t>A126286502J</t>
  </si>
  <si>
    <t>A126274958J</t>
  </si>
  <si>
    <t>A126298286X</t>
  </si>
  <si>
    <t>A126286622A</t>
  </si>
  <si>
    <t>A126274926R</t>
  </si>
  <si>
    <t>A126298254F</t>
  </si>
  <si>
    <t>A126286590V</t>
  </si>
  <si>
    <t>A126274970X</t>
  </si>
  <si>
    <t>A126298298J</t>
  </si>
  <si>
    <t>A126286634K</t>
  </si>
  <si>
    <t>A126274842F</t>
  </si>
  <si>
    <t>A126298170W</t>
  </si>
  <si>
    <t>A126286506T</t>
  </si>
  <si>
    <t>A126274778X</t>
  </si>
  <si>
    <t>A126298106C</t>
  </si>
  <si>
    <t>A126286442T</t>
  </si>
  <si>
    <t>A126274806W</t>
  </si>
  <si>
    <t>A126298134L</t>
  </si>
  <si>
    <t>A126286470A</t>
  </si>
  <si>
    <t>A126274886J</t>
  </si>
  <si>
    <t>A126298214L</t>
  </si>
  <si>
    <t>A126286550A</t>
  </si>
  <si>
    <t>A126274810L</t>
  </si>
  <si>
    <t>A126298138W</t>
  </si>
  <si>
    <t>A126286474K</t>
  </si>
  <si>
    <t>A126274890X</t>
  </si>
  <si>
    <t>A126298218W</t>
  </si>
  <si>
    <t>A126286554K</t>
  </si>
  <si>
    <t>A126274894J</t>
  </si>
  <si>
    <t>A126298222L</t>
  </si>
  <si>
    <t>Northern Territory ;  &gt;&gt; Did not change jobs in last 12 months ;  &gt; Females ;</t>
  </si>
  <si>
    <t>Northern Territory ;  &gt; 12 months or more in main job ;  Persons ;</t>
  </si>
  <si>
    <t>Northern Territory ;  &gt; 12 months or more in main job ;  &gt; Males ;</t>
  </si>
  <si>
    <t>Northern Territory ;  &gt; 12 months or more in main job ;  &gt; Females ;</t>
  </si>
  <si>
    <t>Northern Territory ;  &gt;&gt; Employees ;  Persons ;</t>
  </si>
  <si>
    <t>Northern Territory ;  &gt;&gt; Employees ;  &gt; Males ;</t>
  </si>
  <si>
    <t>Northern Territory ;  &gt;&gt; Employees ;  &gt; Females ;</t>
  </si>
  <si>
    <t>Northern Territory ;  &gt;&gt;&gt; No change in occupation with current employer last year ;  Persons ;</t>
  </si>
  <si>
    <t>Northern Territory ;  &gt;&gt;&gt; No change in occupation with current employer last year ;  &gt; Males ;</t>
  </si>
  <si>
    <t>Northern Territory ;  &gt;&gt;&gt; No change in occupation with current employer last year ;  &gt; Females ;</t>
  </si>
  <si>
    <t>Northern Territory ;  &gt;&gt;&gt; Changed occupations with current employer in the same major group last year ;  Persons ;</t>
  </si>
  <si>
    <t>Northern Territory ;  &gt;&gt;&gt; Changed occupations with current employer in the same major group last year ;  &gt; Males ;</t>
  </si>
  <si>
    <t>Northern Territory ;  &gt;&gt;&gt; Changed occupations with current employer in the same major group last year ;  &gt; Females ;</t>
  </si>
  <si>
    <t>Northern Territory ;  &gt;&gt;&gt; Changed occupations with current employer into a different major group last year ;  Persons ;</t>
  </si>
  <si>
    <t>Northern Territory ;  &gt;&gt;&gt; Changed occupations with current employer into a different major group last year ;  &gt; Males ;</t>
  </si>
  <si>
    <t>Northern Territory ;  &gt;&gt;&gt; Changed occupations with current employer into a different major group last year ;  &gt; Females ;</t>
  </si>
  <si>
    <t>Northern Territory ;  &gt;&gt;&gt; No change in usual weekly hours with current employer last year ;  Persons ;</t>
  </si>
  <si>
    <t>Northern Territory ;  &gt;&gt;&gt; No change in usual weekly hours with current employer last year ;  &gt; Males ;</t>
  </si>
  <si>
    <t>Northern Territory ;  &gt;&gt;&gt; No change in usual weekly hours with current employer last year ;  &gt; Females ;</t>
  </si>
  <si>
    <t>Northern Territory ;  &gt;&gt;&gt; Usual weekly hours increased with current employer last year ;  Persons ;</t>
  </si>
  <si>
    <t>Northern Territory ;  &gt;&gt;&gt; Usual weekly hours increased with current employer last year ;  &gt; Males ;</t>
  </si>
  <si>
    <t>Northern Territory ;  &gt;&gt;&gt; Usual weekly hours increased with current employer last year ;  &gt; Females ;</t>
  </si>
  <si>
    <t>Northern Territory ;  &gt;&gt;&gt;&gt; Usual weekly hours increased with more full-time hours last year ;  Persons ;</t>
  </si>
  <si>
    <t>Northern Territory ;  &gt;&gt;&gt;&gt; Usual weekly hours increased with more full-time hours last year ;  &gt; Males ;</t>
  </si>
  <si>
    <t>Northern Territory ;  &gt;&gt;&gt;&gt; Usual weekly hours increased with more full-time hours last year ;  &gt; Females ;</t>
  </si>
  <si>
    <t>Northern Territory ;  &gt;&gt;&gt;&gt; Usual weekly hours increased from part-time to full-time hours last year ;  Persons ;</t>
  </si>
  <si>
    <t>Northern Territory ;  &gt;&gt;&gt;&gt; Usual weekly hours increased from part-time to full-time hours last year ;  &gt; Males ;</t>
  </si>
  <si>
    <t>Northern Territory ;  &gt;&gt;&gt;&gt; Usual weekly hours increased from part-time to full-time hours last year ;  &gt; Females ;</t>
  </si>
  <si>
    <t>Northern Territory ;  &gt;&gt;&gt;&gt; Usual weekly hours increased with more part-time hours last year ;  Persons ;</t>
  </si>
  <si>
    <t>Northern Territory ;  &gt;&gt;&gt;&gt; Usual weekly hours increased with more part-time hours last year ;  &gt; Males ;</t>
  </si>
  <si>
    <t>Northern Territory ;  &gt;&gt;&gt;&gt; Usual weekly hours increased with more part-time hours last year ;  &gt; Females ;</t>
  </si>
  <si>
    <t>Northern Territory ;  &gt;&gt;&gt; Usual weekly hours decreased with current employer last year ;  Persons ;</t>
  </si>
  <si>
    <t>Northern Territory ;  &gt;&gt;&gt; Usual weekly hours decreased with current employer last year ;  &gt; Males ;</t>
  </si>
  <si>
    <t>Northern Territory ;  &gt;&gt;&gt; Usual weekly hours decreased with current employer last year ;  &gt; Females ;</t>
  </si>
  <si>
    <t>Northern Territory ;  &gt;&gt;&gt;&gt; Usual weekly hours decreased with fewer full-time hours last year ;  Persons ;</t>
  </si>
  <si>
    <t>Northern Territory ;  &gt;&gt;&gt;&gt; Usual weekly hours decreased with fewer full-time hours last year ;  &gt; Males ;</t>
  </si>
  <si>
    <t>Northern Territory ;  &gt;&gt;&gt;&gt; Usual weekly hours decreased with fewer full-time hours last year ;  &gt; Females ;</t>
  </si>
  <si>
    <t>Northern Territory ;  &gt;&gt;&gt;&gt; Usual weekly hours decreased from full-time to part-time hours last year ;  Persons ;</t>
  </si>
  <si>
    <t>Northern Territory ;  &gt;&gt;&gt;&gt; Usual weekly hours decreased from full-time to part-time hours last year ;  &gt; Males ;</t>
  </si>
  <si>
    <t>Northern Territory ;  &gt;&gt;&gt;&gt; Usual weekly hours decreased from full-time to part-time hours last year ;  &gt; Females ;</t>
  </si>
  <si>
    <t>Northern Territory ;  &gt;&gt;&gt;&gt; Usual weekly hours decreased with fewer part-time hours last year ;  Persons ;</t>
  </si>
  <si>
    <t>Northern Territory ;  &gt;&gt;&gt;&gt; Usual weekly hours decreased with fewer part-time hours last year ;  &gt; Males ;</t>
  </si>
  <si>
    <t>Northern Territory ;  &gt;&gt;&gt;&gt; Usual weekly hours decreased with fewer part-time hours last year ;  &gt; Females ;</t>
  </si>
  <si>
    <t>Northern Territory ;  &gt;&gt;&gt; Did not know or usual weekly hours varied last year ;  Persons ;</t>
  </si>
  <si>
    <t>Northern Territory ;  &gt;&gt;&gt; Did not know or usual weekly hours varied last year ;  &gt; Males ;</t>
  </si>
  <si>
    <t>Northern Territory ;  &gt;&gt;&gt; Did not know or usual weekly hours varied last year ;  &gt; Females ;</t>
  </si>
  <si>
    <t>Northern Territory ;  &gt;&gt;&gt; Promoted last year ;  Persons ;</t>
  </si>
  <si>
    <t>Northern Territory ;  &gt;&gt;&gt; Promoted last year ;  &gt; Males ;</t>
  </si>
  <si>
    <t>Northern Territory ;  &gt;&gt;&gt; Promoted last year ;  &gt; Females ;</t>
  </si>
  <si>
    <t>Northern Territory ;  &gt;&gt;&gt; Was not promoted last year ;  Persons ;</t>
  </si>
  <si>
    <t>Northern Territory ;  &gt;&gt;&gt; Was not promoted last year ;  &gt; Males ;</t>
  </si>
  <si>
    <t>Northern Territory ;  &gt;&gt;&gt; Was not promoted last year ;  &gt; Females ;</t>
  </si>
  <si>
    <t>Northern Territory ;  &gt;&gt;&gt; Transferred last year ;  Persons ;</t>
  </si>
  <si>
    <t>Northern Territory ;  &gt;&gt;&gt; Transferred last year ;  &gt; Males ;</t>
  </si>
  <si>
    <t>Northern Territory ;  &gt;&gt;&gt; Transferred last year ;  &gt; Females ;</t>
  </si>
  <si>
    <t>Northern Territory ;  &gt;&gt;&gt; Was not transferred last year ;  Persons ;</t>
  </si>
  <si>
    <t>Northern Territory ;  &gt;&gt;&gt; Was not transferred last year ;  &gt; Males ;</t>
  </si>
  <si>
    <t>Northern Territory ;  &gt;&gt;&gt; Was not transferred last year ;  &gt; Females ;</t>
  </si>
  <si>
    <t>Northern Territory ;  &gt;&gt;&gt; Promoted or transferred last year ;  Persons ;</t>
  </si>
  <si>
    <t>Northern Territory ;  &gt;&gt;&gt; Promoted or transferred last year ;  &gt; Males ;</t>
  </si>
  <si>
    <t>Northern Territory ;  &gt;&gt;&gt; Promoted or transferred last year ;  &gt; Females ;</t>
  </si>
  <si>
    <t>Northern Territory ;  &gt;&gt;&gt;&gt; Promoted and transferred last year ;  Persons ;</t>
  </si>
  <si>
    <t>Northern Territory ;  &gt;&gt;&gt;&gt; Promoted and transferred last year ;  &gt; Males ;</t>
  </si>
  <si>
    <t>Northern Territory ;  &gt;&gt;&gt;&gt; Promoted and transferred last year ;  &gt; Females ;</t>
  </si>
  <si>
    <t>Northern Territory ;  &gt;&gt;&gt;&gt; Promoted only last year ;  Persons ;</t>
  </si>
  <si>
    <t>Northern Territory ;  &gt;&gt;&gt;&gt; Promoted only last year ;  &gt; Males ;</t>
  </si>
  <si>
    <t>Northern Territory ;  &gt;&gt;&gt;&gt; Promoted only last year ;  &gt; Females ;</t>
  </si>
  <si>
    <t>Northern Territory ;  &gt;&gt;&gt;&gt; Transferred only last year ;  Persons ;</t>
  </si>
  <si>
    <t>Northern Territory ;  &gt;&gt;&gt;&gt; Transferred only last year ;  &gt; Males ;</t>
  </si>
  <si>
    <t>Northern Territory ;  &gt;&gt;&gt;&gt; Transferred only last year ;  &gt; Females ;</t>
  </si>
  <si>
    <t>Northern Territory ;  &gt;&gt;&gt; Was not promoted or transferred last year ;  Persons ;</t>
  </si>
  <si>
    <t>Northern Territory ;  &gt;&gt;&gt; Was not promoted or transferred last year ;  &gt; Males ;</t>
  </si>
  <si>
    <t>Northern Territory ;  &gt;&gt;&gt; Was not promoted or transferred last year ;  &gt; Females ;</t>
  </si>
  <si>
    <t>Northern Territory ;  &gt;&gt; Owner managers and contributing family workers ;  Persons ;</t>
  </si>
  <si>
    <t>Northern Territory ;  &gt;&gt; Owner managers and contributing family workers ;  &gt; Males ;</t>
  </si>
  <si>
    <t>Northern Territory ;  &gt;&gt; Owner managers and contributing family workers ;  &gt; Females ;</t>
  </si>
  <si>
    <t>Northern Territory ;  &gt;&gt;&gt; No change in usual weekly hours last year ;  Persons ;</t>
  </si>
  <si>
    <t>Northern Territory ;  &gt;&gt;&gt; No change in usual weekly hours last year ;  &gt; Males ;</t>
  </si>
  <si>
    <t>Northern Territory ;  &gt;&gt;&gt; No change in usual weekly hours last year ;  &gt; Females ;</t>
  </si>
  <si>
    <t>Northern Territory ;  &gt;&gt;&gt; Usual weekly hours increased last year ;  Persons ;</t>
  </si>
  <si>
    <t>Northern Territory ;  &gt;&gt;&gt; Usual weekly hours increased last year ;  &gt; Males ;</t>
  </si>
  <si>
    <t>Northern Territory ;  &gt;&gt;&gt; Usual weekly hours increased last year ;  &gt; Females ;</t>
  </si>
  <si>
    <t>Northern Territory ;  &gt;&gt;&gt; Usual weekly hours decreased last year ;  Persons ;</t>
  </si>
  <si>
    <t>Northern Territory ;  &gt;&gt;&gt; Usual weekly hours decreased last year ;  &gt; Males ;</t>
  </si>
  <si>
    <t>Northern Territory ;  &gt;&gt;&gt; Usual weekly hours decreased last year ;  &gt; Females ;</t>
  </si>
  <si>
    <t>Australian Capital Territory ;  Employed total ;  Persons ;</t>
  </si>
  <si>
    <t>Australian Capital Territory ;  Employed total ;  &gt; Males ;</t>
  </si>
  <si>
    <t>Australian Capital Territory ;  Employed total ;  &gt; Females ;</t>
  </si>
  <si>
    <t>Australian Capital Territory ;  &gt; Less than 12 months in main job ;  Persons ;</t>
  </si>
  <si>
    <t>Australian Capital Territory ;  &gt; Less than 12 months in main job ;  &gt; Males ;</t>
  </si>
  <si>
    <t>Australian Capital Territory ;  &gt; Less than 12 months in main job ;  &gt; Females ;</t>
  </si>
  <si>
    <t>Australian Capital Territory ;  &gt;&gt; Changed jobs in last 12 months ;  Persons ;</t>
  </si>
  <si>
    <t>Australian Capital Territory ;  &gt;&gt; Changed jobs in last 12 months ;  &gt; Males ;</t>
  </si>
  <si>
    <t>Australian Capital Territory ;  &gt;&gt; Changed jobs in last 12 months ;  &gt; Females ;</t>
  </si>
  <si>
    <t>Australian Capital Territory ;  &gt;&gt;&gt; Changed jobs in the same industry division ;  Persons ;</t>
  </si>
  <si>
    <t>Australian Capital Territory ;  &gt;&gt;&gt; Changed jobs in the same industry division ;  &gt; Males ;</t>
  </si>
  <si>
    <t>Australian Capital Territory ;  &gt;&gt;&gt; Changed jobs in the same industry division ;  &gt; Females ;</t>
  </si>
  <si>
    <t>Australian Capital Territory ;  &gt;&gt;&gt; Changed jobs into a different industry division ;  Persons ;</t>
  </si>
  <si>
    <t>Australian Capital Territory ;  &gt;&gt;&gt; Changed jobs into a different industry division ;  &gt; Males ;</t>
  </si>
  <si>
    <t>Australian Capital Territory ;  &gt;&gt;&gt; Changed jobs into a different industry division ;  &gt; Females ;</t>
  </si>
  <si>
    <t>Australian Capital Territory ;  &gt;&gt;&gt; Changed jobs in the same major occupation group ;  Persons ;</t>
  </si>
  <si>
    <t>Australian Capital Territory ;  &gt;&gt;&gt; Changed jobs in the same major occupation group ;  &gt; Males ;</t>
  </si>
  <si>
    <t>Australian Capital Territory ;  &gt;&gt;&gt; Changed jobs in the same major occupation group ;  &gt; Females ;</t>
  </si>
  <si>
    <t>Australian Capital Territory ;  &gt;&gt;&gt; Changed jobs into a different major occupation group ;  Persons ;</t>
  </si>
  <si>
    <t>Australian Capital Territory ;  &gt;&gt;&gt; Changed jobs into a different major occupation group ;  &gt; Males ;</t>
  </si>
  <si>
    <t>Australian Capital Territory ;  &gt;&gt;&gt; Changed jobs into a different major occupation group ;  &gt; Females ;</t>
  </si>
  <si>
    <t>Australian Capital Territory ;  &gt;&gt;&gt; Changed to a job with the same usual hours ;  Persons ;</t>
  </si>
  <si>
    <t>Australian Capital Territory ;  &gt;&gt;&gt; Changed to a job with the same usual hours ;  &gt; Males ;</t>
  </si>
  <si>
    <t>Australian Capital Territory ;  &gt;&gt;&gt; Changed to a job with the same usual hours ;  &gt; Females ;</t>
  </si>
  <si>
    <t>Australian Capital Territory ;  &gt;&gt;&gt; Changed to a job with more usual hours ;  Persons ;</t>
  </si>
  <si>
    <t>Australian Capital Territory ;  &gt;&gt;&gt; Changed to a job with more usual hours ;  &gt; Males ;</t>
  </si>
  <si>
    <t>Australian Capital Territory ;  &gt;&gt;&gt; Changed to a job with more usual hours ;  &gt; Females ;</t>
  </si>
  <si>
    <t>Australian Capital Territory ;  &gt;&gt;&gt;&gt; Changed to a job with more full-time hours ;  Persons ;</t>
  </si>
  <si>
    <t>Australian Capital Territory ;  &gt;&gt;&gt;&gt; Changed to a job with more full-time hours ;  &gt; Males ;</t>
  </si>
  <si>
    <t>Australian Capital Territory ;  &gt;&gt;&gt;&gt; Changed to a job with more full-time hours ;  &gt; Females ;</t>
  </si>
  <si>
    <t>Australian Capital Territory ;  &gt;&gt;&gt;&gt; Changed from a part-time job to a full-time job ;  Persons ;</t>
  </si>
  <si>
    <t>Australian Capital Territory ;  &gt;&gt;&gt;&gt; Changed from a part-time job to a full-time job ;  &gt; Males ;</t>
  </si>
  <si>
    <t>Australian Capital Territory ;  &gt;&gt;&gt;&gt; Changed from a part-time job to a full-time job ;  &gt; Females ;</t>
  </si>
  <si>
    <t>Australian Capital Territory ;  &gt;&gt;&gt;&gt; Changed to a job with more part-time hours ;  Persons ;</t>
  </si>
  <si>
    <t>Australian Capital Territory ;  &gt;&gt;&gt;&gt; Changed to a job with more part-time hours ;  &gt; Males ;</t>
  </si>
  <si>
    <t>Australian Capital Territory ;  &gt;&gt;&gt;&gt; Changed to a job with more part-time hours ;  &gt; Females ;</t>
  </si>
  <si>
    <t>Australian Capital Territory ;  &gt;&gt;&gt; Changed to a job with fewer usual hours ;  Persons ;</t>
  </si>
  <si>
    <t>Australian Capital Territory ;  &gt;&gt;&gt; Changed to a job with fewer usual hours ;  &gt; Males ;</t>
  </si>
  <si>
    <t>Australian Capital Territory ;  &gt;&gt;&gt; Changed to a job with fewer usual hours ;  &gt; Females ;</t>
  </si>
  <si>
    <t>Australian Capital Territory ;  &gt;&gt;&gt;&gt; Changed to a job with fewer full-time hours ;  Persons ;</t>
  </si>
  <si>
    <t>Australian Capital Territory ;  &gt;&gt;&gt;&gt; Changed to a job with fewer full-time hours ;  &gt; Males ;</t>
  </si>
  <si>
    <t>Australian Capital Territory ;  &gt;&gt;&gt;&gt; Changed to a job with fewer full-time hours ;  &gt; Females ;</t>
  </si>
  <si>
    <t>Australian Capital Territory ;  &gt;&gt;&gt;&gt; Changed from a full-time job to a part-time job ;  Persons ;</t>
  </si>
  <si>
    <t>Australian Capital Territory ;  &gt;&gt;&gt;&gt; Changed from a full-time job to a part-time job ;  &gt; Males ;</t>
  </si>
  <si>
    <t>Australian Capital Territory ;  &gt;&gt;&gt;&gt; Changed from a full-time job to a part-time job ;  &gt; Females ;</t>
  </si>
  <si>
    <t>Australian Capital Territory ;  &gt;&gt;&gt;&gt; Changed to a job with fewer part-time hours ;  Persons ;</t>
  </si>
  <si>
    <t>Australian Capital Territory ;  &gt;&gt;&gt;&gt; Changed to a job with fewer part-time hours ;  &gt; Males ;</t>
  </si>
  <si>
    <t>Australian Capital Territory ;  &gt;&gt;&gt;&gt; Changed to a job with fewer part-time hours ;  &gt; Females ;</t>
  </si>
  <si>
    <t>Australian Capital Territory ;  &gt;&gt;&gt; Changed jobs with the same status in employment ;  Persons ;</t>
  </si>
  <si>
    <t>Australian Capital Territory ;  &gt;&gt;&gt; Changed jobs with the same status in employment ;  &gt; Males ;</t>
  </si>
  <si>
    <t>Australian Capital Territory ;  &gt;&gt;&gt; Changed jobs with the same status in employment ;  &gt; Females ;</t>
  </si>
  <si>
    <t>Australian Capital Territory ;  &gt;&gt;&gt; Changed jobs with a different status in employment ;  Persons ;</t>
  </si>
  <si>
    <t>Australian Capital Territory ;  &gt;&gt;&gt; Changed jobs with a different status in employment ;  &gt; Males ;</t>
  </si>
  <si>
    <t>Australian Capital Territory ;  &gt;&gt;&gt; Changed jobs with a different status in employment ;  &gt; Females ;</t>
  </si>
  <si>
    <t>Australian Capital Territory ;  &gt;&gt; Did not change jobs in last 12 months ;  Persons ;</t>
  </si>
  <si>
    <t>Australian Capital Territory ;  &gt;&gt; Did not change jobs in last 12 months ;  &gt; Males ;</t>
  </si>
  <si>
    <t>Australian Capital Territory ;  &gt;&gt; Did not change jobs in last 12 months ;  &gt; Females ;</t>
  </si>
  <si>
    <t>Australian Capital Territory ;  &gt; 12 months or more in main job ;  Persons ;</t>
  </si>
  <si>
    <t>Australian Capital Territory ;  &gt; 12 months or more in main job ;  &gt; Males ;</t>
  </si>
  <si>
    <t>Australian Capital Territory ;  &gt; 12 months or more in main job ;  &gt; Females ;</t>
  </si>
  <si>
    <t>Australian Capital Territory ;  &gt;&gt; Employees ;  Persons ;</t>
  </si>
  <si>
    <t>Australian Capital Territory ;  &gt;&gt; Employees ;  &gt; Males ;</t>
  </si>
  <si>
    <t>Australian Capital Territory ;  &gt;&gt; Employees ;  &gt; Females ;</t>
  </si>
  <si>
    <t>Australian Capital Territory ;  &gt;&gt;&gt; No change in occupation with current employer last year ;  Persons ;</t>
  </si>
  <si>
    <t>Australian Capital Territory ;  &gt;&gt;&gt; No change in occupation with current employer last year ;  &gt; Males ;</t>
  </si>
  <si>
    <t>Australian Capital Territory ;  &gt;&gt;&gt; No change in occupation with current employer last year ;  &gt; Females ;</t>
  </si>
  <si>
    <t>Australian Capital Territory ;  &gt;&gt;&gt; Changed occupations with current employer in the same major group last year ;  Persons ;</t>
  </si>
  <si>
    <t>Australian Capital Territory ;  &gt;&gt;&gt; Changed occupations with current employer in the same major group last year ;  &gt; Males ;</t>
  </si>
  <si>
    <t>Australian Capital Territory ;  &gt;&gt;&gt; Changed occupations with current employer in the same major group last year ;  &gt; Females ;</t>
  </si>
  <si>
    <t>Australian Capital Territory ;  &gt;&gt;&gt; Changed occupations with current employer into a different major group last year ;  Persons ;</t>
  </si>
  <si>
    <t>Australian Capital Territory ;  &gt;&gt;&gt; Changed occupations with current employer into a different major group last year ;  &gt; Males ;</t>
  </si>
  <si>
    <t>Australian Capital Territory ;  &gt;&gt;&gt; Changed occupations with current employer into a different major group last year ;  &gt; Females ;</t>
  </si>
  <si>
    <t>Australian Capital Territory ;  &gt;&gt;&gt; No change in usual weekly hours with current employer last year ;  Persons ;</t>
  </si>
  <si>
    <t>Australian Capital Territory ;  &gt;&gt;&gt; No change in usual weekly hours with current employer last year ;  &gt; Males ;</t>
  </si>
  <si>
    <t>Australian Capital Territory ;  &gt;&gt;&gt; No change in usual weekly hours with current employer last year ;  &gt; Females ;</t>
  </si>
  <si>
    <t>Australian Capital Territory ;  &gt;&gt;&gt; Usual weekly hours increased with current employer last year ;  Persons ;</t>
  </si>
  <si>
    <t>Australian Capital Territory ;  &gt;&gt;&gt; Usual weekly hours increased with current employer last year ;  &gt; Males ;</t>
  </si>
  <si>
    <t>Australian Capital Territory ;  &gt;&gt;&gt; Usual weekly hours increased with current employer last year ;  &gt; Females ;</t>
  </si>
  <si>
    <t>Australian Capital Territory ;  &gt;&gt;&gt;&gt; Usual weekly hours increased with more full-time hours last year ;  Persons ;</t>
  </si>
  <si>
    <t>Australian Capital Territory ;  &gt;&gt;&gt;&gt; Usual weekly hours increased with more full-time hours last year ;  &gt; Males ;</t>
  </si>
  <si>
    <t>Australian Capital Territory ;  &gt;&gt;&gt;&gt; Usual weekly hours increased with more full-time hours last year ;  &gt; Females ;</t>
  </si>
  <si>
    <t>Australian Capital Territory ;  &gt;&gt;&gt;&gt; Usual weekly hours increased from part-time to full-time hours last year ;  Persons ;</t>
  </si>
  <si>
    <t>Australian Capital Territory ;  &gt;&gt;&gt;&gt; Usual weekly hours increased from part-time to full-time hours last year ;  &gt; Males ;</t>
  </si>
  <si>
    <t>Australian Capital Territory ;  &gt;&gt;&gt;&gt; Usual weekly hours increased from part-time to full-time hours last year ;  &gt; Females ;</t>
  </si>
  <si>
    <t>Australian Capital Territory ;  &gt;&gt;&gt;&gt; Usual weekly hours increased with more part-time hours last year ;  Persons ;</t>
  </si>
  <si>
    <t>Australian Capital Territory ;  &gt;&gt;&gt;&gt; Usual weekly hours increased with more part-time hours last year ;  &gt; Males ;</t>
  </si>
  <si>
    <t>Australian Capital Territory ;  &gt;&gt;&gt;&gt; Usual weekly hours increased with more part-time hours last year ;  &gt; Females ;</t>
  </si>
  <si>
    <t>Australian Capital Territory ;  &gt;&gt;&gt; Usual weekly hours decreased with current employer last year ;  Persons ;</t>
  </si>
  <si>
    <t>Australian Capital Territory ;  &gt;&gt;&gt; Usual weekly hours decreased with current employer last year ;  &gt; Males ;</t>
  </si>
  <si>
    <t>Australian Capital Territory ;  &gt;&gt;&gt; Usual weekly hours decreased with current employer last year ;  &gt; Females ;</t>
  </si>
  <si>
    <t>Australian Capital Territory ;  &gt;&gt;&gt;&gt; Usual weekly hours decreased with fewer full-time hours last year ;  Persons ;</t>
  </si>
  <si>
    <t>Australian Capital Territory ;  &gt;&gt;&gt;&gt; Usual weekly hours decreased with fewer full-time hours last year ;  &gt; Males ;</t>
  </si>
  <si>
    <t>Australian Capital Territory ;  &gt;&gt;&gt;&gt; Usual weekly hours decreased with fewer full-time hours last year ;  &gt; Females ;</t>
  </si>
  <si>
    <t>Australian Capital Territory ;  &gt;&gt;&gt;&gt; Usual weekly hours decreased from full-time to part-time hours last year ;  Persons ;</t>
  </si>
  <si>
    <t>Australian Capital Territory ;  &gt;&gt;&gt;&gt; Usual weekly hours decreased from full-time to part-time hours last year ;  &gt; Males ;</t>
  </si>
  <si>
    <t>Australian Capital Territory ;  &gt;&gt;&gt;&gt; Usual weekly hours decreased from full-time to part-time hours last year ;  &gt; Females ;</t>
  </si>
  <si>
    <t>Australian Capital Territory ;  &gt;&gt;&gt;&gt; Usual weekly hours decreased with fewer part-time hours last year ;  Persons ;</t>
  </si>
  <si>
    <t>Australian Capital Territory ;  &gt;&gt;&gt;&gt; Usual weekly hours decreased with fewer part-time hours last year ;  &gt; Males ;</t>
  </si>
  <si>
    <t>Australian Capital Territory ;  &gt;&gt;&gt;&gt; Usual weekly hours decreased with fewer part-time hours last year ;  &gt; Females ;</t>
  </si>
  <si>
    <t>Australian Capital Territory ;  &gt;&gt;&gt; Did not know or usual weekly hours varied last year ;  Persons ;</t>
  </si>
  <si>
    <t>Australian Capital Territory ;  &gt;&gt;&gt; Did not know or usual weekly hours varied last year ;  &gt; Males ;</t>
  </si>
  <si>
    <t>Australian Capital Territory ;  &gt;&gt;&gt; Did not know or usual weekly hours varied last year ;  &gt; Females ;</t>
  </si>
  <si>
    <t>Australian Capital Territory ;  &gt;&gt;&gt; Promoted last year ;  Persons ;</t>
  </si>
  <si>
    <t>Australian Capital Territory ;  &gt;&gt;&gt; Promoted last year ;  &gt; Males ;</t>
  </si>
  <si>
    <t>Australian Capital Territory ;  &gt;&gt;&gt; Promoted last year ;  &gt; Females ;</t>
  </si>
  <si>
    <t>Australian Capital Territory ;  &gt;&gt;&gt; Was not promoted last year ;  Persons ;</t>
  </si>
  <si>
    <t>Australian Capital Territory ;  &gt;&gt;&gt; Was not promoted last year ;  &gt; Males ;</t>
  </si>
  <si>
    <t>Australian Capital Territory ;  &gt;&gt;&gt; Was not promoted last year ;  &gt; Females ;</t>
  </si>
  <si>
    <t>Australian Capital Territory ;  &gt;&gt;&gt; Transferred last year ;  Persons ;</t>
  </si>
  <si>
    <t>Australian Capital Territory ;  &gt;&gt;&gt; Transferred last year ;  &gt; Males ;</t>
  </si>
  <si>
    <t>Australian Capital Territory ;  &gt;&gt;&gt; Transferred last year ;  &gt; Females ;</t>
  </si>
  <si>
    <t>Australian Capital Territory ;  &gt;&gt;&gt; Was not transferred last year ;  Persons ;</t>
  </si>
  <si>
    <t>Australian Capital Territory ;  &gt;&gt;&gt; Was not transferred last year ;  &gt; Males ;</t>
  </si>
  <si>
    <t>Australian Capital Territory ;  &gt;&gt;&gt; Was not transferred last year ;  &gt; Females ;</t>
  </si>
  <si>
    <t>Australian Capital Territory ;  &gt;&gt;&gt; Promoted or transferred last year ;  Persons ;</t>
  </si>
  <si>
    <t>Australian Capital Territory ;  &gt;&gt;&gt; Promoted or transferred last year ;  &gt; Males ;</t>
  </si>
  <si>
    <t>Australian Capital Territory ;  &gt;&gt;&gt; Promoted or transferred last year ;  &gt; Females ;</t>
  </si>
  <si>
    <t>Australian Capital Territory ;  &gt;&gt;&gt;&gt; Promoted and transferred last year ;  Persons ;</t>
  </si>
  <si>
    <t>Australian Capital Territory ;  &gt;&gt;&gt;&gt; Promoted and transferred last year ;  &gt; Males ;</t>
  </si>
  <si>
    <t>Australian Capital Territory ;  &gt;&gt;&gt;&gt; Promoted and transferred last year ;  &gt; Females ;</t>
  </si>
  <si>
    <t>Australian Capital Territory ;  &gt;&gt;&gt;&gt; Promoted only last year ;  Persons ;</t>
  </si>
  <si>
    <t>Australian Capital Territory ;  &gt;&gt;&gt;&gt; Promoted only last year ;  &gt; Males ;</t>
  </si>
  <si>
    <t>Australian Capital Territory ;  &gt;&gt;&gt;&gt; Promoted only last year ;  &gt; Females ;</t>
  </si>
  <si>
    <t>Australian Capital Territory ;  &gt;&gt;&gt;&gt; Transferred only last year ;  Persons ;</t>
  </si>
  <si>
    <t>Australian Capital Territory ;  &gt;&gt;&gt;&gt; Transferred only last year ;  &gt; Males ;</t>
  </si>
  <si>
    <t>Australian Capital Territory ;  &gt;&gt;&gt;&gt; Transferred only last year ;  &gt; Females ;</t>
  </si>
  <si>
    <t>Australian Capital Territory ;  &gt;&gt;&gt; Was not promoted or transferred last year ;  Persons ;</t>
  </si>
  <si>
    <t>Australian Capital Territory ;  &gt;&gt;&gt; Was not promoted or transferred last year ;  &gt; Males ;</t>
  </si>
  <si>
    <t>Australian Capital Territory ;  &gt;&gt;&gt; Was not promoted or transferred last year ;  &gt; Females ;</t>
  </si>
  <si>
    <t>Australian Capital Territory ;  &gt;&gt; Owner managers and contributing family workers ;  Persons ;</t>
  </si>
  <si>
    <t>Australian Capital Territory ;  &gt;&gt; Owner managers and contributing family workers ;  &gt; Males ;</t>
  </si>
  <si>
    <t>Australian Capital Territory ;  &gt;&gt; Owner managers and contributing family workers ;  &gt; Females ;</t>
  </si>
  <si>
    <t>Australian Capital Territory ;  &gt;&gt;&gt; No change in usual weekly hours last year ;  Persons ;</t>
  </si>
  <si>
    <t>Australian Capital Territory ;  &gt;&gt;&gt; No change in usual weekly hours last year ;  &gt; Males ;</t>
  </si>
  <si>
    <t>Australian Capital Territory ;  &gt;&gt;&gt; No change in usual weekly hours last year ;  &gt; Females ;</t>
  </si>
  <si>
    <t>Australian Capital Territory ;  &gt;&gt;&gt; Usual weekly hours increased last year ;  Persons ;</t>
  </si>
  <si>
    <t>Australian Capital Territory ;  &gt;&gt;&gt; Usual weekly hours increased last year ;  &gt; Males ;</t>
  </si>
  <si>
    <t>Australian Capital Territory ;  &gt;&gt;&gt; Usual weekly hours increased last year ;  &gt; Females ;</t>
  </si>
  <si>
    <t>A126286558V</t>
  </si>
  <si>
    <t>A126274974J</t>
  </si>
  <si>
    <t>A126298302L</t>
  </si>
  <si>
    <t>A126286638V</t>
  </si>
  <si>
    <t>A126274782R</t>
  </si>
  <si>
    <t>A126298110V</t>
  </si>
  <si>
    <t>A126286446A</t>
  </si>
  <si>
    <t>A126274962X</t>
  </si>
  <si>
    <t>A126298290R</t>
  </si>
  <si>
    <t>A126286626K</t>
  </si>
  <si>
    <t>A126274966J</t>
  </si>
  <si>
    <t>A126298294X</t>
  </si>
  <si>
    <t>A126286630A</t>
  </si>
  <si>
    <t>A126274786X</t>
  </si>
  <si>
    <t>A126298114C</t>
  </si>
  <si>
    <t>A126286450T</t>
  </si>
  <si>
    <t>A126274846R</t>
  </si>
  <si>
    <t>A126298174F</t>
  </si>
  <si>
    <t>A126286510J</t>
  </si>
  <si>
    <t>A126274898T</t>
  </si>
  <si>
    <t>A126298226W</t>
  </si>
  <si>
    <t>A126286562K</t>
  </si>
  <si>
    <t>A126274978T</t>
  </si>
  <si>
    <t>A126298306W</t>
  </si>
  <si>
    <t>A126286642K</t>
  </si>
  <si>
    <t>A126274790R</t>
  </si>
  <si>
    <t>A126298118L</t>
  </si>
  <si>
    <t>A126286454A</t>
  </si>
  <si>
    <t>A126274930F</t>
  </si>
  <si>
    <t>A126298258R</t>
  </si>
  <si>
    <t>A126286594C</t>
  </si>
  <si>
    <t>A126274934R</t>
  </si>
  <si>
    <t>A126298262F</t>
  </si>
  <si>
    <t>A126286598L</t>
  </si>
  <si>
    <t>A126274822W</t>
  </si>
  <si>
    <t>A126298150L</t>
  </si>
  <si>
    <t>A126286486V</t>
  </si>
  <si>
    <t>A126274794X</t>
  </si>
  <si>
    <t>A126298122C</t>
  </si>
  <si>
    <t>A126286458K</t>
  </si>
  <si>
    <t>A126274850F</t>
  </si>
  <si>
    <t>A126298178R</t>
  </si>
  <si>
    <t>A126286514T</t>
  </si>
  <si>
    <t>A126274814W</t>
  </si>
  <si>
    <t>A126298142L</t>
  </si>
  <si>
    <t>A126286478V</t>
  </si>
  <si>
    <t>A126274854R</t>
  </si>
  <si>
    <t>A126298182F</t>
  </si>
  <si>
    <t>A126286518A</t>
  </si>
  <si>
    <t>A126274826F</t>
  </si>
  <si>
    <t>A126298154W</t>
  </si>
  <si>
    <t>A126286490K</t>
  </si>
  <si>
    <t>A126274858X</t>
  </si>
  <si>
    <t>A126298186R</t>
  </si>
  <si>
    <t>A126286522T</t>
  </si>
  <si>
    <t>A126274902W</t>
  </si>
  <si>
    <t>A126298230L</t>
  </si>
  <si>
    <t>A126286566V</t>
  </si>
  <si>
    <t>A126274862R</t>
  </si>
  <si>
    <t>A126298190F</t>
  </si>
  <si>
    <t>A126286526A</t>
  </si>
  <si>
    <t>A126274830W</t>
  </si>
  <si>
    <t>A126298158F</t>
  </si>
  <si>
    <t>A126286494V</t>
  </si>
  <si>
    <t>A126274938X</t>
  </si>
  <si>
    <t>A126298266R</t>
  </si>
  <si>
    <t>A126286602T</t>
  </si>
  <si>
    <t>A126274906F</t>
  </si>
  <si>
    <t>A126298234W</t>
  </si>
  <si>
    <t>A126286570K</t>
  </si>
  <si>
    <t>A126274910W</t>
  </si>
  <si>
    <t>A126298238F</t>
  </si>
  <si>
    <t>A126286574V</t>
  </si>
  <si>
    <t>A126274982J</t>
  </si>
  <si>
    <t>A126298310L</t>
  </si>
  <si>
    <t>A126286646V</t>
  </si>
  <si>
    <t>A126274798J</t>
  </si>
  <si>
    <t>A126298126L</t>
  </si>
  <si>
    <t>A126286462A</t>
  </si>
  <si>
    <t>A126274866X</t>
  </si>
  <si>
    <t>A126298194R</t>
  </si>
  <si>
    <t>A126286530T</t>
  </si>
  <si>
    <t>A126274818F</t>
  </si>
  <si>
    <t>A126298146W</t>
  </si>
  <si>
    <t>A126286482K</t>
  </si>
  <si>
    <t>A126274914F</t>
  </si>
  <si>
    <t>A126298242W</t>
  </si>
  <si>
    <t>A126286578C</t>
  </si>
  <si>
    <t>A126274918R</t>
  </si>
  <si>
    <t>A126298246F</t>
  </si>
  <si>
    <t>A126286582V</t>
  </si>
  <si>
    <t>A126274834F</t>
  </si>
  <si>
    <t>A126298162W</t>
  </si>
  <si>
    <t>A126286498C</t>
  </si>
  <si>
    <t>A126274802L</t>
  </si>
  <si>
    <t>A126298130C</t>
  </si>
  <si>
    <t>A126286466K</t>
  </si>
  <si>
    <t>A126274986T</t>
  </si>
  <si>
    <t>A126298314W</t>
  </si>
  <si>
    <t>A126286650K</t>
  </si>
  <si>
    <t>A126274870R</t>
  </si>
  <si>
    <t>A126298198X</t>
  </si>
  <si>
    <t>A126286534A</t>
  </si>
  <si>
    <t>A126274942R</t>
  </si>
  <si>
    <t>A126298270F</t>
  </si>
  <si>
    <t>A126286606A</t>
  </si>
  <si>
    <t>A126274126T</t>
  </si>
  <si>
    <t>A126297454F</t>
  </si>
  <si>
    <t>A126285790V</t>
  </si>
  <si>
    <t>A126274082A</t>
  </si>
  <si>
    <t>A126297410C</t>
  </si>
  <si>
    <t>A126285746K</t>
  </si>
  <si>
    <t>A126274010R</t>
  </si>
  <si>
    <t>A126297338W</t>
  </si>
  <si>
    <t>A126285674K</t>
  </si>
  <si>
    <t>A126274086K</t>
  </si>
  <si>
    <t>A126297414L</t>
  </si>
  <si>
    <t>A126285750A</t>
  </si>
  <si>
    <t>A126274090A</t>
  </si>
  <si>
    <t>A126297418W</t>
  </si>
  <si>
    <t>A126285754K</t>
  </si>
  <si>
    <t>A126274014X</t>
  </si>
  <si>
    <t>A126297342L</t>
  </si>
  <si>
    <t>A126285678V</t>
  </si>
  <si>
    <t>A126274018J</t>
  </si>
  <si>
    <t>A126297346W</t>
  </si>
  <si>
    <t>A126285682K</t>
  </si>
  <si>
    <t>A126274058A</t>
  </si>
  <si>
    <t>A126297386R</t>
  </si>
  <si>
    <t>A126285722T</t>
  </si>
  <si>
    <t>A126273974R</t>
  </si>
  <si>
    <t>A126297302V</t>
  </si>
  <si>
    <t>A126285638A</t>
  </si>
  <si>
    <t>A126274094K</t>
  </si>
  <si>
    <t>A126297422L</t>
  </si>
  <si>
    <t>A126285758V</t>
  </si>
  <si>
    <t>A126274062T</t>
  </si>
  <si>
    <t>A126297390F</t>
  </si>
  <si>
    <t>A126285726A</t>
  </si>
  <si>
    <t>A126274106J</t>
  </si>
  <si>
    <t>A126297434W</t>
  </si>
  <si>
    <t>A126285770K</t>
  </si>
  <si>
    <t>A126273978X</t>
  </si>
  <si>
    <t>A126297306C</t>
  </si>
  <si>
    <t>A126285642T</t>
  </si>
  <si>
    <t>A126273914L</t>
  </si>
  <si>
    <t>A126297242C</t>
  </si>
  <si>
    <t>A126285578K</t>
  </si>
  <si>
    <t>A126273942W</t>
  </si>
  <si>
    <t>A126297270L</t>
  </si>
  <si>
    <t>A126285606J</t>
  </si>
  <si>
    <t>A126274022X</t>
  </si>
  <si>
    <t>A126297350L</t>
  </si>
  <si>
    <t>A126285686V</t>
  </si>
  <si>
    <t>A126273946F</t>
  </si>
  <si>
    <t>A126297274W</t>
  </si>
  <si>
    <t>A126285610X</t>
  </si>
  <si>
    <t>A126274026J</t>
  </si>
  <si>
    <t>A126297354W</t>
  </si>
  <si>
    <t>A126285690K</t>
  </si>
  <si>
    <t>A126274030X</t>
  </si>
  <si>
    <t>A126297358F</t>
  </si>
  <si>
    <t>A126285694V</t>
  </si>
  <si>
    <t>A126274110X</t>
  </si>
  <si>
    <t>A126297438F</t>
  </si>
  <si>
    <t>A126285774V</t>
  </si>
  <si>
    <t>A126273918W</t>
  </si>
  <si>
    <t>A126297246L</t>
  </si>
  <si>
    <t>A126285582A</t>
  </si>
  <si>
    <t>A126274098V</t>
  </si>
  <si>
    <t>A126297426W</t>
  </si>
  <si>
    <t>A126285762K</t>
  </si>
  <si>
    <t>A126274102X</t>
  </si>
  <si>
    <t>A126297430L</t>
  </si>
  <si>
    <t>A126285766V</t>
  </si>
  <si>
    <t>A126273922L</t>
  </si>
  <si>
    <t>A126297250C</t>
  </si>
  <si>
    <t>A126285586K</t>
  </si>
  <si>
    <t>A126273982R</t>
  </si>
  <si>
    <t>A126297310V</t>
  </si>
  <si>
    <t>A126285646A</t>
  </si>
  <si>
    <t>A126274034J</t>
  </si>
  <si>
    <t>A126297362W</t>
  </si>
  <si>
    <t>A126285698C</t>
  </si>
  <si>
    <t>A126274114J</t>
  </si>
  <si>
    <t>A126297442W</t>
  </si>
  <si>
    <t>A126285778C</t>
  </si>
  <si>
    <t>A126273926W</t>
  </si>
  <si>
    <t>A126297254L</t>
  </si>
  <si>
    <t>A126285590A</t>
  </si>
  <si>
    <t>A126274066A</t>
  </si>
  <si>
    <t>A126297394R</t>
  </si>
  <si>
    <t>A126285730T</t>
  </si>
  <si>
    <t>A126274070T</t>
  </si>
  <si>
    <t>A126297398X</t>
  </si>
  <si>
    <t>A126285734A</t>
  </si>
  <si>
    <t>A126273958R</t>
  </si>
  <si>
    <t>A126297286F</t>
  </si>
  <si>
    <t>A126285622J</t>
  </si>
  <si>
    <t>A126273930L</t>
  </si>
  <si>
    <t>A126297258W</t>
  </si>
  <si>
    <t>A126285594K</t>
  </si>
  <si>
    <t>A126273986X</t>
  </si>
  <si>
    <t>A126297314C</t>
  </si>
  <si>
    <t>A126285650T</t>
  </si>
  <si>
    <t>A126273950W</t>
  </si>
  <si>
    <t>A126297278F</t>
  </si>
  <si>
    <t>A126285614J</t>
  </si>
  <si>
    <t>A126273990R</t>
  </si>
  <si>
    <t>A126297318L</t>
  </si>
  <si>
    <t>A126285654A</t>
  </si>
  <si>
    <t>A126273962F</t>
  </si>
  <si>
    <t>A126297290W</t>
  </si>
  <si>
    <t>A126285626T</t>
  </si>
  <si>
    <t>A126273994X</t>
  </si>
  <si>
    <t>A126297322C</t>
  </si>
  <si>
    <t>A126285658K</t>
  </si>
  <si>
    <t>A126274038T</t>
  </si>
  <si>
    <t>A126297366F</t>
  </si>
  <si>
    <t>A126285702J</t>
  </si>
  <si>
    <t>A126273998J</t>
  </si>
  <si>
    <t>A126297326L</t>
  </si>
  <si>
    <t>A126285662A</t>
  </si>
  <si>
    <t>A126273966R</t>
  </si>
  <si>
    <t>A126297294F</t>
  </si>
  <si>
    <t>A126285630J</t>
  </si>
  <si>
    <t>A126274074A</t>
  </si>
  <si>
    <t>A126297402C</t>
  </si>
  <si>
    <t>A126285738K</t>
  </si>
  <si>
    <t>A126274042J</t>
  </si>
  <si>
    <t>A126297370W</t>
  </si>
  <si>
    <t>A126285706T</t>
  </si>
  <si>
    <t>A126274046T</t>
  </si>
  <si>
    <t>A126297374F</t>
  </si>
  <si>
    <t>A126285710J</t>
  </si>
  <si>
    <t>A126274118T</t>
  </si>
  <si>
    <t>A126297446F</t>
  </si>
  <si>
    <t>A126285782V</t>
  </si>
  <si>
    <t>A126273934W</t>
  </si>
  <si>
    <t>A126297262L</t>
  </si>
  <si>
    <t>A126285598V</t>
  </si>
  <si>
    <t>A126274002R</t>
  </si>
  <si>
    <t>A126297330C</t>
  </si>
  <si>
    <t>A126285666K</t>
  </si>
  <si>
    <t>A126273954F</t>
  </si>
  <si>
    <t>A126297282W</t>
  </si>
  <si>
    <t>A126285618T</t>
  </si>
  <si>
    <t>A126274050J</t>
  </si>
  <si>
    <t>A126297378R</t>
  </si>
  <si>
    <t>A126285714T</t>
  </si>
  <si>
    <t>Australian Capital Territory ;  &gt;&gt;&gt; Usual weekly hours decreased last year ;  Persons ;</t>
  </si>
  <si>
    <t>Australian Capital Territory ;  &gt;&gt;&gt; Usual weekly hours decreased last year ;  &gt; Males ;</t>
  </si>
  <si>
    <t>Australian Capital Territory ;  &gt;&gt;&gt; Usual weekly hours decreased last year ;  &gt; Females ;</t>
  </si>
  <si>
    <t>A126274054T</t>
  </si>
  <si>
    <t>A126297382F</t>
  </si>
  <si>
    <t>A126285718A</t>
  </si>
  <si>
    <t>A126273970F</t>
  </si>
  <si>
    <t>A126297298R</t>
  </si>
  <si>
    <t>A126285634T</t>
  </si>
  <si>
    <t>A126273938F</t>
  </si>
  <si>
    <t>A126297266W</t>
  </si>
  <si>
    <t>A126285602X</t>
  </si>
  <si>
    <t>A126274122J</t>
  </si>
  <si>
    <t>A126297450W</t>
  </si>
  <si>
    <t>A126285786C</t>
  </si>
  <si>
    <t>A126274006X</t>
  </si>
  <si>
    <t>A126297334L</t>
  </si>
  <si>
    <t>A126285670A</t>
  </si>
  <si>
    <t>A126274078K</t>
  </si>
  <si>
    <t>A126297406L</t>
  </si>
  <si>
    <t>A126285742A</t>
  </si>
  <si>
    <t>Time Series Workbook</t>
  </si>
  <si>
    <t>6223.0 Job mobility</t>
  </si>
  <si>
    <t>Table 3. Changes in employment characteristics of people employed last year</t>
  </si>
  <si>
    <t>E N Q U I R I E S</t>
  </si>
  <si>
    <t>Enquiries</t>
  </si>
  <si>
    <t>Data Item Description</t>
  </si>
  <si>
    <t>No. Obs.</t>
  </si>
  <si>
    <t>Freq.</t>
  </si>
  <si>
    <t>© Commonwealth of Australia  2025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</si>
  <si>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</si>
  <si>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</si>
  <si>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</si>
  <si>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6223.0 Job Mobility</t>
  </si>
  <si>
    <t>Released at 11:30 am (Canberra time) Tue 29 July 2025</t>
  </si>
  <si>
    <t>Contents</t>
  </si>
  <si>
    <t>Tables</t>
  </si>
  <si>
    <t>Table 3.1 - Changes in employment characteristics of people employed last year by age, February 2025</t>
  </si>
  <si>
    <t>Table 3.2 - Changes in employment characteristics of people employed last year by state and territory, February 2025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</si>
  <si>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</si>
  <si>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</si>
  <si>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</si>
  <si>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Job mobility, February 2025</t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</si>
  <si>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</si>
  <si>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</si>
  <si>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</si>
  <si>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</si>
  <si>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</si>
  <si>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</si>
  <si>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</si>
  <si>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</si>
  <si>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</si>
  <si>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Employed total</t>
  </si>
  <si>
    <t>Duration of employment in current main job</t>
  </si>
  <si>
    <t>Less than 12 months in current main job</t>
  </si>
  <si>
    <t>12 months or more in current main job</t>
  </si>
  <si>
    <t>Total</t>
  </si>
  <si>
    <t xml:space="preserve">Whether changed jobs in last 12 months </t>
  </si>
  <si>
    <t>Did not change jobs in last 12 months</t>
  </si>
  <si>
    <t>Changed jobs in last 12 months</t>
  </si>
  <si>
    <t>Whether changed industry division (from last job to current job)</t>
  </si>
  <si>
    <t>Changed jobs in the same industry division</t>
  </si>
  <si>
    <t>Changed jobs into a different industry division</t>
  </si>
  <si>
    <t>Whether changed major occupation group (from last job to current job)</t>
  </si>
  <si>
    <t>Changed jobs in the same major occupation group</t>
  </si>
  <si>
    <t>Changed jobs into a different major occupation group</t>
  </si>
  <si>
    <t>Whether changed usual weekly hours (from last job to current job)</t>
  </si>
  <si>
    <t>Changed to a job with the same usual hours</t>
  </si>
  <si>
    <t>Changed to a job with more usual hours</t>
  </si>
  <si>
    <t>Changed to a job with more full-time hours</t>
  </si>
  <si>
    <t>Changed from a part-time job to a full-time job</t>
  </si>
  <si>
    <t>Changed to a job with more part-time hours</t>
  </si>
  <si>
    <t>Changed to a job with fewer usual hours</t>
  </si>
  <si>
    <t>Changed to a job with fewer full-time hours</t>
  </si>
  <si>
    <t>Changed from a full-time job to a part-time job</t>
  </si>
  <si>
    <t>Changed to a job with fewer part-time hours</t>
  </si>
  <si>
    <t>Whether changed status in employment (from last job to current job)</t>
  </si>
  <si>
    <t>Changed jobs with the same status in employment</t>
  </si>
  <si>
    <t>Changed jobs with a different status in employment</t>
  </si>
  <si>
    <t>Status in employment of current main job</t>
  </si>
  <si>
    <t>Employee</t>
  </si>
  <si>
    <t>Owner managers</t>
  </si>
  <si>
    <t xml:space="preserve">Employees - 12 months or more in current main job </t>
  </si>
  <si>
    <t>Whether changed major occupation group (with current employer in last 12 months)</t>
  </si>
  <si>
    <t>No change in occupation with current employer last year</t>
  </si>
  <si>
    <t>Changed occupations with current employer in the same major group last year</t>
  </si>
  <si>
    <t>Changed occupations with current employer into a different major group last year</t>
  </si>
  <si>
    <t>Whether changed usual weekly hours (with current employer in last 12 months)</t>
  </si>
  <si>
    <t>No change in usual weekly hours with current employer last year</t>
  </si>
  <si>
    <t>Usual weekly hours increased with current employer last year</t>
  </si>
  <si>
    <t>Usual weekly hours increased with more full-time hours last year</t>
  </si>
  <si>
    <t>Usual weekly hours increased from part-time to full-time hours last year</t>
  </si>
  <si>
    <t>Usual weekly hours increased with more part-time hours last year</t>
  </si>
  <si>
    <t>Usual weekly hours decreased with current employer last year</t>
  </si>
  <si>
    <t>Usual weekly hours decreased with fewer full-time hours last year</t>
  </si>
  <si>
    <t>Usual weekly hours decreased from full-time to part-time hours last year</t>
  </si>
  <si>
    <t>Usual weekly hours decreased with fewer part-time hours last year</t>
  </si>
  <si>
    <t>Did not know or usual weekly hours varied</t>
  </si>
  <si>
    <t>Whether promoted with current employer in last 12 months</t>
  </si>
  <si>
    <t>Promoted last year</t>
  </si>
  <si>
    <t>Was not promoted last year</t>
  </si>
  <si>
    <t>Whether transferred with current employer in the last 12 months</t>
  </si>
  <si>
    <t>Transferred last year</t>
  </si>
  <si>
    <t>Was not transferred last year</t>
  </si>
  <si>
    <t>Whether promoted or transferred with current employer in last 12 months</t>
  </si>
  <si>
    <t>Promoted or transferred last year</t>
  </si>
  <si>
    <t>Promoted and transferred last year</t>
  </si>
  <si>
    <t>Promoted only last year</t>
  </si>
  <si>
    <t>Transferred only last year</t>
  </si>
  <si>
    <t>Was not promoted or transferred last year</t>
  </si>
  <si>
    <t>Owner managers - 12 months or more in current main job</t>
  </si>
  <si>
    <t>Whether changed usual weekly hours (in current business in last 12 months)</t>
  </si>
  <si>
    <t>No change in usual weekly hours last year</t>
  </si>
  <si>
    <t>Usual weekly hours increased last year</t>
  </si>
  <si>
    <t>Usual weekly hours decreased last year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</si>
  <si>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</si>
  <si>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</si>
  <si>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</si>
  <si>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</si>
  <si>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</si>
  <si>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</si>
  <si>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</si>
  <si>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</si>
  <si>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</si>
  <si>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</si>
  <si>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</si>
  <si>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</si>
  <si>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</si>
  <si>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</si>
  <si>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</si>
  <si>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Tas</t>
  </si>
  <si>
    <t>NT</t>
  </si>
  <si>
    <t>ACT</t>
  </si>
  <si>
    <t>Aus</t>
  </si>
  <si>
    <t>NSW</t>
  </si>
  <si>
    <t>Vic</t>
  </si>
  <si>
    <t>Qld</t>
  </si>
  <si>
    <t>SA</t>
  </si>
  <si>
    <t>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</si>
</sst>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9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sz val="8"/>
      <color rgb="FFFF0000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  <font>
      <sz val="8"/>
      <color indexed="8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1" fillId="0" borderId="0"/>
  </cellStyleXfs>
  <cellXfs count="78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0" fontId="29" fillId="3" borderId="4" xfId="8" applyFont="1" applyFill="1" applyBorder="1" applyAlignment="1">
      <alignment horizontal="left"/>
    </xf>
    <xf numFmtId="0" fontId="13" fillId="3" borderId="4" xfId="8" applyFont="1" applyFill="1" applyBorder="1">
      <alignment horizontal="center"/>
    </xf>
    <xf numFmtId="1" fontId="31" fillId="0" borderId="0" xfId="4" quotePrefix="1" applyNumberFormat="1" applyFont="1" applyAlignment="1">
      <alignment horizontal="center"/>
    </xf>
    <xf numFmtId="0" fontId="2" fillId="0" borderId="0" xfId="10" applyFont="1" applyAlignment="1">
      <alignment horizontal="left" indent="1"/>
    </xf>
    <xf numFmtId="0" fontId="1" fillId="0" borderId="0" xfId="10" applyFont="1" applyAlignment="1">
      <alignment horizontal="left" indent="1"/>
    </xf>
    <xf numFmtId="166" fontId="21" fillId="0" borderId="0" xfId="7" applyNumberFormat="1" applyFont="1" applyAlignment="1">
      <alignment horizontal="right"/>
    </xf>
    <xf numFmtId="0" fontId="7" fillId="0" borderId="0" xfId="1" applyAlignment="1">
      <alignment horizontal="left"/>
    </xf>
    <xf numFmtId="0" fontId="32" fillId="0" borderId="0" xfId="1" applyFont="1" applyAlignment="1">
      <alignment horizontal="left"/>
    </xf>
    <xf numFmtId="166" fontId="18" fillId="0" borderId="0" xfId="7" applyNumberFormat="1" applyFont="1" applyAlignment="1">
      <alignment horizontal="right"/>
    </xf>
    <xf numFmtId="0" fontId="33" fillId="0" borderId="0" xfId="7" applyFont="1" applyAlignment="1">
      <alignment horizontal="left" indent="1"/>
    </xf>
    <xf numFmtId="0" fontId="1" fillId="0" borderId="0" xfId="10" applyFont="1" applyAlignment="1">
      <alignment horizontal="left" indent="2"/>
    </xf>
    <xf numFmtId="0" fontId="1" fillId="0" borderId="0" xfId="10" applyFont="1" applyAlignment="1">
      <alignment horizontal="left" indent="5"/>
    </xf>
    <xf numFmtId="0" fontId="29" fillId="0" borderId="0" xfId="8" applyFont="1" applyAlignment="1">
      <alignment horizontal="left" indent="1"/>
    </xf>
    <xf numFmtId="0" fontId="13" fillId="0" borderId="0" xfId="8" applyFont="1" applyAlignment="1">
      <alignment horizontal="left" indent="1"/>
    </xf>
    <xf numFmtId="0" fontId="14" fillId="0" borderId="0" xfId="7" applyFont="1"/>
    <xf numFmtId="0" fontId="13" fillId="0" borderId="0" xfId="10" applyFont="1" applyAlignment="1">
      <alignment horizontal="left" indent="1"/>
    </xf>
    <xf numFmtId="0" fontId="13" fillId="0" borderId="0" xfId="10" applyFont="1" applyAlignment="1">
      <alignment horizontal="left" indent="2"/>
    </xf>
    <xf numFmtId="0" fontId="34" fillId="0" borderId="0" xfId="1" applyFont="1" applyAlignment="1">
      <alignment horizontal="left"/>
    </xf>
    <xf numFmtId="0" fontId="35" fillId="0" borderId="0" xfId="7" applyFont="1"/>
    <xf numFmtId="0" fontId="15" fillId="0" borderId="0" xfId="7"/>
    <xf numFmtId="0" fontId="12" fillId="0" borderId="0" xfId="0" applyFont="1"/>
    <xf numFmtId="3" fontId="33" fillId="0" borderId="0" xfId="7" applyNumberFormat="1" applyFont="1" applyAlignment="1">
      <alignment horizontal="right"/>
    </xf>
    <xf numFmtId="166" fontId="33" fillId="0" borderId="0" xfId="7" applyNumberFormat="1" applyFont="1" applyAlignment="1">
      <alignment horizontal="right"/>
    </xf>
    <xf numFmtId="0" fontId="36" fillId="0" borderId="0" xfId="7" applyFont="1"/>
    <xf numFmtId="0" fontId="37" fillId="0" borderId="0" xfId="7" applyFont="1"/>
    <xf numFmtId="0" fontId="13" fillId="0" borderId="0" xfId="7" applyFont="1" applyAlignment="1">
      <alignment horizontal="left" indent="1"/>
    </xf>
    <xf numFmtId="0" fontId="18" fillId="0" borderId="0" xfId="4" quotePrefix="1" applyFont="1" applyAlignment="1">
      <alignment horizontal="right"/>
    </xf>
    <xf numFmtId="0" fontId="20" fillId="0" borderId="0" xfId="5" applyFont="1"/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17" fontId="30" fillId="4" borderId="3" xfId="9" quotePrefix="1" applyNumberFormat="1" applyFont="1" applyFill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  <xf numFmtId="17" fontId="29" fillId="0" borderId="5" xfId="9" quotePrefix="1" applyNumberFormat="1" applyFont="1" applyBorder="1" applyAlignment="1">
      <alignment horizontal="center" wrapText="1"/>
    </xf>
  </cellXfs>
  <cellStyles count="11">
    <cellStyle name="Hyperlink" xfId="1" builtinId="8"/>
    <cellStyle name="Hyperlink 2" xfId="5" xr:uid="{24FAB44D-C04F-4AC2-861B-F2EA2059304B}"/>
    <cellStyle name="Normal" xfId="0" builtinId="0"/>
    <cellStyle name="Normal 10" xfId="3" xr:uid="{7021F333-0CA1-4FA9-B87F-1CA780612FEF}"/>
    <cellStyle name="Normal 2" xfId="7" xr:uid="{B3692510-B0D0-409B-B916-786D5D6294F1}"/>
    <cellStyle name="Normal 2 2 2" xfId="10" xr:uid="{C963A6EA-456E-49D7-B6C6-21480CDDD5BB}"/>
    <cellStyle name="Normal 2 4" xfId="4" xr:uid="{79E95335-CD7A-4DD9-9EE4-2576466C0D7B}"/>
    <cellStyle name="Normal 3 5 4" xfId="2" xr:uid="{C06F1DF0-BB7C-4AE9-9583-D5BCFA324C7F}"/>
    <cellStyle name="Style1" xfId="6" xr:uid="{28799DA5-53E0-4D25-A2E4-5BB799FC8BE2}"/>
    <cellStyle name="Style4" xfId="8" xr:uid="{F54A7772-47E4-4527-88CA-4FEBFF6BEF3E}"/>
    <cellStyle name="Style5" xfId="9" xr:uid="{F63CCC1B-7D5E-4BD9-8497-EDB5E9F4462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DF65D54-6BCC-463B-B510-8F3B35F7E58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A73F41-C998-4CB4-AB8D-0EBF0BB780A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247CA9C-F8F1-4B53-99AA-5041552AC3B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bout/contact-us" TargetMode="External"/><Relationship Id="rId3" Type="http://schemas.openxmlformats.org/officeDocument/2006/relationships/hyperlink" Target="http://www.abs.gov.au/ausstats/abs@.nsf/exnote/6333.0" TargetMode="External"/><Relationship Id="rId7" Type="http://schemas.openxmlformats.org/officeDocument/2006/relationships/hyperlink" Target="mailto:labour.statistics@abs.gov.au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participation-job-search-and-mobility-australia-methodology/feb-2025" TargetMode="External"/><Relationship Id="rId5" Type="http://schemas.openxmlformats.org/officeDocument/2006/relationships/hyperlink" Target="https://www.abs.gov.au/statistics/labour/jobs/job-mobility/latest-releas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mf/6333.0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CA20E-08B0-48C3-97C1-2CDA284C22A0}">
  <dimension ref="A1:E27"/>
  <sheetViews>
    <sheetView showGridLines="0" tabSelected="1" workbookViewId="0">
      <pane ySplit="7" topLeftCell="A8" activePane="bottomLeft" state="frozen"/>
      <selection activeCell="B11" sqref="B11"/>
      <selection pane="bottomLeft" activeCell="B9" sqref="B9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4254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4266</v>
      </c>
      <c r="C5" s="11"/>
      <c r="D5" s="11"/>
      <c r="E5" s="11"/>
    </row>
    <row r="6" spans="1:5" ht="15.75" customHeight="1">
      <c r="A6" s="11"/>
      <c r="B6" s="70" t="s">
        <v>4256</v>
      </c>
      <c r="C6" s="70"/>
      <c r="D6" s="70"/>
      <c r="E6" s="70"/>
    </row>
    <row r="7" spans="1:5" ht="15.75" customHeight="1">
      <c r="A7" s="11"/>
      <c r="B7" s="21" t="s">
        <v>4267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4268</v>
      </c>
      <c r="C9" s="24"/>
      <c r="D9" s="11"/>
      <c r="E9" s="11"/>
    </row>
    <row r="10" spans="1:5">
      <c r="A10" s="23"/>
      <c r="B10" s="25" t="s">
        <v>4269</v>
      </c>
      <c r="C10" s="23"/>
      <c r="D10" s="11"/>
      <c r="E10" s="11"/>
    </row>
    <row r="11" spans="1:5">
      <c r="A11" s="23"/>
      <c r="B11" s="26">
        <v>3.1</v>
      </c>
      <c r="C11" s="27" t="s">
        <v>4270</v>
      </c>
      <c r="D11" s="11"/>
      <c r="E11" s="11"/>
    </row>
    <row r="12" spans="1:5">
      <c r="A12" s="23"/>
      <c r="B12" s="26">
        <v>3.2</v>
      </c>
      <c r="C12" s="27" t="s">
        <v>4271</v>
      </c>
      <c r="D12" s="11"/>
      <c r="E12" s="11"/>
    </row>
    <row r="13" spans="1:5">
      <c r="A13" s="23"/>
      <c r="B13" s="26" t="s">
        <v>4272</v>
      </c>
      <c r="C13" s="27" t="s">
        <v>4273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71"/>
      <c r="C15" s="71"/>
      <c r="D15" s="11"/>
      <c r="E15" s="11"/>
    </row>
    <row r="16" spans="1:5" ht="15.75">
      <c r="A16" s="23"/>
      <c r="B16" s="72" t="s">
        <v>4274</v>
      </c>
      <c r="C16" s="72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4275</v>
      </c>
      <c r="C18" s="23"/>
      <c r="D18" s="11"/>
      <c r="E18" s="11"/>
    </row>
    <row r="19" spans="1:5">
      <c r="A19" s="23"/>
      <c r="B19" s="68" t="s">
        <v>4276</v>
      </c>
      <c r="C19" s="68"/>
      <c r="D19" s="68"/>
      <c r="E19" s="68"/>
    </row>
    <row r="20" spans="1:5">
      <c r="A20" s="23"/>
      <c r="B20" s="68" t="s">
        <v>4277</v>
      </c>
      <c r="C20" s="68"/>
      <c r="D20" s="11"/>
      <c r="E20" s="11"/>
    </row>
    <row r="21" spans="1:5">
      <c r="A21" s="22"/>
      <c r="B21" s="68"/>
      <c r="C21" s="68"/>
      <c r="D21" s="11"/>
      <c r="E21" s="11"/>
    </row>
    <row r="22" spans="1:5">
      <c r="A22" s="22"/>
      <c r="B22" s="15" t="s">
        <v>4257</v>
      </c>
      <c r="C22" s="11"/>
      <c r="D22" s="11"/>
      <c r="E22" s="11"/>
    </row>
    <row r="23" spans="1:5">
      <c r="A23" s="22"/>
      <c r="B23" s="69" t="s">
        <v>4265</v>
      </c>
      <c r="C23" s="69"/>
      <c r="D23" s="69"/>
      <c r="E23" s="69"/>
    </row>
    <row r="24" spans="1:5">
      <c r="A24" s="22"/>
      <c r="B24" s="69" t="s">
        <v>4264</v>
      </c>
      <c r="C24" s="69"/>
      <c r="D24" s="69"/>
      <c r="E24" s="69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2025</v>
      </c>
      <c r="C27" s="23"/>
      <c r="D27" s="11"/>
      <c r="E27" s="11"/>
    </row>
  </sheetData>
  <mergeCells count="9">
    <mergeCell ref="B21:C21"/>
    <mergeCell ref="B23:E23"/>
    <mergeCell ref="B24:E24"/>
    <mergeCell ref="B6:E6"/>
    <mergeCell ref="B15:C15"/>
    <mergeCell ref="B16:C16"/>
    <mergeCell ref="B19:C19"/>
    <mergeCell ref="D19:E19"/>
    <mergeCell ref="B20:C20"/>
  </mergeCells>
  <hyperlinks>
    <hyperlink ref="B16" r:id="rId1" xr:uid="{9EBF016B-1A3D-4F07-9C14-5C7A44A5BF47}"/>
    <hyperlink ref="B13" location="Index!A12" display="Index" xr:uid="{74D65A2F-0B84-4B02-AA59-3347ED1EE640}"/>
    <hyperlink ref="B27" r:id="rId2" display="© Commonwealth of Australia 2015" xr:uid="{86F49B8F-63E7-4271-AF75-7498B0BD4A8C}"/>
    <hyperlink ref="B20" r:id="rId3" display="Explanatory Notes" xr:uid="{6E4341CB-0494-4C15-A840-00A8B7BD8633}"/>
    <hyperlink ref="B19" r:id="rId4" xr:uid="{6AC3816D-0CFB-4364-9C08-72948ED2DB7F}"/>
    <hyperlink ref="B19:C19" r:id="rId5" display="Summary" xr:uid="{E5C5F7A7-B61B-4485-93BF-42BA6342A67D}"/>
    <hyperlink ref="B20:C20" r:id="rId6" display="Methodology" xr:uid="{F66043B7-2F45-4D01-BB9E-4587DF667DC0}"/>
    <hyperlink ref="B12" location="'Table 3.2'!C10" display="'Table 3.2'!C10" xr:uid="{FE26D662-01D7-4AB7-87EE-641113E68853}"/>
    <hyperlink ref="B24" r:id="rId7" display="or the Labour Surveys Branch at labour.statistics@abs.gov.au." xr:uid="{45164789-7767-4BE5-A09C-282F5C5338C3}"/>
    <hyperlink ref="B23:E23" r:id="rId8" display="For further information about these and related statistics visit www.abs.gov.au/about/contact-us" xr:uid="{611BE9BD-8F12-43F5-8E6F-3730C923B24A}"/>
    <hyperlink ref="B11" location="'Table 3.1'!C10" display="'Table 3.1'!C10" xr:uid="{D6026AA5-129B-442C-8DBF-191A59765CA2}"/>
  </hyperlinks>
  <pageMargins left="0.7" right="0.7" top="0.75" bottom="0.75" header="0.3" footer="0.3"/>
  <pageSetup paperSize="9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2365</v>
      </c>
      <c r="C1" s="3" t="s">
        <v>2366</v>
      </c>
      <c r="D1" s="3" t="s">
        <v>2367</v>
      </c>
      <c r="E1" s="3" t="s">
        <v>2368</v>
      </c>
      <c r="F1" s="3" t="s">
        <v>2369</v>
      </c>
      <c r="G1" s="3" t="s">
        <v>2370</v>
      </c>
      <c r="H1" s="3" t="s">
        <v>2371</v>
      </c>
      <c r="I1" s="3" t="s">
        <v>2372</v>
      </c>
      <c r="J1" s="3" t="s">
        <v>2373</v>
      </c>
      <c r="K1" s="3" t="s">
        <v>2374</v>
      </c>
      <c r="L1" s="3" t="s">
        <v>2375</v>
      </c>
      <c r="M1" s="3" t="s">
        <v>2376</v>
      </c>
      <c r="N1" s="3" t="s">
        <v>2377</v>
      </c>
      <c r="O1" s="3" t="s">
        <v>2378</v>
      </c>
      <c r="P1" s="3" t="s">
        <v>2379</v>
      </c>
      <c r="Q1" s="3" t="s">
        <v>2380</v>
      </c>
      <c r="R1" s="3" t="s">
        <v>2381</v>
      </c>
      <c r="S1" s="3" t="s">
        <v>2382</v>
      </c>
      <c r="T1" s="3" t="s">
        <v>2383</v>
      </c>
      <c r="U1" s="3" t="s">
        <v>2384</v>
      </c>
      <c r="V1" s="3" t="s">
        <v>2385</v>
      </c>
      <c r="W1" s="3" t="s">
        <v>2386</v>
      </c>
      <c r="X1" s="3" t="s">
        <v>2077</v>
      </c>
      <c r="Y1" s="3" t="s">
        <v>2078</v>
      </c>
      <c r="Z1" s="3" t="s">
        <v>2079</v>
      </c>
      <c r="AA1" s="3" t="s">
        <v>2080</v>
      </c>
      <c r="AB1" s="3" t="s">
        <v>2081</v>
      </c>
      <c r="AC1" s="3" t="s">
        <v>2082</v>
      </c>
      <c r="AD1" s="3" t="s">
        <v>2083</v>
      </c>
      <c r="AE1" s="3" t="s">
        <v>2084</v>
      </c>
      <c r="AF1" s="3" t="s">
        <v>2085</v>
      </c>
      <c r="AG1" s="3" t="s">
        <v>2387</v>
      </c>
      <c r="AH1" s="3" t="s">
        <v>2388</v>
      </c>
      <c r="AI1" s="3" t="s">
        <v>2389</v>
      </c>
      <c r="AJ1" s="3" t="s">
        <v>2089</v>
      </c>
      <c r="AK1" s="3" t="s">
        <v>2090</v>
      </c>
      <c r="AL1" s="3" t="s">
        <v>2091</v>
      </c>
      <c r="AM1" s="3" t="s">
        <v>2092</v>
      </c>
      <c r="AN1" s="3" t="s">
        <v>2093</v>
      </c>
      <c r="AO1" s="3" t="s">
        <v>2094</v>
      </c>
      <c r="AP1" s="3" t="s">
        <v>2095</v>
      </c>
      <c r="AQ1" s="3" t="s">
        <v>2096</v>
      </c>
      <c r="AR1" s="3" t="s">
        <v>2097</v>
      </c>
      <c r="AS1" s="3" t="s">
        <v>2098</v>
      </c>
      <c r="AT1" s="3" t="s">
        <v>2099</v>
      </c>
      <c r="AU1" s="3" t="s">
        <v>2100</v>
      </c>
      <c r="AV1" s="3" t="s">
        <v>2390</v>
      </c>
      <c r="AW1" s="3" t="s">
        <v>2391</v>
      </c>
      <c r="AX1" s="3" t="s">
        <v>2392</v>
      </c>
      <c r="AY1" s="3" t="s">
        <v>2393</v>
      </c>
      <c r="AZ1" s="3" t="s">
        <v>2394</v>
      </c>
      <c r="BA1" s="3" t="s">
        <v>2395</v>
      </c>
      <c r="BB1" s="3" t="s">
        <v>2396</v>
      </c>
      <c r="BC1" s="3" t="s">
        <v>2397</v>
      </c>
      <c r="BD1" s="3" t="s">
        <v>2398</v>
      </c>
      <c r="BE1" s="3" t="s">
        <v>2399</v>
      </c>
      <c r="BF1" s="3" t="s">
        <v>2400</v>
      </c>
      <c r="BG1" s="3" t="s">
        <v>2401</v>
      </c>
      <c r="BH1" s="3" t="s">
        <v>2402</v>
      </c>
      <c r="BI1" s="3" t="s">
        <v>2403</v>
      </c>
      <c r="BJ1" s="3" t="s">
        <v>2404</v>
      </c>
      <c r="BK1" s="3" t="s">
        <v>2405</v>
      </c>
      <c r="BL1" s="3" t="s">
        <v>2406</v>
      </c>
      <c r="BM1" s="3" t="s">
        <v>2407</v>
      </c>
      <c r="BN1" s="3" t="s">
        <v>2408</v>
      </c>
      <c r="BO1" s="3" t="s">
        <v>2409</v>
      </c>
      <c r="BP1" s="3" t="s">
        <v>2410</v>
      </c>
      <c r="BQ1" s="3" t="s">
        <v>2411</v>
      </c>
      <c r="BR1" s="3" t="s">
        <v>2412</v>
      </c>
      <c r="BS1" s="3" t="s">
        <v>2413</v>
      </c>
      <c r="BT1" s="3" t="s">
        <v>2414</v>
      </c>
      <c r="BU1" s="3" t="s">
        <v>2415</v>
      </c>
      <c r="BV1" s="3" t="s">
        <v>2416</v>
      </c>
      <c r="BW1" s="3" t="s">
        <v>2417</v>
      </c>
      <c r="BX1" s="3" t="s">
        <v>2418</v>
      </c>
      <c r="BY1" s="3" t="s">
        <v>2419</v>
      </c>
      <c r="BZ1" s="3" t="s">
        <v>2420</v>
      </c>
      <c r="CA1" s="3" t="s">
        <v>2421</v>
      </c>
      <c r="CB1" s="3" t="s">
        <v>2422</v>
      </c>
      <c r="CC1" s="3" t="s">
        <v>2423</v>
      </c>
      <c r="CD1" s="3" t="s">
        <v>2424</v>
      </c>
      <c r="CE1" s="3" t="s">
        <v>2425</v>
      </c>
      <c r="CF1" s="3" t="s">
        <v>2426</v>
      </c>
      <c r="CG1" s="3" t="s">
        <v>2427</v>
      </c>
      <c r="CH1" s="3" t="s">
        <v>2428</v>
      </c>
      <c r="CI1" s="3" t="s">
        <v>2429</v>
      </c>
      <c r="CJ1" s="3" t="s">
        <v>2430</v>
      </c>
      <c r="CK1" s="3" t="s">
        <v>2431</v>
      </c>
      <c r="CL1" s="3" t="s">
        <v>2432</v>
      </c>
      <c r="CM1" s="3" t="s">
        <v>2433</v>
      </c>
      <c r="CN1" s="3" t="s">
        <v>2434</v>
      </c>
      <c r="CO1" s="3" t="s">
        <v>2435</v>
      </c>
      <c r="CP1" s="3" t="s">
        <v>2436</v>
      </c>
      <c r="CQ1" s="3" t="s">
        <v>2437</v>
      </c>
      <c r="CR1" s="3" t="s">
        <v>2438</v>
      </c>
      <c r="CS1" s="3" t="s">
        <v>2439</v>
      </c>
      <c r="CT1" s="3" t="s">
        <v>2440</v>
      </c>
      <c r="CU1" s="3" t="s">
        <v>2441</v>
      </c>
      <c r="CV1" s="3" t="s">
        <v>2442</v>
      </c>
      <c r="CW1" s="3" t="s">
        <v>2443</v>
      </c>
      <c r="CX1" s="3" t="s">
        <v>2444</v>
      </c>
      <c r="CY1" s="3" t="s">
        <v>2445</v>
      </c>
      <c r="CZ1" s="3" t="s">
        <v>2446</v>
      </c>
      <c r="DA1" s="3" t="s">
        <v>2447</v>
      </c>
      <c r="DB1" s="3" t="s">
        <v>2448</v>
      </c>
      <c r="DC1" s="3" t="s">
        <v>2449</v>
      </c>
      <c r="DD1" s="3" t="s">
        <v>2450</v>
      </c>
      <c r="DE1" s="3" t="s">
        <v>2451</v>
      </c>
      <c r="DF1" s="3" t="s">
        <v>2452</v>
      </c>
      <c r="DG1" s="3" t="s">
        <v>2453</v>
      </c>
      <c r="DH1" s="3" t="s">
        <v>2454</v>
      </c>
      <c r="DI1" s="3" t="s">
        <v>2455</v>
      </c>
      <c r="DJ1" s="3" t="s">
        <v>2456</v>
      </c>
      <c r="DK1" s="3" t="s">
        <v>2457</v>
      </c>
      <c r="DL1" s="3" t="s">
        <v>2458</v>
      </c>
      <c r="DM1" s="3" t="s">
        <v>2459</v>
      </c>
      <c r="DN1" s="3" t="s">
        <v>2460</v>
      </c>
      <c r="DO1" s="3" t="s">
        <v>2461</v>
      </c>
      <c r="DP1" s="3" t="s">
        <v>2462</v>
      </c>
      <c r="DQ1" s="3" t="s">
        <v>2463</v>
      </c>
      <c r="DR1" s="3" t="s">
        <v>2464</v>
      </c>
      <c r="DS1" s="3" t="s">
        <v>2465</v>
      </c>
      <c r="DT1" s="3" t="s">
        <v>2466</v>
      </c>
      <c r="DU1" s="3" t="s">
        <v>2467</v>
      </c>
      <c r="DV1" s="3" t="s">
        <v>2468</v>
      </c>
      <c r="DW1" s="3" t="s">
        <v>2469</v>
      </c>
      <c r="DX1" s="3" t="s">
        <v>2470</v>
      </c>
      <c r="DY1" s="3" t="s">
        <v>2471</v>
      </c>
      <c r="DZ1" s="3" t="s">
        <v>2472</v>
      </c>
      <c r="EA1" s="3" t="s">
        <v>2473</v>
      </c>
      <c r="EB1" s="3" t="s">
        <v>2474</v>
      </c>
      <c r="EC1" s="3" t="s">
        <v>2475</v>
      </c>
      <c r="ED1" s="3" t="s">
        <v>2476</v>
      </c>
      <c r="EE1" s="3" t="s">
        <v>2477</v>
      </c>
      <c r="EF1" s="3" t="s">
        <v>2478</v>
      </c>
      <c r="EG1" s="3" t="s">
        <v>2479</v>
      </c>
      <c r="EH1" s="3" t="s">
        <v>2480</v>
      </c>
      <c r="EI1" s="3" t="s">
        <v>2481</v>
      </c>
      <c r="EJ1" s="3" t="s">
        <v>2482</v>
      </c>
      <c r="EK1" s="3" t="s">
        <v>2483</v>
      </c>
      <c r="EL1" s="3" t="s">
        <v>2484</v>
      </c>
      <c r="EM1" s="3" t="s">
        <v>2485</v>
      </c>
      <c r="EN1" s="3" t="s">
        <v>2486</v>
      </c>
      <c r="EO1" s="3" t="s">
        <v>2487</v>
      </c>
      <c r="EP1" s="3" t="s">
        <v>2488</v>
      </c>
      <c r="EQ1" s="3" t="s">
        <v>2489</v>
      </c>
      <c r="ER1" s="3" t="s">
        <v>2490</v>
      </c>
      <c r="ES1" s="3" t="s">
        <v>2491</v>
      </c>
      <c r="ET1" s="3" t="s">
        <v>2492</v>
      </c>
      <c r="EU1" s="3" t="s">
        <v>2493</v>
      </c>
      <c r="EV1" s="3" t="s">
        <v>2494</v>
      </c>
      <c r="EW1" s="3" t="s">
        <v>2495</v>
      </c>
      <c r="EX1" s="3" t="s">
        <v>2496</v>
      </c>
      <c r="EY1" s="3" t="s">
        <v>2497</v>
      </c>
      <c r="EZ1" s="3" t="s">
        <v>2498</v>
      </c>
      <c r="FA1" s="3" t="s">
        <v>2499</v>
      </c>
      <c r="FB1" s="3" t="s">
        <v>2500</v>
      </c>
      <c r="FC1" s="3" t="s">
        <v>2501</v>
      </c>
      <c r="FD1" s="3" t="s">
        <v>2502</v>
      </c>
      <c r="FE1" s="3" t="s">
        <v>2503</v>
      </c>
      <c r="FF1" s="3" t="s">
        <v>2504</v>
      </c>
      <c r="FG1" s="3" t="s">
        <v>2505</v>
      </c>
      <c r="FH1" s="3" t="s">
        <v>2506</v>
      </c>
      <c r="FI1" s="3" t="s">
        <v>2507</v>
      </c>
      <c r="FJ1" s="3" t="s">
        <v>2508</v>
      </c>
      <c r="FK1" s="3" t="s">
        <v>2509</v>
      </c>
      <c r="FL1" s="3" t="s">
        <v>2510</v>
      </c>
      <c r="FM1" s="3" t="s">
        <v>2511</v>
      </c>
      <c r="FN1" s="3" t="s">
        <v>2512</v>
      </c>
      <c r="FO1" s="3" t="s">
        <v>2513</v>
      </c>
      <c r="FP1" s="3" t="s">
        <v>2514</v>
      </c>
      <c r="FQ1" s="3" t="s">
        <v>2515</v>
      </c>
      <c r="FR1" s="3" t="s">
        <v>2516</v>
      </c>
      <c r="FS1" s="3" t="s">
        <v>2517</v>
      </c>
      <c r="FT1" s="3" t="s">
        <v>2518</v>
      </c>
      <c r="FU1" s="3" t="s">
        <v>2519</v>
      </c>
      <c r="FV1" s="3" t="s">
        <v>2520</v>
      </c>
      <c r="FW1" s="3" t="s">
        <v>2521</v>
      </c>
      <c r="FX1" s="3" t="s">
        <v>2522</v>
      </c>
      <c r="FY1" s="3" t="s">
        <v>2523</v>
      </c>
      <c r="FZ1" s="3" t="s">
        <v>2524</v>
      </c>
      <c r="GA1" s="3" t="s">
        <v>2525</v>
      </c>
      <c r="GB1" s="3" t="s">
        <v>2526</v>
      </c>
      <c r="GC1" s="3" t="s">
        <v>2527</v>
      </c>
      <c r="GD1" s="3" t="s">
        <v>2468</v>
      </c>
      <c r="GE1" s="3" t="s">
        <v>2469</v>
      </c>
      <c r="GF1" s="3" t="s">
        <v>2470</v>
      </c>
      <c r="GG1" s="3" t="s">
        <v>2471</v>
      </c>
      <c r="GH1" s="3" t="s">
        <v>2472</v>
      </c>
      <c r="GI1" s="3" t="s">
        <v>2473</v>
      </c>
      <c r="GJ1" s="3" t="s">
        <v>2474</v>
      </c>
      <c r="GK1" s="3" t="s">
        <v>2475</v>
      </c>
      <c r="GL1" s="3" t="s">
        <v>2476</v>
      </c>
      <c r="GM1" s="3" t="s">
        <v>2528</v>
      </c>
      <c r="GN1" s="3" t="s">
        <v>2529</v>
      </c>
      <c r="GO1" s="3" t="s">
        <v>2530</v>
      </c>
      <c r="GP1" s="3" t="s">
        <v>2480</v>
      </c>
      <c r="GQ1" s="3" t="s">
        <v>2481</v>
      </c>
      <c r="GR1" s="3" t="s">
        <v>2482</v>
      </c>
      <c r="GS1" s="3" t="s">
        <v>2483</v>
      </c>
      <c r="GT1" s="3" t="s">
        <v>2484</v>
      </c>
      <c r="GU1" s="3" t="s">
        <v>2485</v>
      </c>
      <c r="GV1" s="3" t="s">
        <v>2486</v>
      </c>
      <c r="GW1" s="3" t="s">
        <v>2487</v>
      </c>
      <c r="GX1" s="3" t="s">
        <v>2488</v>
      </c>
      <c r="GY1" s="3" t="s">
        <v>2489</v>
      </c>
      <c r="GZ1" s="3" t="s">
        <v>2490</v>
      </c>
      <c r="HA1" s="3" t="s">
        <v>2491</v>
      </c>
      <c r="HB1" s="3" t="s">
        <v>2531</v>
      </c>
      <c r="HC1" s="3" t="s">
        <v>2532</v>
      </c>
      <c r="HD1" s="3" t="s">
        <v>2533</v>
      </c>
      <c r="HE1" s="3" t="s">
        <v>2534</v>
      </c>
      <c r="HF1" s="3" t="s">
        <v>2535</v>
      </c>
      <c r="HG1" s="3" t="s">
        <v>2536</v>
      </c>
      <c r="HH1" s="3" t="s">
        <v>2537</v>
      </c>
      <c r="HI1" s="3" t="s">
        <v>2538</v>
      </c>
      <c r="HJ1" s="3" t="s">
        <v>2539</v>
      </c>
      <c r="HK1" s="3" t="s">
        <v>2540</v>
      </c>
      <c r="HL1" s="3" t="s">
        <v>2541</v>
      </c>
      <c r="HM1" s="3" t="s">
        <v>2542</v>
      </c>
      <c r="HN1" s="3" t="s">
        <v>2543</v>
      </c>
      <c r="HO1" s="3" t="s">
        <v>2544</v>
      </c>
      <c r="HP1" s="3" t="s">
        <v>2545</v>
      </c>
      <c r="HQ1" s="3" t="s">
        <v>2546</v>
      </c>
      <c r="HR1" s="3" t="s">
        <v>2547</v>
      </c>
      <c r="HS1" s="3" t="s">
        <v>2548</v>
      </c>
      <c r="HT1" s="3" t="s">
        <v>2549</v>
      </c>
      <c r="HU1" s="3" t="s">
        <v>2550</v>
      </c>
      <c r="HV1" s="3" t="s">
        <v>2551</v>
      </c>
      <c r="HW1" s="3" t="s">
        <v>2552</v>
      </c>
      <c r="HX1" s="3" t="s">
        <v>2553</v>
      </c>
      <c r="HY1" s="3" t="s">
        <v>2554</v>
      </c>
      <c r="HZ1" s="3" t="s">
        <v>2555</v>
      </c>
      <c r="IA1" s="3" t="s">
        <v>2556</v>
      </c>
      <c r="IB1" s="3" t="s">
        <v>2557</v>
      </c>
      <c r="IC1" s="3" t="s">
        <v>2558</v>
      </c>
      <c r="ID1" s="3" t="s">
        <v>2559</v>
      </c>
      <c r="IE1" s="3" t="s">
        <v>2560</v>
      </c>
      <c r="IF1" s="3" t="s">
        <v>2561</v>
      </c>
      <c r="IG1" s="3" t="s">
        <v>2562</v>
      </c>
      <c r="IH1" s="3" t="s">
        <v>2563</v>
      </c>
      <c r="II1" s="3" t="s">
        <v>2564</v>
      </c>
      <c r="IJ1" s="3" t="s">
        <v>2565</v>
      </c>
      <c r="IK1" s="3" t="s">
        <v>2566</v>
      </c>
      <c r="IL1" s="3" t="s">
        <v>2567</v>
      </c>
      <c r="IM1" s="3" t="s">
        <v>2568</v>
      </c>
      <c r="IN1" s="3" t="s">
        <v>2569</v>
      </c>
      <c r="IO1" s="3" t="s">
        <v>2570</v>
      </c>
      <c r="IP1" s="3" t="s">
        <v>2571</v>
      </c>
      <c r="IQ1" s="3" t="s">
        <v>2572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236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237</v>
      </c>
      <c r="B10" s="8" t="s">
        <v>2573</v>
      </c>
      <c r="C10" s="8" t="s">
        <v>2574</v>
      </c>
      <c r="D10" s="8" t="s">
        <v>2575</v>
      </c>
      <c r="E10" s="8" t="s">
        <v>2576</v>
      </c>
      <c r="F10" s="8" t="s">
        <v>2577</v>
      </c>
      <c r="G10" s="8" t="s">
        <v>2578</v>
      </c>
      <c r="H10" s="8" t="s">
        <v>2579</v>
      </c>
      <c r="I10" s="8" t="s">
        <v>2580</v>
      </c>
      <c r="J10" s="8" t="s">
        <v>2581</v>
      </c>
      <c r="K10" s="8" t="s">
        <v>2582</v>
      </c>
      <c r="L10" s="8" t="s">
        <v>2583</v>
      </c>
      <c r="M10" s="8" t="s">
        <v>2584</v>
      </c>
      <c r="N10" s="8" t="s">
        <v>2585</v>
      </c>
      <c r="O10" s="8" t="s">
        <v>2586</v>
      </c>
      <c r="P10" s="8" t="s">
        <v>2587</v>
      </c>
      <c r="Q10" s="8" t="s">
        <v>2588</v>
      </c>
      <c r="R10" s="8" t="s">
        <v>2589</v>
      </c>
      <c r="S10" s="8" t="s">
        <v>2590</v>
      </c>
      <c r="T10" s="8" t="s">
        <v>2591</v>
      </c>
      <c r="U10" s="8" t="s">
        <v>2592</v>
      </c>
      <c r="V10" s="8" t="s">
        <v>2593</v>
      </c>
      <c r="W10" s="8" t="s">
        <v>2594</v>
      </c>
      <c r="X10" s="8" t="s">
        <v>2595</v>
      </c>
      <c r="Y10" s="8" t="s">
        <v>2596</v>
      </c>
      <c r="Z10" s="8" t="s">
        <v>2597</v>
      </c>
      <c r="AA10" s="8" t="s">
        <v>2598</v>
      </c>
      <c r="AB10" s="8" t="s">
        <v>2599</v>
      </c>
      <c r="AC10" s="8" t="s">
        <v>2600</v>
      </c>
      <c r="AD10" s="8" t="s">
        <v>2601</v>
      </c>
      <c r="AE10" s="8" t="s">
        <v>2602</v>
      </c>
      <c r="AF10" s="8" t="s">
        <v>2603</v>
      </c>
      <c r="AG10" s="8" t="s">
        <v>2604</v>
      </c>
      <c r="AH10" s="8" t="s">
        <v>2605</v>
      </c>
      <c r="AI10" s="8" t="s">
        <v>2606</v>
      </c>
      <c r="AJ10" s="8" t="s">
        <v>2607</v>
      </c>
      <c r="AK10" s="8" t="s">
        <v>2608</v>
      </c>
      <c r="AL10" s="8" t="s">
        <v>2609</v>
      </c>
      <c r="AM10" s="8" t="s">
        <v>2610</v>
      </c>
      <c r="AN10" s="8" t="s">
        <v>2611</v>
      </c>
      <c r="AO10" s="8" t="s">
        <v>2612</v>
      </c>
      <c r="AP10" s="8" t="s">
        <v>2613</v>
      </c>
      <c r="AQ10" s="8" t="s">
        <v>2614</v>
      </c>
      <c r="AR10" s="8" t="s">
        <v>2615</v>
      </c>
      <c r="AS10" s="8" t="s">
        <v>2616</v>
      </c>
      <c r="AT10" s="8" t="s">
        <v>2617</v>
      </c>
      <c r="AU10" s="8" t="s">
        <v>2618</v>
      </c>
      <c r="AV10" s="8" t="s">
        <v>2619</v>
      </c>
      <c r="AW10" s="8" t="s">
        <v>2620</v>
      </c>
      <c r="AX10" s="8" t="s">
        <v>2621</v>
      </c>
      <c r="AY10" s="8" t="s">
        <v>2622</v>
      </c>
      <c r="AZ10" s="8" t="s">
        <v>2623</v>
      </c>
      <c r="BA10" s="8" t="s">
        <v>2624</v>
      </c>
      <c r="BB10" s="8" t="s">
        <v>2625</v>
      </c>
      <c r="BC10" s="8" t="s">
        <v>2626</v>
      </c>
      <c r="BD10" s="8" t="s">
        <v>2627</v>
      </c>
      <c r="BE10" s="8" t="s">
        <v>2628</v>
      </c>
      <c r="BF10" s="8" t="s">
        <v>2629</v>
      </c>
      <c r="BG10" s="8" t="s">
        <v>2630</v>
      </c>
      <c r="BH10" s="8" t="s">
        <v>2631</v>
      </c>
      <c r="BI10" s="8" t="s">
        <v>2632</v>
      </c>
      <c r="BJ10" s="8" t="s">
        <v>2633</v>
      </c>
      <c r="BK10" s="8" t="s">
        <v>2634</v>
      </c>
      <c r="BL10" s="8" t="s">
        <v>2635</v>
      </c>
      <c r="BM10" s="8" t="s">
        <v>2636</v>
      </c>
      <c r="BN10" s="8" t="s">
        <v>2637</v>
      </c>
      <c r="BO10" s="8" t="s">
        <v>2638</v>
      </c>
      <c r="BP10" s="8" t="s">
        <v>2639</v>
      </c>
      <c r="BQ10" s="8" t="s">
        <v>2640</v>
      </c>
      <c r="BR10" s="8" t="s">
        <v>2641</v>
      </c>
      <c r="BS10" s="8" t="s">
        <v>2642</v>
      </c>
      <c r="BT10" s="8" t="s">
        <v>2643</v>
      </c>
      <c r="BU10" s="8" t="s">
        <v>2644</v>
      </c>
      <c r="BV10" s="8" t="s">
        <v>2645</v>
      </c>
      <c r="BW10" s="8" t="s">
        <v>2646</v>
      </c>
      <c r="BX10" s="8" t="s">
        <v>2647</v>
      </c>
      <c r="BY10" s="8" t="s">
        <v>2648</v>
      </c>
      <c r="BZ10" s="8" t="s">
        <v>2649</v>
      </c>
      <c r="CA10" s="8" t="s">
        <v>2650</v>
      </c>
      <c r="CB10" s="8" t="s">
        <v>2651</v>
      </c>
      <c r="CC10" s="8" t="s">
        <v>2652</v>
      </c>
      <c r="CD10" s="8" t="s">
        <v>2653</v>
      </c>
      <c r="CE10" s="8" t="s">
        <v>2654</v>
      </c>
      <c r="CF10" s="8" t="s">
        <v>2655</v>
      </c>
      <c r="CG10" s="8" t="s">
        <v>2656</v>
      </c>
      <c r="CH10" s="8" t="s">
        <v>2657</v>
      </c>
      <c r="CI10" s="8" t="s">
        <v>2658</v>
      </c>
      <c r="CJ10" s="8" t="s">
        <v>2659</v>
      </c>
      <c r="CK10" s="8" t="s">
        <v>2660</v>
      </c>
      <c r="CL10" s="8" t="s">
        <v>2661</v>
      </c>
      <c r="CM10" s="8" t="s">
        <v>2662</v>
      </c>
      <c r="CN10" s="8" t="s">
        <v>2663</v>
      </c>
      <c r="CO10" s="8" t="s">
        <v>2664</v>
      </c>
      <c r="CP10" s="8" t="s">
        <v>2665</v>
      </c>
      <c r="CQ10" s="8" t="s">
        <v>2666</v>
      </c>
      <c r="CR10" s="8" t="s">
        <v>2667</v>
      </c>
      <c r="CS10" s="8" t="s">
        <v>2668</v>
      </c>
      <c r="CT10" s="8" t="s">
        <v>2669</v>
      </c>
      <c r="CU10" s="8" t="s">
        <v>2670</v>
      </c>
      <c r="CV10" s="8" t="s">
        <v>2671</v>
      </c>
      <c r="CW10" s="8" t="s">
        <v>2672</v>
      </c>
      <c r="CX10" s="8" t="s">
        <v>2673</v>
      </c>
      <c r="CY10" s="8" t="s">
        <v>2674</v>
      </c>
      <c r="CZ10" s="8" t="s">
        <v>2675</v>
      </c>
      <c r="DA10" s="8" t="s">
        <v>2676</v>
      </c>
      <c r="DB10" s="8" t="s">
        <v>2677</v>
      </c>
      <c r="DC10" s="8" t="s">
        <v>2678</v>
      </c>
      <c r="DD10" s="8" t="s">
        <v>2679</v>
      </c>
      <c r="DE10" s="8" t="s">
        <v>2680</v>
      </c>
      <c r="DF10" s="8" t="s">
        <v>2681</v>
      </c>
      <c r="DG10" s="8" t="s">
        <v>2682</v>
      </c>
      <c r="DH10" s="8" t="s">
        <v>2683</v>
      </c>
      <c r="DI10" s="8" t="s">
        <v>2684</v>
      </c>
      <c r="DJ10" s="8" t="s">
        <v>2685</v>
      </c>
      <c r="DK10" s="8" t="s">
        <v>2686</v>
      </c>
      <c r="DL10" s="8" t="s">
        <v>2687</v>
      </c>
      <c r="DM10" s="8" t="s">
        <v>2688</v>
      </c>
      <c r="DN10" s="8" t="s">
        <v>2689</v>
      </c>
      <c r="DO10" s="8" t="s">
        <v>2690</v>
      </c>
      <c r="DP10" s="8" t="s">
        <v>2691</v>
      </c>
      <c r="DQ10" s="8" t="s">
        <v>2692</v>
      </c>
      <c r="DR10" s="8" t="s">
        <v>2693</v>
      </c>
      <c r="DS10" s="8" t="s">
        <v>2694</v>
      </c>
      <c r="DT10" s="8" t="s">
        <v>2695</v>
      </c>
      <c r="DU10" s="8" t="s">
        <v>2696</v>
      </c>
      <c r="DV10" s="8" t="s">
        <v>2697</v>
      </c>
      <c r="DW10" s="8" t="s">
        <v>2698</v>
      </c>
      <c r="DX10" s="8" t="s">
        <v>2699</v>
      </c>
      <c r="DY10" s="8" t="s">
        <v>2700</v>
      </c>
      <c r="DZ10" s="8" t="s">
        <v>2701</v>
      </c>
      <c r="EA10" s="8" t="s">
        <v>2702</v>
      </c>
      <c r="EB10" s="8" t="s">
        <v>2703</v>
      </c>
      <c r="EC10" s="8" t="s">
        <v>2704</v>
      </c>
      <c r="ED10" s="8" t="s">
        <v>2705</v>
      </c>
      <c r="EE10" s="8" t="s">
        <v>2706</v>
      </c>
      <c r="EF10" s="8" t="s">
        <v>2707</v>
      </c>
      <c r="EG10" s="8" t="s">
        <v>2708</v>
      </c>
      <c r="EH10" s="8" t="s">
        <v>2709</v>
      </c>
      <c r="EI10" s="8" t="s">
        <v>2710</v>
      </c>
      <c r="EJ10" s="8" t="s">
        <v>2711</v>
      </c>
      <c r="EK10" s="8" t="s">
        <v>2712</v>
      </c>
      <c r="EL10" s="8" t="s">
        <v>2713</v>
      </c>
      <c r="EM10" s="8" t="s">
        <v>2714</v>
      </c>
      <c r="EN10" s="8" t="s">
        <v>2715</v>
      </c>
      <c r="EO10" s="8" t="s">
        <v>2716</v>
      </c>
      <c r="EP10" s="8" t="s">
        <v>2717</v>
      </c>
      <c r="EQ10" s="8" t="s">
        <v>2718</v>
      </c>
      <c r="ER10" s="8" t="s">
        <v>2719</v>
      </c>
      <c r="ES10" s="8" t="s">
        <v>2720</v>
      </c>
      <c r="ET10" s="8" t="s">
        <v>2721</v>
      </c>
      <c r="EU10" s="8" t="s">
        <v>2722</v>
      </c>
      <c r="EV10" s="8" t="s">
        <v>2723</v>
      </c>
      <c r="EW10" s="8" t="s">
        <v>2724</v>
      </c>
      <c r="EX10" s="8" t="s">
        <v>2725</v>
      </c>
      <c r="EY10" s="8" t="s">
        <v>2726</v>
      </c>
      <c r="EZ10" s="8" t="s">
        <v>2727</v>
      </c>
      <c r="FA10" s="8" t="s">
        <v>2728</v>
      </c>
      <c r="FB10" s="8" t="s">
        <v>2729</v>
      </c>
      <c r="FC10" s="8" t="s">
        <v>2730</v>
      </c>
      <c r="FD10" s="8" t="s">
        <v>2731</v>
      </c>
      <c r="FE10" s="8" t="s">
        <v>2732</v>
      </c>
      <c r="FF10" s="8" t="s">
        <v>2733</v>
      </c>
      <c r="FG10" s="8" t="s">
        <v>2734</v>
      </c>
      <c r="FH10" s="8" t="s">
        <v>2735</v>
      </c>
      <c r="FI10" s="8" t="s">
        <v>2736</v>
      </c>
      <c r="FJ10" s="8" t="s">
        <v>2737</v>
      </c>
      <c r="FK10" s="8" t="s">
        <v>2738</v>
      </c>
      <c r="FL10" s="8" t="s">
        <v>2739</v>
      </c>
      <c r="FM10" s="8" t="s">
        <v>2740</v>
      </c>
      <c r="FN10" s="8" t="s">
        <v>2741</v>
      </c>
      <c r="FO10" s="8" t="s">
        <v>2742</v>
      </c>
      <c r="FP10" s="8" t="s">
        <v>2743</v>
      </c>
      <c r="FQ10" s="8" t="s">
        <v>2744</v>
      </c>
      <c r="FR10" s="8" t="s">
        <v>2745</v>
      </c>
      <c r="FS10" s="8" t="s">
        <v>2746</v>
      </c>
      <c r="FT10" s="8" t="s">
        <v>2747</v>
      </c>
      <c r="FU10" s="8" t="s">
        <v>2748</v>
      </c>
      <c r="FV10" s="8" t="s">
        <v>2749</v>
      </c>
      <c r="FW10" s="8" t="s">
        <v>2750</v>
      </c>
      <c r="FX10" s="8" t="s">
        <v>2751</v>
      </c>
      <c r="FY10" s="8" t="s">
        <v>2752</v>
      </c>
      <c r="FZ10" s="8" t="s">
        <v>2753</v>
      </c>
      <c r="GA10" s="8" t="s">
        <v>2754</v>
      </c>
      <c r="GB10" s="8" t="s">
        <v>2755</v>
      </c>
      <c r="GC10" s="8" t="s">
        <v>2756</v>
      </c>
      <c r="GD10" s="8" t="s">
        <v>2757</v>
      </c>
      <c r="GE10" s="8" t="s">
        <v>2758</v>
      </c>
      <c r="GF10" s="8" t="s">
        <v>2759</v>
      </c>
      <c r="GG10" s="8" t="s">
        <v>2760</v>
      </c>
      <c r="GH10" s="8" t="s">
        <v>2761</v>
      </c>
      <c r="GI10" s="8" t="s">
        <v>2762</v>
      </c>
      <c r="GJ10" s="8" t="s">
        <v>2763</v>
      </c>
      <c r="GK10" s="8" t="s">
        <v>2764</v>
      </c>
      <c r="GL10" s="8" t="s">
        <v>2765</v>
      </c>
      <c r="GM10" s="8" t="s">
        <v>2766</v>
      </c>
      <c r="GN10" s="8" t="s">
        <v>2767</v>
      </c>
      <c r="GO10" s="8" t="s">
        <v>2768</v>
      </c>
      <c r="GP10" s="8" t="s">
        <v>2769</v>
      </c>
      <c r="GQ10" s="8" t="s">
        <v>2770</v>
      </c>
      <c r="GR10" s="8" t="s">
        <v>2771</v>
      </c>
      <c r="GS10" s="8" t="s">
        <v>2772</v>
      </c>
      <c r="GT10" s="8" t="s">
        <v>2773</v>
      </c>
      <c r="GU10" s="8" t="s">
        <v>2774</v>
      </c>
      <c r="GV10" s="8" t="s">
        <v>2775</v>
      </c>
      <c r="GW10" s="8" t="s">
        <v>2776</v>
      </c>
      <c r="GX10" s="8" t="s">
        <v>2777</v>
      </c>
      <c r="GY10" s="8" t="s">
        <v>2778</v>
      </c>
      <c r="GZ10" s="8" t="s">
        <v>2779</v>
      </c>
      <c r="HA10" s="8" t="s">
        <v>2780</v>
      </c>
      <c r="HB10" s="8" t="s">
        <v>2781</v>
      </c>
      <c r="HC10" s="8" t="s">
        <v>2782</v>
      </c>
      <c r="HD10" s="8" t="s">
        <v>2783</v>
      </c>
      <c r="HE10" s="8" t="s">
        <v>2784</v>
      </c>
      <c r="HF10" s="8" t="s">
        <v>2785</v>
      </c>
      <c r="HG10" s="8" t="s">
        <v>2786</v>
      </c>
      <c r="HH10" s="8" t="s">
        <v>2787</v>
      </c>
      <c r="HI10" s="8" t="s">
        <v>2788</v>
      </c>
      <c r="HJ10" s="8" t="s">
        <v>2789</v>
      </c>
      <c r="HK10" s="8" t="s">
        <v>2790</v>
      </c>
      <c r="HL10" s="8" t="s">
        <v>2791</v>
      </c>
      <c r="HM10" s="8" t="s">
        <v>2792</v>
      </c>
      <c r="HN10" s="8" t="s">
        <v>2793</v>
      </c>
      <c r="HO10" s="8" t="s">
        <v>2794</v>
      </c>
      <c r="HP10" s="8" t="s">
        <v>2795</v>
      </c>
      <c r="HQ10" s="8" t="s">
        <v>2796</v>
      </c>
      <c r="HR10" s="8" t="s">
        <v>2797</v>
      </c>
      <c r="HS10" s="8" t="s">
        <v>2798</v>
      </c>
      <c r="HT10" s="8" t="s">
        <v>2799</v>
      </c>
      <c r="HU10" s="8" t="s">
        <v>2800</v>
      </c>
      <c r="HV10" s="8" t="s">
        <v>2801</v>
      </c>
      <c r="HW10" s="8" t="s">
        <v>2802</v>
      </c>
      <c r="HX10" s="8" t="s">
        <v>2803</v>
      </c>
      <c r="HY10" s="8" t="s">
        <v>2804</v>
      </c>
      <c r="HZ10" s="8" t="s">
        <v>2805</v>
      </c>
      <c r="IA10" s="8" t="s">
        <v>2806</v>
      </c>
      <c r="IB10" s="8" t="s">
        <v>2807</v>
      </c>
      <c r="IC10" s="8" t="s">
        <v>2808</v>
      </c>
      <c r="ID10" s="8" t="s">
        <v>2809</v>
      </c>
      <c r="IE10" s="8" t="s">
        <v>2810</v>
      </c>
      <c r="IF10" s="8" t="s">
        <v>2811</v>
      </c>
      <c r="IG10" s="8" t="s">
        <v>2812</v>
      </c>
      <c r="IH10" s="8" t="s">
        <v>2813</v>
      </c>
      <c r="II10" s="8" t="s">
        <v>2814</v>
      </c>
      <c r="IJ10" s="8" t="s">
        <v>2815</v>
      </c>
      <c r="IK10" s="8" t="s">
        <v>2816</v>
      </c>
      <c r="IL10" s="8" t="s">
        <v>2817</v>
      </c>
      <c r="IM10" s="8" t="s">
        <v>2818</v>
      </c>
      <c r="IN10" s="8" t="s">
        <v>2819</v>
      </c>
      <c r="IO10" s="8" t="s">
        <v>2820</v>
      </c>
      <c r="IP10" s="8" t="s">
        <v>2821</v>
      </c>
      <c r="IQ10" s="8" t="s">
        <v>2822</v>
      </c>
    </row>
    <row r="11" spans="1:251">
      <c r="A11" s="10">
        <v>42036</v>
      </c>
      <c r="B11" s="9">
        <v>181.821</v>
      </c>
      <c r="C11" s="9">
        <v>113.151</v>
      </c>
      <c r="D11" s="9">
        <v>51.079000000000001</v>
      </c>
      <c r="E11" s="9">
        <v>62.072000000000003</v>
      </c>
      <c r="F11" s="9">
        <v>113.721</v>
      </c>
      <c r="G11" s="9">
        <v>55.405999999999999</v>
      </c>
      <c r="H11" s="9">
        <v>58.314999999999998</v>
      </c>
      <c r="I11" s="9">
        <v>114.289</v>
      </c>
      <c r="J11" s="9">
        <v>52.854999999999997</v>
      </c>
      <c r="K11" s="9">
        <v>61.433999999999997</v>
      </c>
      <c r="L11" s="9">
        <v>1579.8869999999999</v>
      </c>
      <c r="M11" s="9">
        <v>816.71900000000005</v>
      </c>
      <c r="N11" s="9">
        <v>763.16800000000001</v>
      </c>
      <c r="O11" s="9">
        <v>507.86900000000003</v>
      </c>
      <c r="P11" s="9">
        <v>335.82900000000001</v>
      </c>
      <c r="Q11" s="9">
        <v>172.04</v>
      </c>
      <c r="R11" s="9">
        <v>331.55500000000001</v>
      </c>
      <c r="S11" s="9">
        <v>219.68899999999999</v>
      </c>
      <c r="T11" s="9">
        <v>111.866</v>
      </c>
      <c r="U11" s="9">
        <v>18.652000000000001</v>
      </c>
      <c r="V11" s="9">
        <v>9.75</v>
      </c>
      <c r="W11" s="9">
        <v>8.9019999999999992</v>
      </c>
      <c r="X11" s="9">
        <v>7.5570000000000004</v>
      </c>
      <c r="Y11" s="9">
        <v>6.5519999999999996</v>
      </c>
      <c r="Z11" s="9">
        <v>1.0049999999999999</v>
      </c>
      <c r="AA11" s="9">
        <v>5.3730000000000002</v>
      </c>
      <c r="AB11" s="9">
        <v>2.6160000000000001</v>
      </c>
      <c r="AC11" s="9">
        <v>2.7570000000000001</v>
      </c>
      <c r="AD11" s="9">
        <v>5.7210000000000001</v>
      </c>
      <c r="AE11" s="9">
        <v>0.58199999999999996</v>
      </c>
      <c r="AF11" s="9">
        <v>5.1390000000000002</v>
      </c>
      <c r="AG11" s="9">
        <v>19.707999999999998</v>
      </c>
      <c r="AH11" s="9">
        <v>8.7129999999999992</v>
      </c>
      <c r="AI11" s="9">
        <v>10.994999999999999</v>
      </c>
      <c r="AJ11" s="9">
        <v>6.415</v>
      </c>
      <c r="AK11" s="9">
        <v>3.198</v>
      </c>
      <c r="AL11" s="9">
        <v>3.2170000000000001</v>
      </c>
      <c r="AM11" s="9">
        <v>5.0270000000000001</v>
      </c>
      <c r="AN11" s="9">
        <v>3.8559999999999999</v>
      </c>
      <c r="AO11" s="9">
        <v>1.17</v>
      </c>
      <c r="AP11" s="9">
        <v>8.2669999999999995</v>
      </c>
      <c r="AQ11" s="9">
        <v>1.66</v>
      </c>
      <c r="AR11" s="9">
        <v>6.6070000000000002</v>
      </c>
      <c r="AS11" s="9">
        <v>137.95400000000001</v>
      </c>
      <c r="AT11" s="9">
        <v>97.676000000000002</v>
      </c>
      <c r="AU11" s="9">
        <v>40.277000000000001</v>
      </c>
      <c r="AV11" s="9">
        <v>2319.7289999999998</v>
      </c>
      <c r="AW11" s="9">
        <v>1232.3</v>
      </c>
      <c r="AX11" s="9">
        <v>1087.4290000000001</v>
      </c>
      <c r="AY11" s="9">
        <v>458.01299999999998</v>
      </c>
      <c r="AZ11" s="9">
        <v>229.602</v>
      </c>
      <c r="BA11" s="9">
        <v>228.411</v>
      </c>
      <c r="BB11" s="9">
        <v>197.85900000000001</v>
      </c>
      <c r="BC11" s="9">
        <v>110.514</v>
      </c>
      <c r="BD11" s="9">
        <v>87.344999999999999</v>
      </c>
      <c r="BE11" s="9">
        <v>82.096999999999994</v>
      </c>
      <c r="BF11" s="9">
        <v>48.01</v>
      </c>
      <c r="BG11" s="9">
        <v>34.087000000000003</v>
      </c>
      <c r="BH11" s="9">
        <v>115.233</v>
      </c>
      <c r="BI11" s="9">
        <v>61.975000000000001</v>
      </c>
      <c r="BJ11" s="9">
        <v>53.258000000000003</v>
      </c>
      <c r="BK11" s="9">
        <v>113.706</v>
      </c>
      <c r="BL11" s="9">
        <v>66.084999999999994</v>
      </c>
      <c r="BM11" s="9">
        <v>47.621000000000002</v>
      </c>
      <c r="BN11" s="9">
        <v>84.153000000000006</v>
      </c>
      <c r="BO11" s="9">
        <v>44.427999999999997</v>
      </c>
      <c r="BP11" s="9">
        <v>39.725000000000001</v>
      </c>
      <c r="BQ11" s="9">
        <v>46.372</v>
      </c>
      <c r="BR11" s="9">
        <v>27.808</v>
      </c>
      <c r="BS11" s="9">
        <v>18.565000000000001</v>
      </c>
      <c r="BT11" s="9">
        <v>76.424000000000007</v>
      </c>
      <c r="BU11" s="9">
        <v>40.319000000000003</v>
      </c>
      <c r="BV11" s="9">
        <v>36.104999999999997</v>
      </c>
      <c r="BW11" s="9">
        <v>25.827000000000002</v>
      </c>
      <c r="BX11" s="9">
        <v>20.032</v>
      </c>
      <c r="BY11" s="9">
        <v>5.7960000000000003</v>
      </c>
      <c r="BZ11" s="9">
        <v>33.756</v>
      </c>
      <c r="CA11" s="9">
        <v>14.634</v>
      </c>
      <c r="CB11" s="9">
        <v>19.120999999999999</v>
      </c>
      <c r="CC11" s="9">
        <v>16.841000000000001</v>
      </c>
      <c r="CD11" s="9">
        <v>5.6529999999999996</v>
      </c>
      <c r="CE11" s="9">
        <v>11.188000000000001</v>
      </c>
      <c r="CF11" s="9">
        <v>75.063000000000002</v>
      </c>
      <c r="CG11" s="9">
        <v>42.387</v>
      </c>
      <c r="CH11" s="9">
        <v>32.676000000000002</v>
      </c>
      <c r="CI11" s="9">
        <v>45.905999999999999</v>
      </c>
      <c r="CJ11" s="9">
        <v>34.53</v>
      </c>
      <c r="CK11" s="9">
        <v>11.375999999999999</v>
      </c>
      <c r="CL11" s="9">
        <v>18.68</v>
      </c>
      <c r="CM11" s="9">
        <v>6.6580000000000004</v>
      </c>
      <c r="CN11" s="9">
        <v>12.022</v>
      </c>
      <c r="CO11" s="9">
        <v>10.476000000000001</v>
      </c>
      <c r="CP11" s="9">
        <v>1.1990000000000001</v>
      </c>
      <c r="CQ11" s="9">
        <v>9.2780000000000005</v>
      </c>
      <c r="CR11" s="9">
        <v>120.38800000000001</v>
      </c>
      <c r="CS11" s="9">
        <v>65.936000000000007</v>
      </c>
      <c r="CT11" s="9">
        <v>54.451999999999998</v>
      </c>
      <c r="CU11" s="9">
        <v>77.471000000000004</v>
      </c>
      <c r="CV11" s="9">
        <v>44.576999999999998</v>
      </c>
      <c r="CW11" s="9">
        <v>32.893999999999998</v>
      </c>
      <c r="CX11" s="9">
        <v>260.154</v>
      </c>
      <c r="CY11" s="9">
        <v>119.08799999999999</v>
      </c>
      <c r="CZ11" s="9">
        <v>141.066</v>
      </c>
      <c r="DA11" s="9">
        <v>1861.7159999999999</v>
      </c>
      <c r="DB11" s="9">
        <v>1002.698</v>
      </c>
      <c r="DC11" s="9">
        <v>859.01800000000003</v>
      </c>
      <c r="DD11" s="9">
        <v>1516.7739999999999</v>
      </c>
      <c r="DE11" s="9">
        <v>797.04499999999996</v>
      </c>
      <c r="DF11" s="9">
        <v>719.72900000000004</v>
      </c>
      <c r="DG11" s="9">
        <v>1452.9480000000001</v>
      </c>
      <c r="DH11" s="9">
        <v>766.07899999999995</v>
      </c>
      <c r="DI11" s="9">
        <v>686.86900000000003</v>
      </c>
      <c r="DJ11" s="9">
        <v>31.687000000000001</v>
      </c>
      <c r="DK11" s="9">
        <v>15.246</v>
      </c>
      <c r="DL11" s="9">
        <v>16.440999999999999</v>
      </c>
      <c r="DM11" s="9">
        <v>32.139000000000003</v>
      </c>
      <c r="DN11" s="9">
        <v>15.72</v>
      </c>
      <c r="DO11" s="9">
        <v>16.419</v>
      </c>
      <c r="DP11" s="9">
        <v>1151.443</v>
      </c>
      <c r="DQ11" s="9">
        <v>621.18200000000002</v>
      </c>
      <c r="DR11" s="9">
        <v>530.26199999999994</v>
      </c>
      <c r="DS11" s="9">
        <v>87.739000000000004</v>
      </c>
      <c r="DT11" s="9">
        <v>34.854999999999997</v>
      </c>
      <c r="DU11" s="9">
        <v>52.884</v>
      </c>
      <c r="DV11" s="9">
        <v>29.187000000000001</v>
      </c>
      <c r="DW11" s="9">
        <v>21.402000000000001</v>
      </c>
      <c r="DX11" s="9">
        <v>7.7850000000000001</v>
      </c>
      <c r="DY11" s="9">
        <v>29.5</v>
      </c>
      <c r="DZ11" s="9">
        <v>8.4920000000000009</v>
      </c>
      <c r="EA11" s="9">
        <v>21.007999999999999</v>
      </c>
      <c r="EB11" s="9">
        <v>29.052</v>
      </c>
      <c r="EC11" s="9">
        <v>4.9610000000000003</v>
      </c>
      <c r="ED11" s="9">
        <v>24.091000000000001</v>
      </c>
      <c r="EE11" s="9">
        <v>79.894999999999996</v>
      </c>
      <c r="EF11" s="9">
        <v>34.357999999999997</v>
      </c>
      <c r="EG11" s="9">
        <v>45.536999999999999</v>
      </c>
      <c r="EH11" s="9">
        <v>30.183</v>
      </c>
      <c r="EI11" s="9">
        <v>23.844999999999999</v>
      </c>
      <c r="EJ11" s="9">
        <v>6.3380000000000001</v>
      </c>
      <c r="EK11" s="9">
        <v>28.315999999999999</v>
      </c>
      <c r="EL11" s="9">
        <v>5.5919999999999996</v>
      </c>
      <c r="EM11" s="9">
        <v>22.724</v>
      </c>
      <c r="EN11" s="9">
        <v>21.396999999999998</v>
      </c>
      <c r="EO11" s="9">
        <v>4.9210000000000003</v>
      </c>
      <c r="EP11" s="9">
        <v>16.475000000000001</v>
      </c>
      <c r="EQ11" s="9">
        <v>197.697</v>
      </c>
      <c r="ER11" s="9">
        <v>106.65</v>
      </c>
      <c r="ES11" s="9">
        <v>91.046999999999997</v>
      </c>
      <c r="ET11" s="9">
        <v>149.91</v>
      </c>
      <c r="EU11" s="9">
        <v>76.299000000000007</v>
      </c>
      <c r="EV11" s="9">
        <v>73.611999999999995</v>
      </c>
      <c r="EW11" s="9">
        <v>1366.864</v>
      </c>
      <c r="EX11" s="9">
        <v>720.74599999999998</v>
      </c>
      <c r="EY11" s="9">
        <v>646.11800000000005</v>
      </c>
      <c r="EZ11" s="9">
        <v>158.613</v>
      </c>
      <c r="FA11" s="9">
        <v>74.611999999999995</v>
      </c>
      <c r="FB11" s="9">
        <v>84.001000000000005</v>
      </c>
      <c r="FC11" s="9">
        <v>1358.162</v>
      </c>
      <c r="FD11" s="9">
        <v>722.43299999999999</v>
      </c>
      <c r="FE11" s="9">
        <v>635.72900000000004</v>
      </c>
      <c r="FF11" s="9">
        <v>231.411</v>
      </c>
      <c r="FG11" s="9">
        <v>113.068</v>
      </c>
      <c r="FH11" s="9">
        <v>118.342</v>
      </c>
      <c r="FI11" s="9">
        <v>77.111999999999995</v>
      </c>
      <c r="FJ11" s="9">
        <v>37.841999999999999</v>
      </c>
      <c r="FK11" s="9">
        <v>39.270000000000003</v>
      </c>
      <c r="FL11" s="9">
        <v>72.798000000000002</v>
      </c>
      <c r="FM11" s="9">
        <v>38.457000000000001</v>
      </c>
      <c r="FN11" s="9">
        <v>34.341999999999999</v>
      </c>
      <c r="FO11" s="9">
        <v>81.501000000000005</v>
      </c>
      <c r="FP11" s="9">
        <v>36.770000000000003</v>
      </c>
      <c r="FQ11" s="9">
        <v>44.731000000000002</v>
      </c>
      <c r="FR11" s="9">
        <v>1285.364</v>
      </c>
      <c r="FS11" s="9">
        <v>683.97699999999998</v>
      </c>
      <c r="FT11" s="9">
        <v>601.38699999999994</v>
      </c>
      <c r="FU11" s="9">
        <v>344.94200000000001</v>
      </c>
      <c r="FV11" s="9">
        <v>205.65299999999999</v>
      </c>
      <c r="FW11" s="9">
        <v>139.28899999999999</v>
      </c>
      <c r="FX11" s="9">
        <v>225.035</v>
      </c>
      <c r="FY11" s="9">
        <v>134.48599999999999</v>
      </c>
      <c r="FZ11" s="9">
        <v>90.549000000000007</v>
      </c>
      <c r="GA11" s="9">
        <v>11.503</v>
      </c>
      <c r="GB11" s="9">
        <v>6.6059999999999999</v>
      </c>
      <c r="GC11" s="9">
        <v>4.8970000000000002</v>
      </c>
      <c r="GD11" s="9">
        <v>4.76</v>
      </c>
      <c r="GE11" s="9">
        <v>3.9449999999999998</v>
      </c>
      <c r="GF11" s="9">
        <v>0.81499999999999995</v>
      </c>
      <c r="GG11" s="9">
        <v>3.8479999999999999</v>
      </c>
      <c r="GH11" s="9">
        <v>1.734</v>
      </c>
      <c r="GI11" s="9">
        <v>2.113</v>
      </c>
      <c r="GJ11" s="9">
        <v>2.895</v>
      </c>
      <c r="GK11" s="9">
        <v>0.92600000000000005</v>
      </c>
      <c r="GL11" s="9">
        <v>1.9690000000000001</v>
      </c>
      <c r="GM11" s="9">
        <v>23.187000000000001</v>
      </c>
      <c r="GN11" s="9">
        <v>12.467000000000001</v>
      </c>
      <c r="GO11" s="9">
        <v>10.718999999999999</v>
      </c>
      <c r="GP11" s="9">
        <v>10.039999999999999</v>
      </c>
      <c r="GQ11" s="9">
        <v>5.0170000000000003</v>
      </c>
      <c r="GR11" s="9">
        <v>5.0229999999999997</v>
      </c>
      <c r="GS11" s="9">
        <v>6.4169999999999998</v>
      </c>
      <c r="GT11" s="9">
        <v>3.6429999999999998</v>
      </c>
      <c r="GU11" s="9">
        <v>2.774</v>
      </c>
      <c r="GV11" s="9">
        <v>6.73</v>
      </c>
      <c r="GW11" s="9">
        <v>3.8069999999999999</v>
      </c>
      <c r="GX11" s="9">
        <v>2.923</v>
      </c>
      <c r="GY11" s="9">
        <v>85.216999999999999</v>
      </c>
      <c r="GZ11" s="9">
        <v>52.094000000000001</v>
      </c>
      <c r="HA11" s="9">
        <v>33.122999999999998</v>
      </c>
      <c r="HB11" s="9">
        <v>800.74</v>
      </c>
      <c r="HC11" s="9">
        <v>429.67500000000001</v>
      </c>
      <c r="HD11" s="9">
        <v>371.065</v>
      </c>
      <c r="HE11" s="9">
        <v>129.32599999999999</v>
      </c>
      <c r="HF11" s="9">
        <v>70.230999999999995</v>
      </c>
      <c r="HG11" s="9">
        <v>59.094999999999999</v>
      </c>
      <c r="HH11" s="9">
        <v>51.555</v>
      </c>
      <c r="HI11" s="9">
        <v>27.527999999999999</v>
      </c>
      <c r="HJ11" s="9">
        <v>24.026</v>
      </c>
      <c r="HK11" s="9">
        <v>21.552</v>
      </c>
      <c r="HL11" s="9">
        <v>12.087999999999999</v>
      </c>
      <c r="HM11" s="9">
        <v>9.4649999999999999</v>
      </c>
      <c r="HN11" s="9">
        <v>30.001999999999999</v>
      </c>
      <c r="HO11" s="9">
        <v>15.441000000000001</v>
      </c>
      <c r="HP11" s="9">
        <v>14.561999999999999</v>
      </c>
      <c r="HQ11" s="9">
        <v>27.774000000000001</v>
      </c>
      <c r="HR11" s="9">
        <v>15.042999999999999</v>
      </c>
      <c r="HS11" s="9">
        <v>12.731</v>
      </c>
      <c r="HT11" s="9">
        <v>23.780999999999999</v>
      </c>
      <c r="HU11" s="9">
        <v>12.484999999999999</v>
      </c>
      <c r="HV11" s="9">
        <v>11.295999999999999</v>
      </c>
      <c r="HW11" s="9">
        <v>14.394</v>
      </c>
      <c r="HX11" s="9">
        <v>9.702</v>
      </c>
      <c r="HY11" s="9">
        <v>4.6920000000000002</v>
      </c>
      <c r="HZ11" s="9">
        <v>20.151</v>
      </c>
      <c r="IA11" s="9">
        <v>10.477</v>
      </c>
      <c r="IB11" s="9">
        <v>9.6739999999999995</v>
      </c>
      <c r="IC11" s="9">
        <v>5.46</v>
      </c>
      <c r="ID11" s="9">
        <v>4.6239999999999997</v>
      </c>
      <c r="IE11" s="9">
        <v>0.83599999999999997</v>
      </c>
      <c r="IF11" s="9">
        <v>9.5340000000000007</v>
      </c>
      <c r="IG11" s="9">
        <v>4.6920000000000002</v>
      </c>
      <c r="IH11" s="9">
        <v>4.8419999999999996</v>
      </c>
      <c r="II11" s="9">
        <v>5.157</v>
      </c>
      <c r="IJ11" s="9">
        <v>1.161</v>
      </c>
      <c r="IK11" s="9">
        <v>3.996</v>
      </c>
      <c r="IL11" s="9">
        <v>17.010000000000002</v>
      </c>
      <c r="IM11" s="9">
        <v>7.3490000000000002</v>
      </c>
      <c r="IN11" s="9">
        <v>9.66</v>
      </c>
      <c r="IO11" s="9">
        <v>5.3449999999999998</v>
      </c>
      <c r="IP11" s="9">
        <v>3.85</v>
      </c>
      <c r="IQ11" s="9">
        <v>1.4950000000000001</v>
      </c>
    </row>
    <row r="12" spans="1:251">
      <c r="A12" s="10">
        <v>42401</v>
      </c>
      <c r="B12" s="9">
        <v>154.90899999999999</v>
      </c>
      <c r="C12" s="9">
        <v>101.48</v>
      </c>
      <c r="D12" s="9">
        <v>51.917999999999999</v>
      </c>
      <c r="E12" s="9">
        <v>49.561</v>
      </c>
      <c r="F12" s="9">
        <v>109.756</v>
      </c>
      <c r="G12" s="9">
        <v>60.902000000000001</v>
      </c>
      <c r="H12" s="9">
        <v>48.853999999999999</v>
      </c>
      <c r="I12" s="9">
        <v>109.05500000000001</v>
      </c>
      <c r="J12" s="9">
        <v>52.561</v>
      </c>
      <c r="K12" s="9">
        <v>56.494</v>
      </c>
      <c r="L12" s="9">
        <v>1623.4659999999999</v>
      </c>
      <c r="M12" s="9">
        <v>823.74900000000002</v>
      </c>
      <c r="N12" s="9">
        <v>799.71699999999998</v>
      </c>
      <c r="O12" s="9">
        <v>532.02499999999998</v>
      </c>
      <c r="P12" s="9">
        <v>357.375</v>
      </c>
      <c r="Q12" s="9">
        <v>174.65</v>
      </c>
      <c r="R12" s="9">
        <v>341.5</v>
      </c>
      <c r="S12" s="9">
        <v>235.80600000000001</v>
      </c>
      <c r="T12" s="9">
        <v>105.693</v>
      </c>
      <c r="U12" s="9">
        <v>17.29</v>
      </c>
      <c r="V12" s="9">
        <v>9.8350000000000009</v>
      </c>
      <c r="W12" s="9">
        <v>7.4539999999999997</v>
      </c>
      <c r="X12" s="9">
        <v>9.7560000000000002</v>
      </c>
      <c r="Y12" s="9">
        <v>7.0659999999999998</v>
      </c>
      <c r="Z12" s="9">
        <v>2.69</v>
      </c>
      <c r="AA12" s="9">
        <v>3.5449999999999999</v>
      </c>
      <c r="AB12" s="9">
        <v>1.2470000000000001</v>
      </c>
      <c r="AC12" s="9">
        <v>2.298</v>
      </c>
      <c r="AD12" s="9">
        <v>3.9889999999999999</v>
      </c>
      <c r="AE12" s="9">
        <v>1.522</v>
      </c>
      <c r="AF12" s="9">
        <v>2.4660000000000002</v>
      </c>
      <c r="AG12" s="9">
        <v>23.626999999999999</v>
      </c>
      <c r="AH12" s="9">
        <v>16.062000000000001</v>
      </c>
      <c r="AI12" s="9">
        <v>7.5650000000000004</v>
      </c>
      <c r="AJ12" s="9">
        <v>8.7219999999999995</v>
      </c>
      <c r="AK12" s="9">
        <v>6.4870000000000001</v>
      </c>
      <c r="AL12" s="9">
        <v>2.2349999999999999</v>
      </c>
      <c r="AM12" s="9">
        <v>6.7359999999999998</v>
      </c>
      <c r="AN12" s="9">
        <v>4.7249999999999996</v>
      </c>
      <c r="AO12" s="9">
        <v>2.0110000000000001</v>
      </c>
      <c r="AP12" s="9">
        <v>8.1690000000000005</v>
      </c>
      <c r="AQ12" s="9">
        <v>4.8499999999999996</v>
      </c>
      <c r="AR12" s="9">
        <v>3.32</v>
      </c>
      <c r="AS12" s="9">
        <v>149.60900000000001</v>
      </c>
      <c r="AT12" s="9">
        <v>95.671999999999997</v>
      </c>
      <c r="AU12" s="9">
        <v>53.936999999999998</v>
      </c>
      <c r="AV12" s="9">
        <v>2368.625</v>
      </c>
      <c r="AW12" s="9">
        <v>1253.463</v>
      </c>
      <c r="AX12" s="9">
        <v>1115.162</v>
      </c>
      <c r="AY12" s="9">
        <v>438.17099999999999</v>
      </c>
      <c r="AZ12" s="9">
        <v>238.572</v>
      </c>
      <c r="BA12" s="9">
        <v>199.59800000000001</v>
      </c>
      <c r="BB12" s="9">
        <v>179.02699999999999</v>
      </c>
      <c r="BC12" s="9">
        <v>105.515</v>
      </c>
      <c r="BD12" s="9">
        <v>73.512</v>
      </c>
      <c r="BE12" s="9">
        <v>80.266000000000005</v>
      </c>
      <c r="BF12" s="9">
        <v>47.790999999999997</v>
      </c>
      <c r="BG12" s="9">
        <v>32.475000000000001</v>
      </c>
      <c r="BH12" s="9">
        <v>98.760999999999996</v>
      </c>
      <c r="BI12" s="9">
        <v>57.723999999999997</v>
      </c>
      <c r="BJ12" s="9">
        <v>41.036999999999999</v>
      </c>
      <c r="BK12" s="9">
        <v>107.79300000000001</v>
      </c>
      <c r="BL12" s="9">
        <v>63.308</v>
      </c>
      <c r="BM12" s="9">
        <v>44.485999999999997</v>
      </c>
      <c r="BN12" s="9">
        <v>70.73</v>
      </c>
      <c r="BO12" s="9">
        <v>41.703000000000003</v>
      </c>
      <c r="BP12" s="9">
        <v>29.027000000000001</v>
      </c>
      <c r="BQ12" s="9">
        <v>48.253999999999998</v>
      </c>
      <c r="BR12" s="9">
        <v>31.324000000000002</v>
      </c>
      <c r="BS12" s="9">
        <v>16.93</v>
      </c>
      <c r="BT12" s="9">
        <v>60.482999999999997</v>
      </c>
      <c r="BU12" s="9">
        <v>31.41</v>
      </c>
      <c r="BV12" s="9">
        <v>29.073</v>
      </c>
      <c r="BW12" s="9">
        <v>24.103999999999999</v>
      </c>
      <c r="BX12" s="9">
        <v>16.236000000000001</v>
      </c>
      <c r="BY12" s="9">
        <v>7.8680000000000003</v>
      </c>
      <c r="BZ12" s="9">
        <v>20.780999999999999</v>
      </c>
      <c r="CA12" s="9">
        <v>9.8469999999999995</v>
      </c>
      <c r="CB12" s="9">
        <v>10.933999999999999</v>
      </c>
      <c r="CC12" s="9">
        <v>15.598000000000001</v>
      </c>
      <c r="CD12" s="9">
        <v>5.3280000000000003</v>
      </c>
      <c r="CE12" s="9">
        <v>10.271000000000001</v>
      </c>
      <c r="CF12" s="9">
        <v>70.290000000000006</v>
      </c>
      <c r="CG12" s="9">
        <v>42.780999999999999</v>
      </c>
      <c r="CH12" s="9">
        <v>27.509</v>
      </c>
      <c r="CI12" s="9">
        <v>38.130000000000003</v>
      </c>
      <c r="CJ12" s="9">
        <v>28.503</v>
      </c>
      <c r="CK12" s="9">
        <v>9.6270000000000007</v>
      </c>
      <c r="CL12" s="9">
        <v>17.637</v>
      </c>
      <c r="CM12" s="9">
        <v>9.3689999999999998</v>
      </c>
      <c r="CN12" s="9">
        <v>8.2680000000000007</v>
      </c>
      <c r="CO12" s="9">
        <v>14.523</v>
      </c>
      <c r="CP12" s="9">
        <v>4.91</v>
      </c>
      <c r="CQ12" s="9">
        <v>9.6140000000000008</v>
      </c>
      <c r="CR12" s="9">
        <v>108.68</v>
      </c>
      <c r="CS12" s="9">
        <v>64.027000000000001</v>
      </c>
      <c r="CT12" s="9">
        <v>44.652999999999999</v>
      </c>
      <c r="CU12" s="9">
        <v>70.346999999999994</v>
      </c>
      <c r="CV12" s="9">
        <v>41.488</v>
      </c>
      <c r="CW12" s="9">
        <v>28.859000000000002</v>
      </c>
      <c r="CX12" s="9">
        <v>259.14400000000001</v>
      </c>
      <c r="CY12" s="9">
        <v>133.05699999999999</v>
      </c>
      <c r="CZ12" s="9">
        <v>126.086</v>
      </c>
      <c r="DA12" s="9">
        <v>1930.4549999999999</v>
      </c>
      <c r="DB12" s="9">
        <v>1014.891</v>
      </c>
      <c r="DC12" s="9">
        <v>915.56399999999996</v>
      </c>
      <c r="DD12" s="9">
        <v>1564.5719999999999</v>
      </c>
      <c r="DE12" s="9">
        <v>785.98</v>
      </c>
      <c r="DF12" s="9">
        <v>778.59199999999998</v>
      </c>
      <c r="DG12" s="9">
        <v>1494.559</v>
      </c>
      <c r="DH12" s="9">
        <v>756.86599999999999</v>
      </c>
      <c r="DI12" s="9">
        <v>737.69200000000001</v>
      </c>
      <c r="DJ12" s="9">
        <v>37.122</v>
      </c>
      <c r="DK12" s="9">
        <v>12.619</v>
      </c>
      <c r="DL12" s="9">
        <v>24.503</v>
      </c>
      <c r="DM12" s="9">
        <v>32.35</v>
      </c>
      <c r="DN12" s="9">
        <v>16.494</v>
      </c>
      <c r="DO12" s="9">
        <v>15.855</v>
      </c>
      <c r="DP12" s="9">
        <v>1218.942</v>
      </c>
      <c r="DQ12" s="9">
        <v>628.15899999999999</v>
      </c>
      <c r="DR12" s="9">
        <v>590.78200000000004</v>
      </c>
      <c r="DS12" s="9">
        <v>83.332999999999998</v>
      </c>
      <c r="DT12" s="9">
        <v>32.829000000000001</v>
      </c>
      <c r="DU12" s="9">
        <v>50.505000000000003</v>
      </c>
      <c r="DV12" s="9">
        <v>25.986999999999998</v>
      </c>
      <c r="DW12" s="9">
        <v>18.384</v>
      </c>
      <c r="DX12" s="9">
        <v>7.6020000000000003</v>
      </c>
      <c r="DY12" s="9">
        <v>29.173999999999999</v>
      </c>
      <c r="DZ12" s="9">
        <v>6.2880000000000003</v>
      </c>
      <c r="EA12" s="9">
        <v>22.885999999999999</v>
      </c>
      <c r="EB12" s="9">
        <v>28.172999999999998</v>
      </c>
      <c r="EC12" s="9">
        <v>8.157</v>
      </c>
      <c r="ED12" s="9">
        <v>20.015999999999998</v>
      </c>
      <c r="EE12" s="9">
        <v>90.022999999999996</v>
      </c>
      <c r="EF12" s="9">
        <v>35.345999999999997</v>
      </c>
      <c r="EG12" s="9">
        <v>54.677</v>
      </c>
      <c r="EH12" s="9">
        <v>26.556000000000001</v>
      </c>
      <c r="EI12" s="9">
        <v>19.327000000000002</v>
      </c>
      <c r="EJ12" s="9">
        <v>7.2290000000000001</v>
      </c>
      <c r="EK12" s="9">
        <v>25.189</v>
      </c>
      <c r="EL12" s="9">
        <v>7.6470000000000002</v>
      </c>
      <c r="EM12" s="9">
        <v>17.542000000000002</v>
      </c>
      <c r="EN12" s="9">
        <v>38.277999999999999</v>
      </c>
      <c r="EO12" s="9">
        <v>8.3719999999999999</v>
      </c>
      <c r="EP12" s="9">
        <v>29.907</v>
      </c>
      <c r="EQ12" s="9">
        <v>172.274</v>
      </c>
      <c r="ER12" s="9">
        <v>89.646000000000001</v>
      </c>
      <c r="ES12" s="9">
        <v>82.629000000000005</v>
      </c>
      <c r="ET12" s="9">
        <v>155.15199999999999</v>
      </c>
      <c r="EU12" s="9">
        <v>67.143000000000001</v>
      </c>
      <c r="EV12" s="9">
        <v>88.009</v>
      </c>
      <c r="EW12" s="9">
        <v>1409.421</v>
      </c>
      <c r="EX12" s="9">
        <v>718.83699999999999</v>
      </c>
      <c r="EY12" s="9">
        <v>690.58399999999995</v>
      </c>
      <c r="EZ12" s="9">
        <v>156.37700000000001</v>
      </c>
      <c r="FA12" s="9">
        <v>65.531000000000006</v>
      </c>
      <c r="FB12" s="9">
        <v>90.846000000000004</v>
      </c>
      <c r="FC12" s="9">
        <v>1408.1949999999999</v>
      </c>
      <c r="FD12" s="9">
        <v>720.44899999999996</v>
      </c>
      <c r="FE12" s="9">
        <v>687.74599999999998</v>
      </c>
      <c r="FF12" s="9">
        <v>238.786</v>
      </c>
      <c r="FG12" s="9">
        <v>104.625</v>
      </c>
      <c r="FH12" s="9">
        <v>134.16200000000001</v>
      </c>
      <c r="FI12" s="9">
        <v>72.742999999999995</v>
      </c>
      <c r="FJ12" s="9">
        <v>28.048999999999999</v>
      </c>
      <c r="FK12" s="9">
        <v>44.694000000000003</v>
      </c>
      <c r="FL12" s="9">
        <v>82.409000000000006</v>
      </c>
      <c r="FM12" s="9">
        <v>39.094000000000001</v>
      </c>
      <c r="FN12" s="9">
        <v>43.314999999999998</v>
      </c>
      <c r="FO12" s="9">
        <v>83.635000000000005</v>
      </c>
      <c r="FP12" s="9">
        <v>37.481999999999999</v>
      </c>
      <c r="FQ12" s="9">
        <v>46.152999999999999</v>
      </c>
      <c r="FR12" s="9">
        <v>1325.7860000000001</v>
      </c>
      <c r="FS12" s="9">
        <v>681.35500000000002</v>
      </c>
      <c r="FT12" s="9">
        <v>644.43100000000004</v>
      </c>
      <c r="FU12" s="9">
        <v>365.88200000000001</v>
      </c>
      <c r="FV12" s="9">
        <v>228.911</v>
      </c>
      <c r="FW12" s="9">
        <v>136.971</v>
      </c>
      <c r="FX12" s="9">
        <v>250.577</v>
      </c>
      <c r="FY12" s="9">
        <v>154.90899999999999</v>
      </c>
      <c r="FZ12" s="9">
        <v>95.668000000000006</v>
      </c>
      <c r="GA12" s="9">
        <v>14.026999999999999</v>
      </c>
      <c r="GB12" s="9">
        <v>7.57</v>
      </c>
      <c r="GC12" s="9">
        <v>6.4569999999999999</v>
      </c>
      <c r="GD12" s="9">
        <v>7.32</v>
      </c>
      <c r="GE12" s="9">
        <v>5.6159999999999997</v>
      </c>
      <c r="GF12" s="9">
        <v>1.7030000000000001</v>
      </c>
      <c r="GG12" s="9">
        <v>2.9870000000000001</v>
      </c>
      <c r="GH12" s="9">
        <v>0.68300000000000005</v>
      </c>
      <c r="GI12" s="9">
        <v>2.3039999999999998</v>
      </c>
      <c r="GJ12" s="9">
        <v>3.72</v>
      </c>
      <c r="GK12" s="9">
        <v>1.27</v>
      </c>
      <c r="GL12" s="9">
        <v>2.4489999999999998</v>
      </c>
      <c r="GM12" s="9">
        <v>15.01</v>
      </c>
      <c r="GN12" s="9">
        <v>8.343</v>
      </c>
      <c r="GO12" s="9">
        <v>6.6660000000000004</v>
      </c>
      <c r="GP12" s="9">
        <v>7.4820000000000002</v>
      </c>
      <c r="GQ12" s="9">
        <v>4.758</v>
      </c>
      <c r="GR12" s="9">
        <v>2.7229999999999999</v>
      </c>
      <c r="GS12" s="9">
        <v>4.6100000000000003</v>
      </c>
      <c r="GT12" s="9">
        <v>2.165</v>
      </c>
      <c r="GU12" s="9">
        <v>2.4449999999999998</v>
      </c>
      <c r="GV12" s="9">
        <v>2.9180000000000001</v>
      </c>
      <c r="GW12" s="9">
        <v>1.42</v>
      </c>
      <c r="GX12" s="9">
        <v>1.498</v>
      </c>
      <c r="GY12" s="9">
        <v>86.269000000000005</v>
      </c>
      <c r="GZ12" s="9">
        <v>58.088999999999999</v>
      </c>
      <c r="HA12" s="9">
        <v>28.18</v>
      </c>
      <c r="HB12" s="9">
        <v>808.17399999999998</v>
      </c>
      <c r="HC12" s="9">
        <v>426.23599999999999</v>
      </c>
      <c r="HD12" s="9">
        <v>381.93799999999999</v>
      </c>
      <c r="HE12" s="9">
        <v>139.95599999999999</v>
      </c>
      <c r="HF12" s="9">
        <v>72.546000000000006</v>
      </c>
      <c r="HG12" s="9">
        <v>67.409000000000006</v>
      </c>
      <c r="HH12" s="9">
        <v>59.548999999999999</v>
      </c>
      <c r="HI12" s="9">
        <v>32.131999999999998</v>
      </c>
      <c r="HJ12" s="9">
        <v>27.417000000000002</v>
      </c>
      <c r="HK12" s="9">
        <v>25.727</v>
      </c>
      <c r="HL12" s="9">
        <v>14.616</v>
      </c>
      <c r="HM12" s="9">
        <v>11.112</v>
      </c>
      <c r="HN12" s="9">
        <v>33.537999999999997</v>
      </c>
      <c r="HO12" s="9">
        <v>17.233000000000001</v>
      </c>
      <c r="HP12" s="9">
        <v>16.305</v>
      </c>
      <c r="HQ12" s="9">
        <v>32.021000000000001</v>
      </c>
      <c r="HR12" s="9">
        <v>15.581</v>
      </c>
      <c r="HS12" s="9">
        <v>16.440000000000001</v>
      </c>
      <c r="HT12" s="9">
        <v>27.245000000000001</v>
      </c>
      <c r="HU12" s="9">
        <v>16.268000000000001</v>
      </c>
      <c r="HV12" s="9">
        <v>10.977</v>
      </c>
      <c r="HW12" s="9">
        <v>17.719000000000001</v>
      </c>
      <c r="HX12" s="9">
        <v>11.102</v>
      </c>
      <c r="HY12" s="9">
        <v>6.6180000000000003</v>
      </c>
      <c r="HZ12" s="9">
        <v>20.606999999999999</v>
      </c>
      <c r="IA12" s="9">
        <v>11.025</v>
      </c>
      <c r="IB12" s="9">
        <v>9.5830000000000002</v>
      </c>
      <c r="IC12" s="9">
        <v>5.5709999999999997</v>
      </c>
      <c r="ID12" s="9">
        <v>4.7539999999999996</v>
      </c>
      <c r="IE12" s="9">
        <v>0.81699999999999995</v>
      </c>
      <c r="IF12" s="9">
        <v>7.1719999999999997</v>
      </c>
      <c r="IG12" s="9">
        <v>3.694</v>
      </c>
      <c r="IH12" s="9">
        <v>3.4780000000000002</v>
      </c>
      <c r="II12" s="9">
        <v>7.8639999999999999</v>
      </c>
      <c r="IJ12" s="9">
        <v>2.577</v>
      </c>
      <c r="IK12" s="9">
        <v>5.2869999999999999</v>
      </c>
      <c r="IL12" s="9">
        <v>21.222000000000001</v>
      </c>
      <c r="IM12" s="9">
        <v>10.006</v>
      </c>
      <c r="IN12" s="9">
        <v>11.215999999999999</v>
      </c>
      <c r="IO12" s="9">
        <v>8.6839999999999993</v>
      </c>
      <c r="IP12" s="9">
        <v>5.9390000000000001</v>
      </c>
      <c r="IQ12" s="9">
        <v>2.746</v>
      </c>
    </row>
    <row r="13" spans="1:251">
      <c r="A13" s="10">
        <v>42767</v>
      </c>
      <c r="B13" s="9">
        <v>149.143</v>
      </c>
      <c r="C13" s="9">
        <v>95.391000000000005</v>
      </c>
      <c r="D13" s="9">
        <v>45.228000000000002</v>
      </c>
      <c r="E13" s="9">
        <v>50.164000000000001</v>
      </c>
      <c r="F13" s="9">
        <v>108.827</v>
      </c>
      <c r="G13" s="9">
        <v>59.292000000000002</v>
      </c>
      <c r="H13" s="9">
        <v>49.534999999999997</v>
      </c>
      <c r="I13" s="9">
        <v>101.95</v>
      </c>
      <c r="J13" s="9">
        <v>52.506</v>
      </c>
      <c r="K13" s="9">
        <v>49.444000000000003</v>
      </c>
      <c r="L13" s="9">
        <v>1730.681</v>
      </c>
      <c r="M13" s="9">
        <v>858.78</v>
      </c>
      <c r="N13" s="9">
        <v>871.9</v>
      </c>
      <c r="O13" s="9">
        <v>525.04200000000003</v>
      </c>
      <c r="P13" s="9">
        <v>357.02600000000001</v>
      </c>
      <c r="Q13" s="9">
        <v>168.017</v>
      </c>
      <c r="R13" s="9">
        <v>337.66800000000001</v>
      </c>
      <c r="S13" s="9">
        <v>234.52</v>
      </c>
      <c r="T13" s="9">
        <v>103.148</v>
      </c>
      <c r="U13" s="9">
        <v>22.471</v>
      </c>
      <c r="V13" s="9">
        <v>11.260999999999999</v>
      </c>
      <c r="W13" s="9">
        <v>11.209</v>
      </c>
      <c r="X13" s="9">
        <v>9.0709999999999997</v>
      </c>
      <c r="Y13" s="9">
        <v>6.3659999999999997</v>
      </c>
      <c r="Z13" s="9">
        <v>2.7050000000000001</v>
      </c>
      <c r="AA13" s="9">
        <v>2.74</v>
      </c>
      <c r="AB13" s="9">
        <v>2.1930000000000001</v>
      </c>
      <c r="AC13" s="9">
        <v>0.54700000000000004</v>
      </c>
      <c r="AD13" s="9">
        <v>10.66</v>
      </c>
      <c r="AE13" s="9">
        <v>2.702</v>
      </c>
      <c r="AF13" s="9">
        <v>7.9580000000000002</v>
      </c>
      <c r="AG13" s="9">
        <v>23.641999999999999</v>
      </c>
      <c r="AH13" s="9">
        <v>12.295999999999999</v>
      </c>
      <c r="AI13" s="9">
        <v>11.346</v>
      </c>
      <c r="AJ13" s="9">
        <v>6.42</v>
      </c>
      <c r="AK13" s="9">
        <v>5.31</v>
      </c>
      <c r="AL13" s="9">
        <v>1.1100000000000001</v>
      </c>
      <c r="AM13" s="9">
        <v>8.0540000000000003</v>
      </c>
      <c r="AN13" s="9">
        <v>4.0609999999999999</v>
      </c>
      <c r="AO13" s="9">
        <v>3.9940000000000002</v>
      </c>
      <c r="AP13" s="9">
        <v>9.1679999999999993</v>
      </c>
      <c r="AQ13" s="9">
        <v>2.9249999999999998</v>
      </c>
      <c r="AR13" s="9">
        <v>6.242</v>
      </c>
      <c r="AS13" s="9">
        <v>141.262</v>
      </c>
      <c r="AT13" s="9">
        <v>98.948999999999998</v>
      </c>
      <c r="AU13" s="9">
        <v>42.313000000000002</v>
      </c>
      <c r="AV13" s="9">
        <v>2326.2460000000001</v>
      </c>
      <c r="AW13" s="9">
        <v>1222.077</v>
      </c>
      <c r="AX13" s="9">
        <v>1104.1690000000001</v>
      </c>
      <c r="AY13" s="9">
        <v>466.69799999999998</v>
      </c>
      <c r="AZ13" s="9">
        <v>263.63299999999998</v>
      </c>
      <c r="BA13" s="9">
        <v>203.065</v>
      </c>
      <c r="BB13" s="9">
        <v>185.82</v>
      </c>
      <c r="BC13" s="9">
        <v>115.631</v>
      </c>
      <c r="BD13" s="9">
        <v>70.188999999999993</v>
      </c>
      <c r="BE13" s="9">
        <v>91.135000000000005</v>
      </c>
      <c r="BF13" s="9">
        <v>62.537999999999997</v>
      </c>
      <c r="BG13" s="9">
        <v>28.597999999999999</v>
      </c>
      <c r="BH13" s="9">
        <v>94.685000000000002</v>
      </c>
      <c r="BI13" s="9">
        <v>53.093000000000004</v>
      </c>
      <c r="BJ13" s="9">
        <v>41.591000000000001</v>
      </c>
      <c r="BK13" s="9">
        <v>107.795</v>
      </c>
      <c r="BL13" s="9">
        <v>72.442999999999998</v>
      </c>
      <c r="BM13" s="9">
        <v>35.353000000000002</v>
      </c>
      <c r="BN13" s="9">
        <v>77.484999999999999</v>
      </c>
      <c r="BO13" s="9">
        <v>42.649000000000001</v>
      </c>
      <c r="BP13" s="9">
        <v>34.835999999999999</v>
      </c>
      <c r="BQ13" s="9">
        <v>54.877000000000002</v>
      </c>
      <c r="BR13" s="9">
        <v>38.682000000000002</v>
      </c>
      <c r="BS13" s="9">
        <v>16.195</v>
      </c>
      <c r="BT13" s="9">
        <v>67.783000000000001</v>
      </c>
      <c r="BU13" s="9">
        <v>38.584000000000003</v>
      </c>
      <c r="BV13" s="9">
        <v>29.198</v>
      </c>
      <c r="BW13" s="9">
        <v>22.920999999999999</v>
      </c>
      <c r="BX13" s="9">
        <v>19.198</v>
      </c>
      <c r="BY13" s="9">
        <v>3.7229999999999999</v>
      </c>
      <c r="BZ13" s="9">
        <v>28.055</v>
      </c>
      <c r="CA13" s="9">
        <v>13.651</v>
      </c>
      <c r="CB13" s="9">
        <v>14.403</v>
      </c>
      <c r="CC13" s="9">
        <v>16.806999999999999</v>
      </c>
      <c r="CD13" s="9">
        <v>5.7350000000000003</v>
      </c>
      <c r="CE13" s="9">
        <v>11.071999999999999</v>
      </c>
      <c r="CF13" s="9">
        <v>63.16</v>
      </c>
      <c r="CG13" s="9">
        <v>38.363999999999997</v>
      </c>
      <c r="CH13" s="9">
        <v>24.795999999999999</v>
      </c>
      <c r="CI13" s="9">
        <v>32.578000000000003</v>
      </c>
      <c r="CJ13" s="9">
        <v>25.387</v>
      </c>
      <c r="CK13" s="9">
        <v>7.1920000000000002</v>
      </c>
      <c r="CL13" s="9">
        <v>19.628</v>
      </c>
      <c r="CM13" s="9">
        <v>9.0429999999999993</v>
      </c>
      <c r="CN13" s="9">
        <v>10.585000000000001</v>
      </c>
      <c r="CO13" s="9">
        <v>10.954000000000001</v>
      </c>
      <c r="CP13" s="9">
        <v>3.9340000000000002</v>
      </c>
      <c r="CQ13" s="9">
        <v>7.0190000000000001</v>
      </c>
      <c r="CR13" s="9">
        <v>118.66200000000001</v>
      </c>
      <c r="CS13" s="9">
        <v>69.158000000000001</v>
      </c>
      <c r="CT13" s="9">
        <v>49.503999999999998</v>
      </c>
      <c r="CU13" s="9">
        <v>67.156999999999996</v>
      </c>
      <c r="CV13" s="9">
        <v>46.472999999999999</v>
      </c>
      <c r="CW13" s="9">
        <v>20.684000000000001</v>
      </c>
      <c r="CX13" s="9">
        <v>280.87799999999999</v>
      </c>
      <c r="CY13" s="9">
        <v>148.00200000000001</v>
      </c>
      <c r="CZ13" s="9">
        <v>132.876</v>
      </c>
      <c r="DA13" s="9">
        <v>1859.548</v>
      </c>
      <c r="DB13" s="9">
        <v>958.44399999999996</v>
      </c>
      <c r="DC13" s="9">
        <v>901.10400000000004</v>
      </c>
      <c r="DD13" s="9">
        <v>1512.7080000000001</v>
      </c>
      <c r="DE13" s="9">
        <v>734.78300000000002</v>
      </c>
      <c r="DF13" s="9">
        <v>777.92499999999995</v>
      </c>
      <c r="DG13" s="9">
        <v>1446.077</v>
      </c>
      <c r="DH13" s="9">
        <v>705.30499999999995</v>
      </c>
      <c r="DI13" s="9">
        <v>740.77200000000005</v>
      </c>
      <c r="DJ13" s="9">
        <v>37.576000000000001</v>
      </c>
      <c r="DK13" s="9">
        <v>16.93</v>
      </c>
      <c r="DL13" s="9">
        <v>20.646000000000001</v>
      </c>
      <c r="DM13" s="9">
        <v>28.099</v>
      </c>
      <c r="DN13" s="9">
        <v>11.987</v>
      </c>
      <c r="DO13" s="9">
        <v>16.111999999999998</v>
      </c>
      <c r="DP13" s="9">
        <v>1190.0150000000001</v>
      </c>
      <c r="DQ13" s="9">
        <v>593.84100000000001</v>
      </c>
      <c r="DR13" s="9">
        <v>596.17399999999998</v>
      </c>
      <c r="DS13" s="9">
        <v>82.39</v>
      </c>
      <c r="DT13" s="9">
        <v>24.593</v>
      </c>
      <c r="DU13" s="9">
        <v>57.796999999999997</v>
      </c>
      <c r="DV13" s="9">
        <v>20.12</v>
      </c>
      <c r="DW13" s="9">
        <v>13.545999999999999</v>
      </c>
      <c r="DX13" s="9">
        <v>6.5739999999999998</v>
      </c>
      <c r="DY13" s="9">
        <v>34.962000000000003</v>
      </c>
      <c r="DZ13" s="9">
        <v>7.6950000000000003</v>
      </c>
      <c r="EA13" s="9">
        <v>27.266999999999999</v>
      </c>
      <c r="EB13" s="9">
        <v>27.306999999999999</v>
      </c>
      <c r="EC13" s="9">
        <v>3.351</v>
      </c>
      <c r="ED13" s="9">
        <v>23.956</v>
      </c>
      <c r="EE13" s="9">
        <v>79.766999999999996</v>
      </c>
      <c r="EF13" s="9">
        <v>27.957999999999998</v>
      </c>
      <c r="EG13" s="9">
        <v>51.808</v>
      </c>
      <c r="EH13" s="9">
        <v>19.638999999999999</v>
      </c>
      <c r="EI13" s="9">
        <v>13.374000000000001</v>
      </c>
      <c r="EJ13" s="9">
        <v>6.2640000000000002</v>
      </c>
      <c r="EK13" s="9">
        <v>30.17</v>
      </c>
      <c r="EL13" s="9">
        <v>8.5530000000000008</v>
      </c>
      <c r="EM13" s="9">
        <v>21.617000000000001</v>
      </c>
      <c r="EN13" s="9">
        <v>29.959</v>
      </c>
      <c r="EO13" s="9">
        <v>6.032</v>
      </c>
      <c r="EP13" s="9">
        <v>23.927</v>
      </c>
      <c r="EQ13" s="9">
        <v>160.53700000000001</v>
      </c>
      <c r="ER13" s="9">
        <v>88.391000000000005</v>
      </c>
      <c r="ES13" s="9">
        <v>72.146000000000001</v>
      </c>
      <c r="ET13" s="9">
        <v>135.78</v>
      </c>
      <c r="EU13" s="9">
        <v>66.92</v>
      </c>
      <c r="EV13" s="9">
        <v>68.86</v>
      </c>
      <c r="EW13" s="9">
        <v>1376.9280000000001</v>
      </c>
      <c r="EX13" s="9">
        <v>667.86300000000006</v>
      </c>
      <c r="EY13" s="9">
        <v>709.06500000000005</v>
      </c>
      <c r="EZ13" s="9">
        <v>128.38900000000001</v>
      </c>
      <c r="FA13" s="9">
        <v>61.612000000000002</v>
      </c>
      <c r="FB13" s="9">
        <v>66.775999999999996</v>
      </c>
      <c r="FC13" s="9">
        <v>1384.32</v>
      </c>
      <c r="FD13" s="9">
        <v>673.17100000000005</v>
      </c>
      <c r="FE13" s="9">
        <v>711.149</v>
      </c>
      <c r="FF13" s="9">
        <v>205.749</v>
      </c>
      <c r="FG13" s="9">
        <v>96.929000000000002</v>
      </c>
      <c r="FH13" s="9">
        <v>108.82</v>
      </c>
      <c r="FI13" s="9">
        <v>58.418999999999997</v>
      </c>
      <c r="FJ13" s="9">
        <v>31.603000000000002</v>
      </c>
      <c r="FK13" s="9">
        <v>26.815999999999999</v>
      </c>
      <c r="FL13" s="9">
        <v>77.361000000000004</v>
      </c>
      <c r="FM13" s="9">
        <v>35.317</v>
      </c>
      <c r="FN13" s="9">
        <v>42.043999999999997</v>
      </c>
      <c r="FO13" s="9">
        <v>69.968999999999994</v>
      </c>
      <c r="FP13" s="9">
        <v>30.009</v>
      </c>
      <c r="FQ13" s="9">
        <v>39.96</v>
      </c>
      <c r="FR13" s="9">
        <v>1306.9590000000001</v>
      </c>
      <c r="FS13" s="9">
        <v>637.85400000000004</v>
      </c>
      <c r="FT13" s="9">
        <v>669.10500000000002</v>
      </c>
      <c r="FU13" s="9">
        <v>346.84</v>
      </c>
      <c r="FV13" s="9">
        <v>223.661</v>
      </c>
      <c r="FW13" s="9">
        <v>123.179</v>
      </c>
      <c r="FX13" s="9">
        <v>238.512</v>
      </c>
      <c r="FY13" s="9">
        <v>161.054</v>
      </c>
      <c r="FZ13" s="9">
        <v>77.457999999999998</v>
      </c>
      <c r="GA13" s="9">
        <v>9.9</v>
      </c>
      <c r="GB13" s="9">
        <v>5.1849999999999996</v>
      </c>
      <c r="GC13" s="9">
        <v>4.7149999999999999</v>
      </c>
      <c r="GD13" s="9">
        <v>4.6890000000000001</v>
      </c>
      <c r="GE13" s="9">
        <v>3.782</v>
      </c>
      <c r="GF13" s="9">
        <v>0.90700000000000003</v>
      </c>
      <c r="GG13" s="9">
        <v>2.5870000000000002</v>
      </c>
      <c r="GH13" s="9">
        <v>0.47</v>
      </c>
      <c r="GI13" s="9">
        <v>2.1179999999999999</v>
      </c>
      <c r="GJ13" s="9">
        <v>2.6230000000000002</v>
      </c>
      <c r="GK13" s="9">
        <v>0.93400000000000005</v>
      </c>
      <c r="GL13" s="9">
        <v>1.69</v>
      </c>
      <c r="GM13" s="9">
        <v>18.571000000000002</v>
      </c>
      <c r="GN13" s="9">
        <v>7.8659999999999997</v>
      </c>
      <c r="GO13" s="9">
        <v>10.706</v>
      </c>
      <c r="GP13" s="9">
        <v>6.5960000000000001</v>
      </c>
      <c r="GQ13" s="9">
        <v>3.8450000000000002</v>
      </c>
      <c r="GR13" s="9">
        <v>2.7509999999999999</v>
      </c>
      <c r="GS13" s="9">
        <v>8.484</v>
      </c>
      <c r="GT13" s="9">
        <v>3.5859999999999999</v>
      </c>
      <c r="GU13" s="9">
        <v>4.8979999999999997</v>
      </c>
      <c r="GV13" s="9">
        <v>3.4910000000000001</v>
      </c>
      <c r="GW13" s="9">
        <v>0.435</v>
      </c>
      <c r="GX13" s="9">
        <v>3.0569999999999999</v>
      </c>
      <c r="GY13" s="9">
        <v>79.856999999999999</v>
      </c>
      <c r="GZ13" s="9">
        <v>49.557000000000002</v>
      </c>
      <c r="HA13" s="9">
        <v>30.3</v>
      </c>
      <c r="HB13" s="9">
        <v>803.71600000000001</v>
      </c>
      <c r="HC13" s="9">
        <v>419.52699999999999</v>
      </c>
      <c r="HD13" s="9">
        <v>384.18900000000002</v>
      </c>
      <c r="HE13" s="9">
        <v>119.626</v>
      </c>
      <c r="HF13" s="9">
        <v>63.402000000000001</v>
      </c>
      <c r="HG13" s="9">
        <v>56.223999999999997</v>
      </c>
      <c r="HH13" s="9">
        <v>48.884</v>
      </c>
      <c r="HI13" s="9">
        <v>26.655000000000001</v>
      </c>
      <c r="HJ13" s="9">
        <v>22.228999999999999</v>
      </c>
      <c r="HK13" s="9">
        <v>22.439</v>
      </c>
      <c r="HL13" s="9">
        <v>11.423999999999999</v>
      </c>
      <c r="HM13" s="9">
        <v>11.015000000000001</v>
      </c>
      <c r="HN13" s="9">
        <v>26.445</v>
      </c>
      <c r="HO13" s="9">
        <v>15.231</v>
      </c>
      <c r="HP13" s="9">
        <v>11.214</v>
      </c>
      <c r="HQ13" s="9">
        <v>25.613</v>
      </c>
      <c r="HR13" s="9">
        <v>15.895</v>
      </c>
      <c r="HS13" s="9">
        <v>9.718</v>
      </c>
      <c r="HT13" s="9">
        <v>23.271000000000001</v>
      </c>
      <c r="HU13" s="9">
        <v>10.759</v>
      </c>
      <c r="HV13" s="9">
        <v>12.512</v>
      </c>
      <c r="HW13" s="9">
        <v>11.888999999999999</v>
      </c>
      <c r="HX13" s="9">
        <v>5.9660000000000002</v>
      </c>
      <c r="HY13" s="9">
        <v>5.923</v>
      </c>
      <c r="HZ13" s="9">
        <v>16.106000000000002</v>
      </c>
      <c r="IA13" s="9">
        <v>10.54</v>
      </c>
      <c r="IB13" s="9">
        <v>5.5659999999999998</v>
      </c>
      <c r="IC13" s="9">
        <v>6.08</v>
      </c>
      <c r="ID13" s="9">
        <v>5.5460000000000003</v>
      </c>
      <c r="IE13" s="9">
        <v>0.53300000000000003</v>
      </c>
      <c r="IF13" s="9">
        <v>4.6840000000000002</v>
      </c>
      <c r="IG13" s="9">
        <v>1.556</v>
      </c>
      <c r="IH13" s="9">
        <v>3.1280000000000001</v>
      </c>
      <c r="II13" s="9">
        <v>5.343</v>
      </c>
      <c r="IJ13" s="9">
        <v>3.4390000000000001</v>
      </c>
      <c r="IK13" s="9">
        <v>1.9039999999999999</v>
      </c>
      <c r="IL13" s="9">
        <v>20.888999999999999</v>
      </c>
      <c r="IM13" s="9">
        <v>10.148</v>
      </c>
      <c r="IN13" s="9">
        <v>10.74</v>
      </c>
      <c r="IO13" s="9">
        <v>10.27</v>
      </c>
      <c r="IP13" s="9">
        <v>6.65</v>
      </c>
      <c r="IQ13" s="9">
        <v>3.6190000000000002</v>
      </c>
    </row>
    <row r="14" spans="1:251">
      <c r="A14" s="10">
        <v>43132</v>
      </c>
      <c r="B14" s="9">
        <v>176.85499999999999</v>
      </c>
      <c r="C14" s="9">
        <v>103.066</v>
      </c>
      <c r="D14" s="9">
        <v>51.758000000000003</v>
      </c>
      <c r="E14" s="9">
        <v>51.308</v>
      </c>
      <c r="F14" s="9">
        <v>124.69199999999999</v>
      </c>
      <c r="G14" s="9">
        <v>61.697000000000003</v>
      </c>
      <c r="H14" s="9">
        <v>62.994999999999997</v>
      </c>
      <c r="I14" s="9">
        <v>112.498</v>
      </c>
      <c r="J14" s="9">
        <v>49.945999999999998</v>
      </c>
      <c r="K14" s="9">
        <v>62.552</v>
      </c>
      <c r="L14" s="9">
        <v>1720.5250000000001</v>
      </c>
      <c r="M14" s="9">
        <v>872.19399999999996</v>
      </c>
      <c r="N14" s="9">
        <v>848.33100000000002</v>
      </c>
      <c r="O14" s="9">
        <v>514.37599999999998</v>
      </c>
      <c r="P14" s="9">
        <v>365.57900000000001</v>
      </c>
      <c r="Q14" s="9">
        <v>148.797</v>
      </c>
      <c r="R14" s="9">
        <v>341.78100000000001</v>
      </c>
      <c r="S14" s="9">
        <v>249.92699999999999</v>
      </c>
      <c r="T14" s="9">
        <v>91.853999999999999</v>
      </c>
      <c r="U14" s="9">
        <v>19.419</v>
      </c>
      <c r="V14" s="9">
        <v>11.571</v>
      </c>
      <c r="W14" s="9">
        <v>7.8479999999999999</v>
      </c>
      <c r="X14" s="9">
        <v>7.3029999999999999</v>
      </c>
      <c r="Y14" s="9">
        <v>6.774</v>
      </c>
      <c r="Z14" s="9">
        <v>0.53</v>
      </c>
      <c r="AA14" s="9">
        <v>6.9340000000000002</v>
      </c>
      <c r="AB14" s="9">
        <v>3.7570000000000001</v>
      </c>
      <c r="AC14" s="9">
        <v>3.177</v>
      </c>
      <c r="AD14" s="9">
        <v>5.181</v>
      </c>
      <c r="AE14" s="9">
        <v>1.04</v>
      </c>
      <c r="AF14" s="9">
        <v>4.141</v>
      </c>
      <c r="AG14" s="9">
        <v>22.722999999999999</v>
      </c>
      <c r="AH14" s="9">
        <v>13.786</v>
      </c>
      <c r="AI14" s="9">
        <v>8.9369999999999994</v>
      </c>
      <c r="AJ14" s="9">
        <v>8.3870000000000005</v>
      </c>
      <c r="AK14" s="9">
        <v>6.28</v>
      </c>
      <c r="AL14" s="9">
        <v>2.1059999999999999</v>
      </c>
      <c r="AM14" s="9">
        <v>6.6769999999999996</v>
      </c>
      <c r="AN14" s="9">
        <v>4.5330000000000004</v>
      </c>
      <c r="AO14" s="9">
        <v>2.1429999999999998</v>
      </c>
      <c r="AP14" s="9">
        <v>7.66</v>
      </c>
      <c r="AQ14" s="9">
        <v>2.972</v>
      </c>
      <c r="AR14" s="9">
        <v>4.6879999999999997</v>
      </c>
      <c r="AS14" s="9">
        <v>130.453</v>
      </c>
      <c r="AT14" s="9">
        <v>90.296000000000006</v>
      </c>
      <c r="AU14" s="9">
        <v>40.156999999999996</v>
      </c>
      <c r="AV14" s="9">
        <v>2410.5790000000002</v>
      </c>
      <c r="AW14" s="9">
        <v>1252.855</v>
      </c>
      <c r="AX14" s="9">
        <v>1157.7249999999999</v>
      </c>
      <c r="AY14" s="9">
        <v>475.06599999999997</v>
      </c>
      <c r="AZ14" s="9">
        <v>258.45600000000002</v>
      </c>
      <c r="BA14" s="9">
        <v>216.61</v>
      </c>
      <c r="BB14" s="9">
        <v>195.25899999999999</v>
      </c>
      <c r="BC14" s="9">
        <v>124.437</v>
      </c>
      <c r="BD14" s="9">
        <v>70.822000000000003</v>
      </c>
      <c r="BE14" s="9">
        <v>97.081000000000003</v>
      </c>
      <c r="BF14" s="9">
        <v>59.972999999999999</v>
      </c>
      <c r="BG14" s="9">
        <v>37.107999999999997</v>
      </c>
      <c r="BH14" s="9">
        <v>97.552999999999997</v>
      </c>
      <c r="BI14" s="9">
        <v>63.838999999999999</v>
      </c>
      <c r="BJ14" s="9">
        <v>33.713999999999999</v>
      </c>
      <c r="BK14" s="9">
        <v>108.57599999999999</v>
      </c>
      <c r="BL14" s="9">
        <v>70.236000000000004</v>
      </c>
      <c r="BM14" s="9">
        <v>38.340000000000003</v>
      </c>
      <c r="BN14" s="9">
        <v>85.525999999999996</v>
      </c>
      <c r="BO14" s="9">
        <v>53.043999999999997</v>
      </c>
      <c r="BP14" s="9">
        <v>32.481999999999999</v>
      </c>
      <c r="BQ14" s="9">
        <v>48.398000000000003</v>
      </c>
      <c r="BR14" s="9">
        <v>30.5</v>
      </c>
      <c r="BS14" s="9">
        <v>17.898</v>
      </c>
      <c r="BT14" s="9">
        <v>72.337999999999994</v>
      </c>
      <c r="BU14" s="9">
        <v>45.326000000000001</v>
      </c>
      <c r="BV14" s="9">
        <v>27.010999999999999</v>
      </c>
      <c r="BW14" s="9">
        <v>30.599</v>
      </c>
      <c r="BX14" s="9">
        <v>24.722999999999999</v>
      </c>
      <c r="BY14" s="9">
        <v>5.875</v>
      </c>
      <c r="BZ14" s="9">
        <v>28.687999999999999</v>
      </c>
      <c r="CA14" s="9">
        <v>16.904</v>
      </c>
      <c r="CB14" s="9">
        <v>11.785</v>
      </c>
      <c r="CC14" s="9">
        <v>13.051</v>
      </c>
      <c r="CD14" s="9">
        <v>3.6989999999999998</v>
      </c>
      <c r="CE14" s="9">
        <v>9.3510000000000009</v>
      </c>
      <c r="CF14" s="9">
        <v>74.522999999999996</v>
      </c>
      <c r="CG14" s="9">
        <v>48.610999999999997</v>
      </c>
      <c r="CH14" s="9">
        <v>25.911999999999999</v>
      </c>
      <c r="CI14" s="9">
        <v>41.817</v>
      </c>
      <c r="CJ14" s="9">
        <v>33.844999999999999</v>
      </c>
      <c r="CK14" s="9">
        <v>7.9710000000000001</v>
      </c>
      <c r="CL14" s="9">
        <v>18.222999999999999</v>
      </c>
      <c r="CM14" s="9">
        <v>9.4640000000000004</v>
      </c>
      <c r="CN14" s="9">
        <v>8.7590000000000003</v>
      </c>
      <c r="CO14" s="9">
        <v>14.483000000000001</v>
      </c>
      <c r="CP14" s="9">
        <v>5.3019999999999996</v>
      </c>
      <c r="CQ14" s="9">
        <v>9.1820000000000004</v>
      </c>
      <c r="CR14" s="9">
        <v>124.68300000000001</v>
      </c>
      <c r="CS14" s="9">
        <v>78.938999999999993</v>
      </c>
      <c r="CT14" s="9">
        <v>45.744</v>
      </c>
      <c r="CU14" s="9">
        <v>70.576999999999998</v>
      </c>
      <c r="CV14" s="9">
        <v>45.497999999999998</v>
      </c>
      <c r="CW14" s="9">
        <v>25.077999999999999</v>
      </c>
      <c r="CX14" s="9">
        <v>279.80700000000002</v>
      </c>
      <c r="CY14" s="9">
        <v>134.01900000000001</v>
      </c>
      <c r="CZ14" s="9">
        <v>145.78800000000001</v>
      </c>
      <c r="DA14" s="9">
        <v>1935.5129999999999</v>
      </c>
      <c r="DB14" s="9">
        <v>994.399</v>
      </c>
      <c r="DC14" s="9">
        <v>941.11500000000001</v>
      </c>
      <c r="DD14" s="9">
        <v>1582.425</v>
      </c>
      <c r="DE14" s="9">
        <v>769.673</v>
      </c>
      <c r="DF14" s="9">
        <v>812.75199999999995</v>
      </c>
      <c r="DG14" s="9">
        <v>1511.7139999999999</v>
      </c>
      <c r="DH14" s="9">
        <v>740.78700000000003</v>
      </c>
      <c r="DI14" s="9">
        <v>770.928</v>
      </c>
      <c r="DJ14" s="9">
        <v>39.774000000000001</v>
      </c>
      <c r="DK14" s="9">
        <v>16.427</v>
      </c>
      <c r="DL14" s="9">
        <v>23.347999999999999</v>
      </c>
      <c r="DM14" s="9">
        <v>30.364999999999998</v>
      </c>
      <c r="DN14" s="9">
        <v>12.46</v>
      </c>
      <c r="DO14" s="9">
        <v>17.905000000000001</v>
      </c>
      <c r="DP14" s="9">
        <v>1255.5630000000001</v>
      </c>
      <c r="DQ14" s="9">
        <v>635.66200000000003</v>
      </c>
      <c r="DR14" s="9">
        <v>619.90099999999995</v>
      </c>
      <c r="DS14" s="9">
        <v>92.05</v>
      </c>
      <c r="DT14" s="9">
        <v>29.077000000000002</v>
      </c>
      <c r="DU14" s="9">
        <v>62.972999999999999</v>
      </c>
      <c r="DV14" s="9">
        <v>20.826000000000001</v>
      </c>
      <c r="DW14" s="9">
        <v>14.045999999999999</v>
      </c>
      <c r="DX14" s="9">
        <v>6.78</v>
      </c>
      <c r="DY14" s="9">
        <v>34.529000000000003</v>
      </c>
      <c r="DZ14" s="9">
        <v>7.9169999999999998</v>
      </c>
      <c r="EA14" s="9">
        <v>26.611999999999998</v>
      </c>
      <c r="EB14" s="9">
        <v>36.695</v>
      </c>
      <c r="EC14" s="9">
        <v>7.1139999999999999</v>
      </c>
      <c r="ED14" s="9">
        <v>29.581</v>
      </c>
      <c r="EE14" s="9">
        <v>68.400000000000006</v>
      </c>
      <c r="EF14" s="9">
        <v>21.085000000000001</v>
      </c>
      <c r="EG14" s="9">
        <v>47.314999999999998</v>
      </c>
      <c r="EH14" s="9">
        <v>15.287000000000001</v>
      </c>
      <c r="EI14" s="9">
        <v>9.9730000000000008</v>
      </c>
      <c r="EJ14" s="9">
        <v>5.3140000000000001</v>
      </c>
      <c r="EK14" s="9">
        <v>23.783000000000001</v>
      </c>
      <c r="EL14" s="9">
        <v>6.9160000000000004</v>
      </c>
      <c r="EM14" s="9">
        <v>16.866</v>
      </c>
      <c r="EN14" s="9">
        <v>29.331</v>
      </c>
      <c r="EO14" s="9">
        <v>4.1959999999999997</v>
      </c>
      <c r="EP14" s="9">
        <v>25.135000000000002</v>
      </c>
      <c r="EQ14" s="9">
        <v>166.41200000000001</v>
      </c>
      <c r="ER14" s="9">
        <v>83.849000000000004</v>
      </c>
      <c r="ES14" s="9">
        <v>82.563000000000002</v>
      </c>
      <c r="ET14" s="9">
        <v>144.465</v>
      </c>
      <c r="EU14" s="9">
        <v>73.010000000000005</v>
      </c>
      <c r="EV14" s="9">
        <v>71.453999999999994</v>
      </c>
      <c r="EW14" s="9">
        <v>1437.961</v>
      </c>
      <c r="EX14" s="9">
        <v>696.66300000000001</v>
      </c>
      <c r="EY14" s="9">
        <v>741.298</v>
      </c>
      <c r="EZ14" s="9">
        <v>144.572</v>
      </c>
      <c r="FA14" s="9">
        <v>61.523000000000003</v>
      </c>
      <c r="FB14" s="9">
        <v>83.049000000000007</v>
      </c>
      <c r="FC14" s="9">
        <v>1437.8530000000001</v>
      </c>
      <c r="FD14" s="9">
        <v>708.15</v>
      </c>
      <c r="FE14" s="9">
        <v>729.70299999999997</v>
      </c>
      <c r="FF14" s="9">
        <v>219.29</v>
      </c>
      <c r="FG14" s="9">
        <v>103.86499999999999</v>
      </c>
      <c r="FH14" s="9">
        <v>115.425</v>
      </c>
      <c r="FI14" s="9">
        <v>69.747</v>
      </c>
      <c r="FJ14" s="9">
        <v>30.669</v>
      </c>
      <c r="FK14" s="9">
        <v>39.078000000000003</v>
      </c>
      <c r="FL14" s="9">
        <v>74.718000000000004</v>
      </c>
      <c r="FM14" s="9">
        <v>42.341000000000001</v>
      </c>
      <c r="FN14" s="9">
        <v>32.375999999999998</v>
      </c>
      <c r="FO14" s="9">
        <v>74.825000000000003</v>
      </c>
      <c r="FP14" s="9">
        <v>30.853999999999999</v>
      </c>
      <c r="FQ14" s="9">
        <v>43.970999999999997</v>
      </c>
      <c r="FR14" s="9">
        <v>1363.135</v>
      </c>
      <c r="FS14" s="9">
        <v>665.80899999999997</v>
      </c>
      <c r="FT14" s="9">
        <v>697.327</v>
      </c>
      <c r="FU14" s="9">
        <v>353.08800000000002</v>
      </c>
      <c r="FV14" s="9">
        <v>224.72499999999999</v>
      </c>
      <c r="FW14" s="9">
        <v>128.363</v>
      </c>
      <c r="FX14" s="9">
        <v>248.29599999999999</v>
      </c>
      <c r="FY14" s="9">
        <v>158.584</v>
      </c>
      <c r="FZ14" s="9">
        <v>89.712000000000003</v>
      </c>
      <c r="GA14" s="9">
        <v>10.664999999999999</v>
      </c>
      <c r="GB14" s="9">
        <v>5.4139999999999997</v>
      </c>
      <c r="GC14" s="9">
        <v>5.2519999999999998</v>
      </c>
      <c r="GD14" s="9">
        <v>4.1219999999999999</v>
      </c>
      <c r="GE14" s="9">
        <v>3.524</v>
      </c>
      <c r="GF14" s="9">
        <v>0.59799999999999998</v>
      </c>
      <c r="GG14" s="9">
        <v>0.93600000000000005</v>
      </c>
      <c r="GH14" s="9">
        <v>0.54</v>
      </c>
      <c r="GI14" s="9">
        <v>0.39600000000000002</v>
      </c>
      <c r="GJ14" s="9">
        <v>5.6070000000000002</v>
      </c>
      <c r="GK14" s="9">
        <v>1.349</v>
      </c>
      <c r="GL14" s="9">
        <v>4.258</v>
      </c>
      <c r="GM14" s="9">
        <v>19.661999999999999</v>
      </c>
      <c r="GN14" s="9">
        <v>10.337</v>
      </c>
      <c r="GO14" s="9">
        <v>9.3249999999999993</v>
      </c>
      <c r="GP14" s="9">
        <v>4.4539999999999997</v>
      </c>
      <c r="GQ14" s="9">
        <v>2.6110000000000002</v>
      </c>
      <c r="GR14" s="9">
        <v>1.843</v>
      </c>
      <c r="GS14" s="9">
        <v>6.1529999999999996</v>
      </c>
      <c r="GT14" s="9">
        <v>3.1840000000000002</v>
      </c>
      <c r="GU14" s="9">
        <v>2.9689999999999999</v>
      </c>
      <c r="GV14" s="9">
        <v>9.0540000000000003</v>
      </c>
      <c r="GW14" s="9">
        <v>4.5410000000000004</v>
      </c>
      <c r="GX14" s="9">
        <v>4.5129999999999999</v>
      </c>
      <c r="GY14" s="9">
        <v>74.465000000000003</v>
      </c>
      <c r="GZ14" s="9">
        <v>50.390999999999998</v>
      </c>
      <c r="HA14" s="9">
        <v>24.074999999999999</v>
      </c>
      <c r="HB14" s="9">
        <v>825.20100000000002</v>
      </c>
      <c r="HC14" s="9">
        <v>432.73700000000002</v>
      </c>
      <c r="HD14" s="9">
        <v>392.464</v>
      </c>
      <c r="HE14" s="9">
        <v>140.54</v>
      </c>
      <c r="HF14" s="9">
        <v>72.265000000000001</v>
      </c>
      <c r="HG14" s="9">
        <v>68.275000000000006</v>
      </c>
      <c r="HH14" s="9">
        <v>57.95</v>
      </c>
      <c r="HI14" s="9">
        <v>28.388000000000002</v>
      </c>
      <c r="HJ14" s="9">
        <v>29.562000000000001</v>
      </c>
      <c r="HK14" s="9">
        <v>26.338000000000001</v>
      </c>
      <c r="HL14" s="9">
        <v>13.925000000000001</v>
      </c>
      <c r="HM14" s="9">
        <v>12.413</v>
      </c>
      <c r="HN14" s="9">
        <v>31.611999999999998</v>
      </c>
      <c r="HO14" s="9">
        <v>14.464</v>
      </c>
      <c r="HP14" s="9">
        <v>17.148</v>
      </c>
      <c r="HQ14" s="9">
        <v>31.803000000000001</v>
      </c>
      <c r="HR14" s="9">
        <v>15.352</v>
      </c>
      <c r="HS14" s="9">
        <v>16.451000000000001</v>
      </c>
      <c r="HT14" s="9">
        <v>25.850999999999999</v>
      </c>
      <c r="HU14" s="9">
        <v>13.036</v>
      </c>
      <c r="HV14" s="9">
        <v>12.815</v>
      </c>
      <c r="HW14" s="9">
        <v>17.574000000000002</v>
      </c>
      <c r="HX14" s="9">
        <v>9.423</v>
      </c>
      <c r="HY14" s="9">
        <v>8.1509999999999998</v>
      </c>
      <c r="HZ14" s="9">
        <v>19.085000000000001</v>
      </c>
      <c r="IA14" s="9">
        <v>9.8550000000000004</v>
      </c>
      <c r="IB14" s="9">
        <v>9.2289999999999992</v>
      </c>
      <c r="IC14" s="9">
        <v>5.5309999999999997</v>
      </c>
      <c r="ID14" s="9">
        <v>4.0289999999999999</v>
      </c>
      <c r="IE14" s="9">
        <v>1.502</v>
      </c>
      <c r="IF14" s="9">
        <v>7.3620000000000001</v>
      </c>
      <c r="IG14" s="9">
        <v>3.9780000000000002</v>
      </c>
      <c r="IH14" s="9">
        <v>3.3839999999999999</v>
      </c>
      <c r="II14" s="9">
        <v>6.1909999999999998</v>
      </c>
      <c r="IJ14" s="9">
        <v>1.849</v>
      </c>
      <c r="IK14" s="9">
        <v>4.343</v>
      </c>
      <c r="IL14" s="9">
        <v>21.291</v>
      </c>
      <c r="IM14" s="9">
        <v>9.11</v>
      </c>
      <c r="IN14" s="9">
        <v>12.180999999999999</v>
      </c>
      <c r="IO14" s="9">
        <v>9.2379999999999995</v>
      </c>
      <c r="IP14" s="9">
        <v>5.774</v>
      </c>
      <c r="IQ14" s="9">
        <v>3.464</v>
      </c>
    </row>
    <row r="15" spans="1:251">
      <c r="A15" s="10">
        <v>43497</v>
      </c>
      <c r="B15" s="9">
        <v>191.607</v>
      </c>
      <c r="C15" s="9">
        <v>126.74</v>
      </c>
      <c r="D15" s="9">
        <v>59.423999999999999</v>
      </c>
      <c r="E15" s="9">
        <v>67.316000000000003</v>
      </c>
      <c r="F15" s="9">
        <v>161.61799999999999</v>
      </c>
      <c r="G15" s="9">
        <v>89.813999999999993</v>
      </c>
      <c r="H15" s="9">
        <v>71.804000000000002</v>
      </c>
      <c r="I15" s="9">
        <v>111.14</v>
      </c>
      <c r="J15" s="9">
        <v>58.652999999999999</v>
      </c>
      <c r="K15" s="9">
        <v>52.487000000000002</v>
      </c>
      <c r="L15" s="9">
        <v>1737.107</v>
      </c>
      <c r="M15" s="9">
        <v>880.16399999999999</v>
      </c>
      <c r="N15" s="9">
        <v>856.94200000000001</v>
      </c>
      <c r="O15" s="9">
        <v>510.33</v>
      </c>
      <c r="P15" s="9">
        <v>337.80900000000003</v>
      </c>
      <c r="Q15" s="9">
        <v>172.52099999999999</v>
      </c>
      <c r="R15" s="9">
        <v>337.291</v>
      </c>
      <c r="S15" s="9">
        <v>228.929</v>
      </c>
      <c r="T15" s="9">
        <v>108.36199999999999</v>
      </c>
      <c r="U15" s="9">
        <v>23.452000000000002</v>
      </c>
      <c r="V15" s="9">
        <v>12.535</v>
      </c>
      <c r="W15" s="9">
        <v>10.917</v>
      </c>
      <c r="X15" s="9">
        <v>7.782</v>
      </c>
      <c r="Y15" s="9">
        <v>6.5119999999999996</v>
      </c>
      <c r="Z15" s="9">
        <v>1.27</v>
      </c>
      <c r="AA15" s="9">
        <v>5.7030000000000003</v>
      </c>
      <c r="AB15" s="9">
        <v>3.8559999999999999</v>
      </c>
      <c r="AC15" s="9">
        <v>1.847</v>
      </c>
      <c r="AD15" s="9">
        <v>9.9670000000000005</v>
      </c>
      <c r="AE15" s="9">
        <v>2.1680000000000001</v>
      </c>
      <c r="AF15" s="9">
        <v>7.7990000000000004</v>
      </c>
      <c r="AG15" s="9">
        <v>27.37</v>
      </c>
      <c r="AH15" s="9">
        <v>18.637</v>
      </c>
      <c r="AI15" s="9">
        <v>8.7330000000000005</v>
      </c>
      <c r="AJ15" s="9">
        <v>11.816000000000001</v>
      </c>
      <c r="AK15" s="9">
        <v>7.95</v>
      </c>
      <c r="AL15" s="9">
        <v>3.8660000000000001</v>
      </c>
      <c r="AM15" s="9">
        <v>6.806</v>
      </c>
      <c r="AN15" s="9">
        <v>4.093</v>
      </c>
      <c r="AO15" s="9">
        <v>2.7130000000000001</v>
      </c>
      <c r="AP15" s="9">
        <v>8.7490000000000006</v>
      </c>
      <c r="AQ15" s="9">
        <v>6.5949999999999998</v>
      </c>
      <c r="AR15" s="9">
        <v>2.1539999999999999</v>
      </c>
      <c r="AS15" s="9">
        <v>122.217</v>
      </c>
      <c r="AT15" s="9">
        <v>77.706999999999994</v>
      </c>
      <c r="AU15" s="9">
        <v>44.509</v>
      </c>
      <c r="AV15" s="9">
        <v>2455.357</v>
      </c>
      <c r="AW15" s="9">
        <v>1276.7460000000001</v>
      </c>
      <c r="AX15" s="9">
        <v>1178.6110000000001</v>
      </c>
      <c r="AY15" s="9">
        <v>468.858</v>
      </c>
      <c r="AZ15" s="9">
        <v>235.86099999999999</v>
      </c>
      <c r="BA15" s="9">
        <v>232.99700000000001</v>
      </c>
      <c r="BB15" s="9">
        <v>199.964</v>
      </c>
      <c r="BC15" s="9">
        <v>114.416</v>
      </c>
      <c r="BD15" s="9">
        <v>85.548000000000002</v>
      </c>
      <c r="BE15" s="9">
        <v>80.867000000000004</v>
      </c>
      <c r="BF15" s="9">
        <v>44.722000000000001</v>
      </c>
      <c r="BG15" s="9">
        <v>36.145000000000003</v>
      </c>
      <c r="BH15" s="9">
        <v>118.694</v>
      </c>
      <c r="BI15" s="9">
        <v>69.290999999999997</v>
      </c>
      <c r="BJ15" s="9">
        <v>49.402999999999999</v>
      </c>
      <c r="BK15" s="9">
        <v>109.822</v>
      </c>
      <c r="BL15" s="9">
        <v>60.34</v>
      </c>
      <c r="BM15" s="9">
        <v>49.482999999999997</v>
      </c>
      <c r="BN15" s="9">
        <v>89.739000000000004</v>
      </c>
      <c r="BO15" s="9">
        <v>53.673000000000002</v>
      </c>
      <c r="BP15" s="9">
        <v>36.064999999999998</v>
      </c>
      <c r="BQ15" s="9">
        <v>50.377000000000002</v>
      </c>
      <c r="BR15" s="9">
        <v>26.824000000000002</v>
      </c>
      <c r="BS15" s="9">
        <v>23.553000000000001</v>
      </c>
      <c r="BT15" s="9">
        <v>78.241</v>
      </c>
      <c r="BU15" s="9">
        <v>47.512</v>
      </c>
      <c r="BV15" s="9">
        <v>30.728999999999999</v>
      </c>
      <c r="BW15" s="9">
        <v>31.227</v>
      </c>
      <c r="BX15" s="9">
        <v>24.925999999999998</v>
      </c>
      <c r="BY15" s="9">
        <v>6.3010000000000002</v>
      </c>
      <c r="BZ15" s="9">
        <v>32.725000000000001</v>
      </c>
      <c r="CA15" s="9">
        <v>16.058</v>
      </c>
      <c r="CB15" s="9">
        <v>16.667000000000002</v>
      </c>
      <c r="CC15" s="9">
        <v>14.288</v>
      </c>
      <c r="CD15" s="9">
        <v>6.5279999999999996</v>
      </c>
      <c r="CE15" s="9">
        <v>7.7610000000000001</v>
      </c>
      <c r="CF15" s="9">
        <v>71.346000000000004</v>
      </c>
      <c r="CG15" s="9">
        <v>40.08</v>
      </c>
      <c r="CH15" s="9">
        <v>31.265999999999998</v>
      </c>
      <c r="CI15" s="9">
        <v>42.600999999999999</v>
      </c>
      <c r="CJ15" s="9">
        <v>28.263000000000002</v>
      </c>
      <c r="CK15" s="9">
        <v>14.337999999999999</v>
      </c>
      <c r="CL15" s="9">
        <v>19.998000000000001</v>
      </c>
      <c r="CM15" s="9">
        <v>9.4749999999999996</v>
      </c>
      <c r="CN15" s="9">
        <v>10.523</v>
      </c>
      <c r="CO15" s="9">
        <v>8.7479999999999993</v>
      </c>
      <c r="CP15" s="9">
        <v>2.343</v>
      </c>
      <c r="CQ15" s="9">
        <v>6.4050000000000002</v>
      </c>
      <c r="CR15" s="9">
        <v>125.212</v>
      </c>
      <c r="CS15" s="9">
        <v>69.959999999999994</v>
      </c>
      <c r="CT15" s="9">
        <v>55.252000000000002</v>
      </c>
      <c r="CU15" s="9">
        <v>74.751999999999995</v>
      </c>
      <c r="CV15" s="9">
        <v>44.457000000000001</v>
      </c>
      <c r="CW15" s="9">
        <v>30.295000000000002</v>
      </c>
      <c r="CX15" s="9">
        <v>268.89400000000001</v>
      </c>
      <c r="CY15" s="9">
        <v>121.44499999999999</v>
      </c>
      <c r="CZ15" s="9">
        <v>147.44900000000001</v>
      </c>
      <c r="DA15" s="9">
        <v>1986.499</v>
      </c>
      <c r="DB15" s="9">
        <v>1040.885</v>
      </c>
      <c r="DC15" s="9">
        <v>945.61300000000006</v>
      </c>
      <c r="DD15" s="9">
        <v>1601.229</v>
      </c>
      <c r="DE15" s="9">
        <v>793.61199999999997</v>
      </c>
      <c r="DF15" s="9">
        <v>807.61699999999996</v>
      </c>
      <c r="DG15" s="9">
        <v>1526.529</v>
      </c>
      <c r="DH15" s="9">
        <v>760.32600000000002</v>
      </c>
      <c r="DI15" s="9">
        <v>766.202</v>
      </c>
      <c r="DJ15" s="9">
        <v>39.085000000000001</v>
      </c>
      <c r="DK15" s="9">
        <v>17.655000000000001</v>
      </c>
      <c r="DL15" s="9">
        <v>21.431000000000001</v>
      </c>
      <c r="DM15" s="9">
        <v>34.981999999999999</v>
      </c>
      <c r="DN15" s="9">
        <v>14.999000000000001</v>
      </c>
      <c r="DO15" s="9">
        <v>19.984000000000002</v>
      </c>
      <c r="DP15" s="9">
        <v>1266.5440000000001</v>
      </c>
      <c r="DQ15" s="9">
        <v>657.97199999999998</v>
      </c>
      <c r="DR15" s="9">
        <v>608.572</v>
      </c>
      <c r="DS15" s="9">
        <v>77.876000000000005</v>
      </c>
      <c r="DT15" s="9">
        <v>27.146999999999998</v>
      </c>
      <c r="DU15" s="9">
        <v>50.728999999999999</v>
      </c>
      <c r="DV15" s="9">
        <v>17.152999999999999</v>
      </c>
      <c r="DW15" s="9">
        <v>11.404999999999999</v>
      </c>
      <c r="DX15" s="9">
        <v>5.7480000000000002</v>
      </c>
      <c r="DY15" s="9">
        <v>24.94</v>
      </c>
      <c r="DZ15" s="9">
        <v>7.9969999999999999</v>
      </c>
      <c r="EA15" s="9">
        <v>16.943000000000001</v>
      </c>
      <c r="EB15" s="9">
        <v>35.781999999999996</v>
      </c>
      <c r="EC15" s="9">
        <v>7.7450000000000001</v>
      </c>
      <c r="ED15" s="9">
        <v>28.036999999999999</v>
      </c>
      <c r="EE15" s="9">
        <v>78.635999999999996</v>
      </c>
      <c r="EF15" s="9">
        <v>21.934999999999999</v>
      </c>
      <c r="EG15" s="9">
        <v>56.701000000000001</v>
      </c>
      <c r="EH15" s="9">
        <v>23.952999999999999</v>
      </c>
      <c r="EI15" s="9">
        <v>13.922000000000001</v>
      </c>
      <c r="EJ15" s="9">
        <v>10.032</v>
      </c>
      <c r="EK15" s="9">
        <v>25.725999999999999</v>
      </c>
      <c r="EL15" s="9">
        <v>3.766</v>
      </c>
      <c r="EM15" s="9">
        <v>21.96</v>
      </c>
      <c r="EN15" s="9">
        <v>28.957000000000001</v>
      </c>
      <c r="EO15" s="9">
        <v>4.2480000000000002</v>
      </c>
      <c r="EP15" s="9">
        <v>24.709</v>
      </c>
      <c r="EQ15" s="9">
        <v>178.173</v>
      </c>
      <c r="ER15" s="9">
        <v>86.558000000000007</v>
      </c>
      <c r="ES15" s="9">
        <v>91.614999999999995</v>
      </c>
      <c r="ET15" s="9">
        <v>175.69499999999999</v>
      </c>
      <c r="EU15" s="9">
        <v>90.064999999999998</v>
      </c>
      <c r="EV15" s="9">
        <v>85.63</v>
      </c>
      <c r="EW15" s="9">
        <v>1425.5350000000001</v>
      </c>
      <c r="EX15" s="9">
        <v>703.548</v>
      </c>
      <c r="EY15" s="9">
        <v>721.98699999999997</v>
      </c>
      <c r="EZ15" s="9">
        <v>154.774</v>
      </c>
      <c r="FA15" s="9">
        <v>78.09</v>
      </c>
      <c r="FB15" s="9">
        <v>76.683999999999997</v>
      </c>
      <c r="FC15" s="9">
        <v>1446.4549999999999</v>
      </c>
      <c r="FD15" s="9">
        <v>715.52300000000002</v>
      </c>
      <c r="FE15" s="9">
        <v>730.93299999999999</v>
      </c>
      <c r="FF15" s="9">
        <v>247.08600000000001</v>
      </c>
      <c r="FG15" s="9">
        <v>125.854</v>
      </c>
      <c r="FH15" s="9">
        <v>121.232</v>
      </c>
      <c r="FI15" s="9">
        <v>83.382999999999996</v>
      </c>
      <c r="FJ15" s="9">
        <v>42.301000000000002</v>
      </c>
      <c r="FK15" s="9">
        <v>41.082000000000001</v>
      </c>
      <c r="FL15" s="9">
        <v>92.311999999999998</v>
      </c>
      <c r="FM15" s="9">
        <v>47.764000000000003</v>
      </c>
      <c r="FN15" s="9">
        <v>44.546999999999997</v>
      </c>
      <c r="FO15" s="9">
        <v>71.391000000000005</v>
      </c>
      <c r="FP15" s="9">
        <v>35.789000000000001</v>
      </c>
      <c r="FQ15" s="9">
        <v>35.601999999999997</v>
      </c>
      <c r="FR15" s="9">
        <v>1354.144</v>
      </c>
      <c r="FS15" s="9">
        <v>667.75800000000004</v>
      </c>
      <c r="FT15" s="9">
        <v>686.38499999999999</v>
      </c>
      <c r="FU15" s="9">
        <v>385.26900000000001</v>
      </c>
      <c r="FV15" s="9">
        <v>247.273</v>
      </c>
      <c r="FW15" s="9">
        <v>137.99700000000001</v>
      </c>
      <c r="FX15" s="9">
        <v>259.41500000000002</v>
      </c>
      <c r="FY15" s="9">
        <v>166.755</v>
      </c>
      <c r="FZ15" s="9">
        <v>92.659000000000006</v>
      </c>
      <c r="GA15" s="9">
        <v>17.119</v>
      </c>
      <c r="GB15" s="9">
        <v>9.7420000000000009</v>
      </c>
      <c r="GC15" s="9">
        <v>7.3769999999999998</v>
      </c>
      <c r="GD15" s="9">
        <v>5.2039999999999997</v>
      </c>
      <c r="GE15" s="9">
        <v>3.6760000000000002</v>
      </c>
      <c r="GF15" s="9">
        <v>1.528</v>
      </c>
      <c r="GG15" s="9">
        <v>4.8280000000000003</v>
      </c>
      <c r="GH15" s="9">
        <v>1.819</v>
      </c>
      <c r="GI15" s="9">
        <v>3.008</v>
      </c>
      <c r="GJ15" s="9">
        <v>7.0869999999999997</v>
      </c>
      <c r="GK15" s="9">
        <v>4.2469999999999999</v>
      </c>
      <c r="GL15" s="9">
        <v>2.84</v>
      </c>
      <c r="GM15" s="9">
        <v>13.180999999999999</v>
      </c>
      <c r="GN15" s="9">
        <v>7.8470000000000004</v>
      </c>
      <c r="GO15" s="9">
        <v>5.3339999999999996</v>
      </c>
      <c r="GP15" s="9">
        <v>4.3719999999999999</v>
      </c>
      <c r="GQ15" s="9">
        <v>3.8540000000000001</v>
      </c>
      <c r="GR15" s="9">
        <v>0.51800000000000002</v>
      </c>
      <c r="GS15" s="9">
        <v>2.6379999999999999</v>
      </c>
      <c r="GT15" s="9">
        <v>1.7150000000000001</v>
      </c>
      <c r="GU15" s="9">
        <v>0.92300000000000004</v>
      </c>
      <c r="GV15" s="9">
        <v>6.1719999999999997</v>
      </c>
      <c r="GW15" s="9">
        <v>2.2789999999999999</v>
      </c>
      <c r="GX15" s="9">
        <v>3.8929999999999998</v>
      </c>
      <c r="GY15" s="9">
        <v>95.554000000000002</v>
      </c>
      <c r="GZ15" s="9">
        <v>62.927999999999997</v>
      </c>
      <c r="HA15" s="9">
        <v>32.625999999999998</v>
      </c>
      <c r="HB15" s="9">
        <v>838.995</v>
      </c>
      <c r="HC15" s="9">
        <v>441.3</v>
      </c>
      <c r="HD15" s="9">
        <v>397.69499999999999</v>
      </c>
      <c r="HE15" s="9">
        <v>140.477</v>
      </c>
      <c r="HF15" s="9">
        <v>73.363</v>
      </c>
      <c r="HG15" s="9">
        <v>67.114000000000004</v>
      </c>
      <c r="HH15" s="9">
        <v>54.868000000000002</v>
      </c>
      <c r="HI15" s="9">
        <v>32.137</v>
      </c>
      <c r="HJ15" s="9">
        <v>22.731000000000002</v>
      </c>
      <c r="HK15" s="9">
        <v>26.370999999999999</v>
      </c>
      <c r="HL15" s="9">
        <v>16.260999999999999</v>
      </c>
      <c r="HM15" s="9">
        <v>10.11</v>
      </c>
      <c r="HN15" s="9">
        <v>27.948</v>
      </c>
      <c r="HO15" s="9">
        <v>15.327</v>
      </c>
      <c r="HP15" s="9">
        <v>12.621</v>
      </c>
      <c r="HQ15" s="9">
        <v>32.173000000000002</v>
      </c>
      <c r="HR15" s="9">
        <v>18.507999999999999</v>
      </c>
      <c r="HS15" s="9">
        <v>13.664999999999999</v>
      </c>
      <c r="HT15" s="9">
        <v>22.099</v>
      </c>
      <c r="HU15" s="9">
        <v>13.032999999999999</v>
      </c>
      <c r="HV15" s="9">
        <v>9.0660000000000007</v>
      </c>
      <c r="HW15" s="9">
        <v>16.617999999999999</v>
      </c>
      <c r="HX15" s="9">
        <v>11.679</v>
      </c>
      <c r="HY15" s="9">
        <v>4.9379999999999997</v>
      </c>
      <c r="HZ15" s="9">
        <v>18.2</v>
      </c>
      <c r="IA15" s="9">
        <v>9.4190000000000005</v>
      </c>
      <c r="IB15" s="9">
        <v>8.7810000000000006</v>
      </c>
      <c r="IC15" s="9">
        <v>5.7889999999999997</v>
      </c>
      <c r="ID15" s="9">
        <v>4.1870000000000003</v>
      </c>
      <c r="IE15" s="9">
        <v>1.6020000000000001</v>
      </c>
      <c r="IF15" s="9">
        <v>6.931</v>
      </c>
      <c r="IG15" s="9">
        <v>3.3130000000000002</v>
      </c>
      <c r="IH15" s="9">
        <v>3.6179999999999999</v>
      </c>
      <c r="II15" s="9">
        <v>5.48</v>
      </c>
      <c r="IJ15" s="9">
        <v>1.919</v>
      </c>
      <c r="IK15" s="9">
        <v>3.56</v>
      </c>
      <c r="IL15" s="9">
        <v>20.050999999999998</v>
      </c>
      <c r="IM15" s="9">
        <v>11.039</v>
      </c>
      <c r="IN15" s="9">
        <v>9.0120000000000005</v>
      </c>
      <c r="IO15" s="9">
        <v>9.9190000000000005</v>
      </c>
      <c r="IP15" s="9">
        <v>6.7359999999999998</v>
      </c>
      <c r="IQ15" s="9">
        <v>3.1840000000000002</v>
      </c>
    </row>
    <row r="16" spans="1:251">
      <c r="A16" s="10">
        <v>43862</v>
      </c>
      <c r="B16" s="9">
        <v>168.86799999999999</v>
      </c>
      <c r="C16" s="9">
        <v>113.974</v>
      </c>
      <c r="D16" s="9">
        <v>55.456000000000003</v>
      </c>
      <c r="E16" s="9">
        <v>58.518000000000001</v>
      </c>
      <c r="F16" s="9">
        <v>118.142</v>
      </c>
      <c r="G16" s="9">
        <v>51.962000000000003</v>
      </c>
      <c r="H16" s="9">
        <v>66.180000000000007</v>
      </c>
      <c r="I16" s="9">
        <v>90.334999999999994</v>
      </c>
      <c r="J16" s="9">
        <v>46.165999999999997</v>
      </c>
      <c r="K16" s="9">
        <v>44.168999999999997</v>
      </c>
      <c r="L16" s="9">
        <v>1868.5129999999999</v>
      </c>
      <c r="M16" s="9">
        <v>944.40599999999995</v>
      </c>
      <c r="N16" s="9">
        <v>924.10699999999997</v>
      </c>
      <c r="O16" s="9">
        <v>528.23299999999995</v>
      </c>
      <c r="P16" s="9">
        <v>344.85599999999999</v>
      </c>
      <c r="Q16" s="9">
        <v>183.37700000000001</v>
      </c>
      <c r="R16" s="9">
        <v>329.57900000000001</v>
      </c>
      <c r="S16" s="9">
        <v>216.047</v>
      </c>
      <c r="T16" s="9">
        <v>113.532</v>
      </c>
      <c r="U16" s="9">
        <v>23.023</v>
      </c>
      <c r="V16" s="9">
        <v>14.305999999999999</v>
      </c>
      <c r="W16" s="9">
        <v>8.7170000000000005</v>
      </c>
      <c r="X16" s="9">
        <v>5.9889999999999999</v>
      </c>
      <c r="Y16" s="9">
        <v>4.9029999999999996</v>
      </c>
      <c r="Z16" s="9">
        <v>1.0860000000000001</v>
      </c>
      <c r="AA16" s="9">
        <v>7.9480000000000004</v>
      </c>
      <c r="AB16" s="9">
        <v>6.51</v>
      </c>
      <c r="AC16" s="9">
        <v>1.4379999999999999</v>
      </c>
      <c r="AD16" s="9">
        <v>9.0860000000000003</v>
      </c>
      <c r="AE16" s="9">
        <v>2.8929999999999998</v>
      </c>
      <c r="AF16" s="9">
        <v>6.1929999999999996</v>
      </c>
      <c r="AG16" s="9">
        <v>23.253</v>
      </c>
      <c r="AH16" s="9">
        <v>12.946999999999999</v>
      </c>
      <c r="AI16" s="9">
        <v>10.305999999999999</v>
      </c>
      <c r="AJ16" s="9">
        <v>8.8819999999999997</v>
      </c>
      <c r="AK16" s="9">
        <v>6.4710000000000001</v>
      </c>
      <c r="AL16" s="9">
        <v>2.411</v>
      </c>
      <c r="AM16" s="9">
        <v>6.9260000000000002</v>
      </c>
      <c r="AN16" s="9">
        <v>4.4980000000000002</v>
      </c>
      <c r="AO16" s="9">
        <v>2.4289999999999998</v>
      </c>
      <c r="AP16" s="9">
        <v>7.4450000000000003</v>
      </c>
      <c r="AQ16" s="9">
        <v>1.978</v>
      </c>
      <c r="AR16" s="9">
        <v>5.4669999999999996</v>
      </c>
      <c r="AS16" s="9">
        <v>152.37799999999999</v>
      </c>
      <c r="AT16" s="9">
        <v>101.556</v>
      </c>
      <c r="AU16" s="9">
        <v>50.822000000000003</v>
      </c>
      <c r="AV16" s="9">
        <v>2497.7130000000002</v>
      </c>
      <c r="AW16" s="9">
        <v>1283.088</v>
      </c>
      <c r="AX16" s="9">
        <v>1214.625</v>
      </c>
      <c r="AY16" s="9">
        <v>442.50099999999998</v>
      </c>
      <c r="AZ16" s="9">
        <v>231.7</v>
      </c>
      <c r="BA16" s="9">
        <v>210.80099999999999</v>
      </c>
      <c r="BB16" s="9">
        <v>189.89699999999999</v>
      </c>
      <c r="BC16" s="9">
        <v>102.396</v>
      </c>
      <c r="BD16" s="9">
        <v>87.501000000000005</v>
      </c>
      <c r="BE16" s="9">
        <v>88.941000000000003</v>
      </c>
      <c r="BF16" s="9">
        <v>49.344000000000001</v>
      </c>
      <c r="BG16" s="9">
        <v>39.597000000000001</v>
      </c>
      <c r="BH16" s="9">
        <v>100.955</v>
      </c>
      <c r="BI16" s="9">
        <v>53.052</v>
      </c>
      <c r="BJ16" s="9">
        <v>47.902999999999999</v>
      </c>
      <c r="BK16" s="9">
        <v>109.54</v>
      </c>
      <c r="BL16" s="9">
        <v>60.46</v>
      </c>
      <c r="BM16" s="9">
        <v>49.08</v>
      </c>
      <c r="BN16" s="9">
        <v>80.355999999999995</v>
      </c>
      <c r="BO16" s="9">
        <v>41.936</v>
      </c>
      <c r="BP16" s="9">
        <v>38.42</v>
      </c>
      <c r="BQ16" s="9">
        <v>61.191000000000003</v>
      </c>
      <c r="BR16" s="9">
        <v>34.320999999999998</v>
      </c>
      <c r="BS16" s="9">
        <v>26.87</v>
      </c>
      <c r="BT16" s="9">
        <v>67.356999999999999</v>
      </c>
      <c r="BU16" s="9">
        <v>34.901000000000003</v>
      </c>
      <c r="BV16" s="9">
        <v>32.456000000000003</v>
      </c>
      <c r="BW16" s="9">
        <v>28.247</v>
      </c>
      <c r="BX16" s="9">
        <v>21.905999999999999</v>
      </c>
      <c r="BY16" s="9">
        <v>6.3410000000000002</v>
      </c>
      <c r="BZ16" s="9">
        <v>18.472000000000001</v>
      </c>
      <c r="CA16" s="9">
        <v>6.3490000000000002</v>
      </c>
      <c r="CB16" s="9">
        <v>12.122999999999999</v>
      </c>
      <c r="CC16" s="9">
        <v>20.638000000000002</v>
      </c>
      <c r="CD16" s="9">
        <v>6.6459999999999999</v>
      </c>
      <c r="CE16" s="9">
        <v>13.992000000000001</v>
      </c>
      <c r="CF16" s="9">
        <v>61.347999999999999</v>
      </c>
      <c r="CG16" s="9">
        <v>33.173999999999999</v>
      </c>
      <c r="CH16" s="9">
        <v>28.173999999999999</v>
      </c>
      <c r="CI16" s="9">
        <v>32.296999999999997</v>
      </c>
      <c r="CJ16" s="9">
        <v>21.768999999999998</v>
      </c>
      <c r="CK16" s="9">
        <v>10.528</v>
      </c>
      <c r="CL16" s="9">
        <v>15.244</v>
      </c>
      <c r="CM16" s="9">
        <v>6.7919999999999998</v>
      </c>
      <c r="CN16" s="9">
        <v>8.452</v>
      </c>
      <c r="CO16" s="9">
        <v>13.808</v>
      </c>
      <c r="CP16" s="9">
        <v>4.6130000000000004</v>
      </c>
      <c r="CQ16" s="9">
        <v>9.1950000000000003</v>
      </c>
      <c r="CR16" s="9">
        <v>123.505</v>
      </c>
      <c r="CS16" s="9">
        <v>62.728000000000002</v>
      </c>
      <c r="CT16" s="9">
        <v>60.777000000000001</v>
      </c>
      <c r="CU16" s="9">
        <v>66.391000000000005</v>
      </c>
      <c r="CV16" s="9">
        <v>39.667999999999999</v>
      </c>
      <c r="CW16" s="9">
        <v>26.722999999999999</v>
      </c>
      <c r="CX16" s="9">
        <v>252.60400000000001</v>
      </c>
      <c r="CY16" s="9">
        <v>129.304</v>
      </c>
      <c r="CZ16" s="9">
        <v>123.3</v>
      </c>
      <c r="DA16" s="9">
        <v>2055.2130000000002</v>
      </c>
      <c r="DB16" s="9">
        <v>1051.3889999999999</v>
      </c>
      <c r="DC16" s="9">
        <v>1003.824</v>
      </c>
      <c r="DD16" s="9">
        <v>1657.54</v>
      </c>
      <c r="DE16" s="9">
        <v>801.77700000000004</v>
      </c>
      <c r="DF16" s="9">
        <v>855.76300000000003</v>
      </c>
      <c r="DG16" s="9">
        <v>1592.0889999999999</v>
      </c>
      <c r="DH16" s="9">
        <v>773.61699999999996</v>
      </c>
      <c r="DI16" s="9">
        <v>818.47199999999998</v>
      </c>
      <c r="DJ16" s="9">
        <v>30.440999999999999</v>
      </c>
      <c r="DK16" s="9">
        <v>11.795</v>
      </c>
      <c r="DL16" s="9">
        <v>18.646000000000001</v>
      </c>
      <c r="DM16" s="9">
        <v>35.01</v>
      </c>
      <c r="DN16" s="9">
        <v>16.364999999999998</v>
      </c>
      <c r="DO16" s="9">
        <v>18.645</v>
      </c>
      <c r="DP16" s="9">
        <v>1255.6849999999999</v>
      </c>
      <c r="DQ16" s="9">
        <v>616.54999999999995</v>
      </c>
      <c r="DR16" s="9">
        <v>639.13499999999999</v>
      </c>
      <c r="DS16" s="9">
        <v>89.016999999999996</v>
      </c>
      <c r="DT16" s="9">
        <v>32.618000000000002</v>
      </c>
      <c r="DU16" s="9">
        <v>56.4</v>
      </c>
      <c r="DV16" s="9">
        <v>27.244</v>
      </c>
      <c r="DW16" s="9">
        <v>16.55</v>
      </c>
      <c r="DX16" s="9">
        <v>10.694000000000001</v>
      </c>
      <c r="DY16" s="9">
        <v>26.106999999999999</v>
      </c>
      <c r="DZ16" s="9">
        <v>7.0620000000000003</v>
      </c>
      <c r="EA16" s="9">
        <v>19.044</v>
      </c>
      <c r="EB16" s="9">
        <v>35.665999999999997</v>
      </c>
      <c r="EC16" s="9">
        <v>9.0050000000000008</v>
      </c>
      <c r="ED16" s="9">
        <v>26.661000000000001</v>
      </c>
      <c r="EE16" s="9">
        <v>80.009</v>
      </c>
      <c r="EF16" s="9">
        <v>29.029</v>
      </c>
      <c r="EG16" s="9">
        <v>50.98</v>
      </c>
      <c r="EH16" s="9">
        <v>28.013999999999999</v>
      </c>
      <c r="EI16" s="9">
        <v>17.388000000000002</v>
      </c>
      <c r="EJ16" s="9">
        <v>10.625999999999999</v>
      </c>
      <c r="EK16" s="9">
        <v>18</v>
      </c>
      <c r="EL16" s="9">
        <v>4.8920000000000003</v>
      </c>
      <c r="EM16" s="9">
        <v>13.108000000000001</v>
      </c>
      <c r="EN16" s="9">
        <v>33.994999999999997</v>
      </c>
      <c r="EO16" s="9">
        <v>6.7489999999999997</v>
      </c>
      <c r="EP16" s="9">
        <v>27.245999999999999</v>
      </c>
      <c r="EQ16" s="9">
        <v>232.828</v>
      </c>
      <c r="ER16" s="9">
        <v>123.58</v>
      </c>
      <c r="ES16" s="9">
        <v>109.248</v>
      </c>
      <c r="ET16" s="9">
        <v>172.03</v>
      </c>
      <c r="EU16" s="9">
        <v>82.427999999999997</v>
      </c>
      <c r="EV16" s="9">
        <v>89.602000000000004</v>
      </c>
      <c r="EW16" s="9">
        <v>1485.51</v>
      </c>
      <c r="EX16" s="9">
        <v>719.34900000000005</v>
      </c>
      <c r="EY16" s="9">
        <v>766.16099999999994</v>
      </c>
      <c r="EZ16" s="9">
        <v>137.99700000000001</v>
      </c>
      <c r="FA16" s="9">
        <v>65.748999999999995</v>
      </c>
      <c r="FB16" s="9">
        <v>72.248999999999995</v>
      </c>
      <c r="FC16" s="9">
        <v>1519.5429999999999</v>
      </c>
      <c r="FD16" s="9">
        <v>736.02800000000002</v>
      </c>
      <c r="FE16" s="9">
        <v>783.51400000000001</v>
      </c>
      <c r="FF16" s="9">
        <v>238.79400000000001</v>
      </c>
      <c r="FG16" s="9">
        <v>118.209</v>
      </c>
      <c r="FH16" s="9">
        <v>120.584</v>
      </c>
      <c r="FI16" s="9">
        <v>71.233999999999995</v>
      </c>
      <c r="FJ16" s="9">
        <v>29.968</v>
      </c>
      <c r="FK16" s="9">
        <v>41.265999999999998</v>
      </c>
      <c r="FL16" s="9">
        <v>100.79600000000001</v>
      </c>
      <c r="FM16" s="9">
        <v>52.460999999999999</v>
      </c>
      <c r="FN16" s="9">
        <v>48.335999999999999</v>
      </c>
      <c r="FO16" s="9">
        <v>66.763000000000005</v>
      </c>
      <c r="FP16" s="9">
        <v>35.780999999999999</v>
      </c>
      <c r="FQ16" s="9">
        <v>30.981999999999999</v>
      </c>
      <c r="FR16" s="9">
        <v>1418.7460000000001</v>
      </c>
      <c r="FS16" s="9">
        <v>683.56799999999998</v>
      </c>
      <c r="FT16" s="9">
        <v>735.17899999999997</v>
      </c>
      <c r="FU16" s="9">
        <v>397.673</v>
      </c>
      <c r="FV16" s="9">
        <v>249.61199999999999</v>
      </c>
      <c r="FW16" s="9">
        <v>148.06100000000001</v>
      </c>
      <c r="FX16" s="9">
        <v>241.45500000000001</v>
      </c>
      <c r="FY16" s="9">
        <v>157.59899999999999</v>
      </c>
      <c r="FZ16" s="9">
        <v>83.855999999999995</v>
      </c>
      <c r="GA16" s="9">
        <v>13.388</v>
      </c>
      <c r="GB16" s="9">
        <v>8.2729999999999997</v>
      </c>
      <c r="GC16" s="9">
        <v>5.1150000000000002</v>
      </c>
      <c r="GD16" s="9">
        <v>5.1349999999999998</v>
      </c>
      <c r="GE16" s="9">
        <v>3.8889999999999998</v>
      </c>
      <c r="GF16" s="9">
        <v>1.2470000000000001</v>
      </c>
      <c r="GG16" s="9">
        <v>4.6280000000000001</v>
      </c>
      <c r="GH16" s="9">
        <v>3.4169999999999998</v>
      </c>
      <c r="GI16" s="9">
        <v>1.21</v>
      </c>
      <c r="GJ16" s="9">
        <v>3.625</v>
      </c>
      <c r="GK16" s="9">
        <v>0.96799999999999997</v>
      </c>
      <c r="GL16" s="9">
        <v>2.6579999999999999</v>
      </c>
      <c r="GM16" s="9">
        <v>20.849</v>
      </c>
      <c r="GN16" s="9">
        <v>12.967000000000001</v>
      </c>
      <c r="GO16" s="9">
        <v>7.8819999999999997</v>
      </c>
      <c r="GP16" s="9">
        <v>5.3550000000000004</v>
      </c>
      <c r="GQ16" s="9">
        <v>4.79</v>
      </c>
      <c r="GR16" s="9">
        <v>0.56499999999999995</v>
      </c>
      <c r="GS16" s="9">
        <v>6.234</v>
      </c>
      <c r="GT16" s="9">
        <v>3.8740000000000001</v>
      </c>
      <c r="GU16" s="9">
        <v>2.36</v>
      </c>
      <c r="GV16" s="9">
        <v>9.26</v>
      </c>
      <c r="GW16" s="9">
        <v>4.3029999999999999</v>
      </c>
      <c r="GX16" s="9">
        <v>4.9569999999999999</v>
      </c>
      <c r="GY16" s="9">
        <v>121.98099999999999</v>
      </c>
      <c r="GZ16" s="9">
        <v>70.772000000000006</v>
      </c>
      <c r="HA16" s="9">
        <v>51.207999999999998</v>
      </c>
      <c r="HB16" s="9">
        <v>844.09699999999998</v>
      </c>
      <c r="HC16" s="9">
        <v>432.66500000000002</v>
      </c>
      <c r="HD16" s="9">
        <v>411.43200000000002</v>
      </c>
      <c r="HE16" s="9">
        <v>151.77199999999999</v>
      </c>
      <c r="HF16" s="9">
        <v>74.286000000000001</v>
      </c>
      <c r="HG16" s="9">
        <v>77.486000000000004</v>
      </c>
      <c r="HH16" s="9">
        <v>68.578999999999994</v>
      </c>
      <c r="HI16" s="9">
        <v>35.598999999999997</v>
      </c>
      <c r="HJ16" s="9">
        <v>32.981000000000002</v>
      </c>
      <c r="HK16" s="9">
        <v>31.466999999999999</v>
      </c>
      <c r="HL16" s="9">
        <v>16.594000000000001</v>
      </c>
      <c r="HM16" s="9">
        <v>14.872999999999999</v>
      </c>
      <c r="HN16" s="9">
        <v>36.822000000000003</v>
      </c>
      <c r="HO16" s="9">
        <v>19.004999999999999</v>
      </c>
      <c r="HP16" s="9">
        <v>17.817</v>
      </c>
      <c r="HQ16" s="9">
        <v>38.578000000000003</v>
      </c>
      <c r="HR16" s="9">
        <v>19.952000000000002</v>
      </c>
      <c r="HS16" s="9">
        <v>18.626000000000001</v>
      </c>
      <c r="HT16" s="9">
        <v>29.712</v>
      </c>
      <c r="HU16" s="9">
        <v>15.647</v>
      </c>
      <c r="HV16" s="9">
        <v>14.064</v>
      </c>
      <c r="HW16" s="9">
        <v>23.178999999999998</v>
      </c>
      <c r="HX16" s="9">
        <v>14.129</v>
      </c>
      <c r="HY16" s="9">
        <v>9.0500000000000007</v>
      </c>
      <c r="HZ16" s="9">
        <v>24.800999999999998</v>
      </c>
      <c r="IA16" s="9">
        <v>11.387</v>
      </c>
      <c r="IB16" s="9">
        <v>13.414999999999999</v>
      </c>
      <c r="IC16" s="9">
        <v>7.4290000000000003</v>
      </c>
      <c r="ID16" s="9">
        <v>4.8490000000000002</v>
      </c>
      <c r="IE16" s="9">
        <v>2.58</v>
      </c>
      <c r="IF16" s="9">
        <v>8.6259999999999994</v>
      </c>
      <c r="IG16" s="9">
        <v>3.948</v>
      </c>
      <c r="IH16" s="9">
        <v>4.6779999999999999</v>
      </c>
      <c r="II16" s="9">
        <v>8.7460000000000004</v>
      </c>
      <c r="IJ16" s="9">
        <v>2.59</v>
      </c>
      <c r="IK16" s="9">
        <v>6.157</v>
      </c>
      <c r="IL16" s="9">
        <v>20.597999999999999</v>
      </c>
      <c r="IM16" s="9">
        <v>10.083</v>
      </c>
      <c r="IN16" s="9">
        <v>10.516</v>
      </c>
      <c r="IO16" s="9">
        <v>8.1519999999999992</v>
      </c>
      <c r="IP16" s="9">
        <v>5.1829999999999998</v>
      </c>
      <c r="IQ16" s="9">
        <v>2.9689999999999999</v>
      </c>
    </row>
    <row r="17" spans="1:251">
      <c r="A17" s="10">
        <v>44228</v>
      </c>
      <c r="B17" s="9">
        <v>185.441</v>
      </c>
      <c r="C17" s="9">
        <v>125.405</v>
      </c>
      <c r="D17" s="9">
        <v>49.494999999999997</v>
      </c>
      <c r="E17" s="9">
        <v>75.91</v>
      </c>
      <c r="F17" s="9">
        <v>119.46299999999999</v>
      </c>
      <c r="G17" s="9">
        <v>70.305999999999997</v>
      </c>
      <c r="H17" s="9">
        <v>49.156999999999996</v>
      </c>
      <c r="I17" s="9">
        <v>122.01</v>
      </c>
      <c r="J17" s="9">
        <v>61.636000000000003</v>
      </c>
      <c r="K17" s="9">
        <v>60.374000000000002</v>
      </c>
      <c r="L17" s="9">
        <v>1864.2629999999999</v>
      </c>
      <c r="M17" s="9">
        <v>954.86300000000006</v>
      </c>
      <c r="N17" s="9">
        <v>909.4</v>
      </c>
      <c r="O17" s="9">
        <v>532.79700000000003</v>
      </c>
      <c r="P17" s="9">
        <v>345.673</v>
      </c>
      <c r="Q17" s="9">
        <v>187.124</v>
      </c>
      <c r="R17" s="9">
        <v>290.76900000000001</v>
      </c>
      <c r="S17" s="9">
        <v>192.333</v>
      </c>
      <c r="T17" s="9">
        <v>98.435000000000002</v>
      </c>
      <c r="U17" s="9">
        <v>37.945999999999998</v>
      </c>
      <c r="V17" s="9">
        <v>25.841999999999999</v>
      </c>
      <c r="W17" s="9">
        <v>12.103999999999999</v>
      </c>
      <c r="X17" s="9">
        <v>8.0129999999999999</v>
      </c>
      <c r="Y17" s="9">
        <v>6.673</v>
      </c>
      <c r="Z17" s="9">
        <v>1.34</v>
      </c>
      <c r="AA17" s="9">
        <v>22.015000000000001</v>
      </c>
      <c r="AB17" s="9">
        <v>15.236000000000001</v>
      </c>
      <c r="AC17" s="9">
        <v>6.7779999999999996</v>
      </c>
      <c r="AD17" s="9">
        <v>7.9180000000000001</v>
      </c>
      <c r="AE17" s="9">
        <v>3.9329999999999998</v>
      </c>
      <c r="AF17" s="9">
        <v>3.9849999999999999</v>
      </c>
      <c r="AG17" s="9">
        <v>67.936000000000007</v>
      </c>
      <c r="AH17" s="9">
        <v>41.747999999999998</v>
      </c>
      <c r="AI17" s="9">
        <v>26.187999999999999</v>
      </c>
      <c r="AJ17" s="9">
        <v>20.084</v>
      </c>
      <c r="AK17" s="9">
        <v>16.131</v>
      </c>
      <c r="AL17" s="9">
        <v>3.9529999999999998</v>
      </c>
      <c r="AM17" s="9">
        <v>24.756</v>
      </c>
      <c r="AN17" s="9">
        <v>18.34</v>
      </c>
      <c r="AO17" s="9">
        <v>6.4160000000000004</v>
      </c>
      <c r="AP17" s="9">
        <v>23.096</v>
      </c>
      <c r="AQ17" s="9">
        <v>7.2770000000000001</v>
      </c>
      <c r="AR17" s="9">
        <v>15.819000000000001</v>
      </c>
      <c r="AS17" s="9">
        <v>136.14599999999999</v>
      </c>
      <c r="AT17" s="9">
        <v>85.748999999999995</v>
      </c>
      <c r="AU17" s="9">
        <v>50.396999999999998</v>
      </c>
      <c r="AV17" s="9">
        <v>2535.6570000000002</v>
      </c>
      <c r="AW17" s="9">
        <v>1307.8599999999999</v>
      </c>
      <c r="AX17" s="9">
        <v>1227.797</v>
      </c>
      <c r="AY17" s="9">
        <v>478.92700000000002</v>
      </c>
      <c r="AZ17" s="9">
        <v>236.39</v>
      </c>
      <c r="BA17" s="9">
        <v>242.53700000000001</v>
      </c>
      <c r="BB17" s="9">
        <v>197.78299999999999</v>
      </c>
      <c r="BC17" s="9">
        <v>101.42400000000001</v>
      </c>
      <c r="BD17" s="9">
        <v>96.358999999999995</v>
      </c>
      <c r="BE17" s="9">
        <v>84.203999999999994</v>
      </c>
      <c r="BF17" s="9">
        <v>41.933999999999997</v>
      </c>
      <c r="BG17" s="9">
        <v>42.268999999999998</v>
      </c>
      <c r="BH17" s="9">
        <v>113.57899999999999</v>
      </c>
      <c r="BI17" s="9">
        <v>59.488999999999997</v>
      </c>
      <c r="BJ17" s="9">
        <v>54.09</v>
      </c>
      <c r="BK17" s="9">
        <v>106.04300000000001</v>
      </c>
      <c r="BL17" s="9">
        <v>55.219000000000001</v>
      </c>
      <c r="BM17" s="9">
        <v>50.823999999999998</v>
      </c>
      <c r="BN17" s="9">
        <v>89.897000000000006</v>
      </c>
      <c r="BO17" s="9">
        <v>44.362000000000002</v>
      </c>
      <c r="BP17" s="9">
        <v>45.534999999999997</v>
      </c>
      <c r="BQ17" s="9">
        <v>60.180999999999997</v>
      </c>
      <c r="BR17" s="9">
        <v>33.298999999999999</v>
      </c>
      <c r="BS17" s="9">
        <v>26.882000000000001</v>
      </c>
      <c r="BT17" s="9">
        <v>78.831999999999994</v>
      </c>
      <c r="BU17" s="9">
        <v>37.493000000000002</v>
      </c>
      <c r="BV17" s="9">
        <v>41.338999999999999</v>
      </c>
      <c r="BW17" s="9">
        <v>28.856000000000002</v>
      </c>
      <c r="BX17" s="9">
        <v>16.974</v>
      </c>
      <c r="BY17" s="9">
        <v>11.882</v>
      </c>
      <c r="BZ17" s="9">
        <v>29.199000000000002</v>
      </c>
      <c r="CA17" s="9">
        <v>14.254</v>
      </c>
      <c r="CB17" s="9">
        <v>14.945</v>
      </c>
      <c r="CC17" s="9">
        <v>20.777000000000001</v>
      </c>
      <c r="CD17" s="9">
        <v>6.2649999999999997</v>
      </c>
      <c r="CE17" s="9">
        <v>14.512</v>
      </c>
      <c r="CF17" s="9">
        <v>58.77</v>
      </c>
      <c r="CG17" s="9">
        <v>30.632999999999999</v>
      </c>
      <c r="CH17" s="9">
        <v>28.138000000000002</v>
      </c>
      <c r="CI17" s="9">
        <v>28.286000000000001</v>
      </c>
      <c r="CJ17" s="9">
        <v>15.875</v>
      </c>
      <c r="CK17" s="9">
        <v>12.412000000000001</v>
      </c>
      <c r="CL17" s="9">
        <v>18.536000000000001</v>
      </c>
      <c r="CM17" s="9">
        <v>9.8879999999999999</v>
      </c>
      <c r="CN17" s="9">
        <v>8.6489999999999991</v>
      </c>
      <c r="CO17" s="9">
        <v>11.946999999999999</v>
      </c>
      <c r="CP17" s="9">
        <v>4.87</v>
      </c>
      <c r="CQ17" s="9">
        <v>7.077</v>
      </c>
      <c r="CR17" s="9">
        <v>137.36199999999999</v>
      </c>
      <c r="CS17" s="9">
        <v>67.668000000000006</v>
      </c>
      <c r="CT17" s="9">
        <v>69.694000000000003</v>
      </c>
      <c r="CU17" s="9">
        <v>60.420999999999999</v>
      </c>
      <c r="CV17" s="9">
        <v>33.756</v>
      </c>
      <c r="CW17" s="9">
        <v>26.664999999999999</v>
      </c>
      <c r="CX17" s="9">
        <v>281.14400000000001</v>
      </c>
      <c r="CY17" s="9">
        <v>134.96600000000001</v>
      </c>
      <c r="CZ17" s="9">
        <v>146.178</v>
      </c>
      <c r="DA17" s="9">
        <v>2056.7310000000002</v>
      </c>
      <c r="DB17" s="9">
        <v>1071.471</v>
      </c>
      <c r="DC17" s="9">
        <v>985.26</v>
      </c>
      <c r="DD17" s="9">
        <v>1651.7819999999999</v>
      </c>
      <c r="DE17" s="9">
        <v>818.94500000000005</v>
      </c>
      <c r="DF17" s="9">
        <v>832.83699999999999</v>
      </c>
      <c r="DG17" s="9">
        <v>1570.579</v>
      </c>
      <c r="DH17" s="9">
        <v>783.38599999999997</v>
      </c>
      <c r="DI17" s="9">
        <v>787.19299999999998</v>
      </c>
      <c r="DJ17" s="9">
        <v>45.040999999999997</v>
      </c>
      <c r="DK17" s="9">
        <v>20.088000000000001</v>
      </c>
      <c r="DL17" s="9">
        <v>24.952999999999999</v>
      </c>
      <c r="DM17" s="9">
        <v>34.975000000000001</v>
      </c>
      <c r="DN17" s="9">
        <v>14.285</v>
      </c>
      <c r="DO17" s="9">
        <v>20.690999999999999</v>
      </c>
      <c r="DP17" s="9">
        <v>1210.7539999999999</v>
      </c>
      <c r="DQ17" s="9">
        <v>604.98500000000001</v>
      </c>
      <c r="DR17" s="9">
        <v>605.76900000000001</v>
      </c>
      <c r="DS17" s="9">
        <v>107.524</v>
      </c>
      <c r="DT17" s="9">
        <v>41.424999999999997</v>
      </c>
      <c r="DU17" s="9">
        <v>66.099000000000004</v>
      </c>
      <c r="DV17" s="9">
        <v>27.95</v>
      </c>
      <c r="DW17" s="9">
        <v>17.466999999999999</v>
      </c>
      <c r="DX17" s="9">
        <v>10.483000000000001</v>
      </c>
      <c r="DY17" s="9">
        <v>39.570999999999998</v>
      </c>
      <c r="DZ17" s="9">
        <v>12.23</v>
      </c>
      <c r="EA17" s="9">
        <v>27.34</v>
      </c>
      <c r="EB17" s="9">
        <v>40.002000000000002</v>
      </c>
      <c r="EC17" s="9">
        <v>11.727</v>
      </c>
      <c r="ED17" s="9">
        <v>28.276</v>
      </c>
      <c r="EE17" s="9">
        <v>103.105</v>
      </c>
      <c r="EF17" s="9">
        <v>42.758000000000003</v>
      </c>
      <c r="EG17" s="9">
        <v>60.347000000000001</v>
      </c>
      <c r="EH17" s="9">
        <v>33.048999999999999</v>
      </c>
      <c r="EI17" s="9">
        <v>22.552</v>
      </c>
      <c r="EJ17" s="9">
        <v>10.497</v>
      </c>
      <c r="EK17" s="9">
        <v>31.76</v>
      </c>
      <c r="EL17" s="9">
        <v>11.37</v>
      </c>
      <c r="EM17" s="9">
        <v>20.39</v>
      </c>
      <c r="EN17" s="9">
        <v>38.295999999999999</v>
      </c>
      <c r="EO17" s="9">
        <v>8.8360000000000003</v>
      </c>
      <c r="EP17" s="9">
        <v>29.46</v>
      </c>
      <c r="EQ17" s="9">
        <v>230.399</v>
      </c>
      <c r="ER17" s="9">
        <v>129.77699999999999</v>
      </c>
      <c r="ES17" s="9">
        <v>100.622</v>
      </c>
      <c r="ET17" s="9">
        <v>161.12299999999999</v>
      </c>
      <c r="EU17" s="9">
        <v>82.016000000000005</v>
      </c>
      <c r="EV17" s="9">
        <v>79.108000000000004</v>
      </c>
      <c r="EW17" s="9">
        <v>1490.6579999999999</v>
      </c>
      <c r="EX17" s="9">
        <v>736.92899999999997</v>
      </c>
      <c r="EY17" s="9">
        <v>753.72900000000004</v>
      </c>
      <c r="EZ17" s="9">
        <v>157.38999999999999</v>
      </c>
      <c r="FA17" s="9">
        <v>68.396000000000001</v>
      </c>
      <c r="FB17" s="9">
        <v>88.994</v>
      </c>
      <c r="FC17" s="9">
        <v>1494.3920000000001</v>
      </c>
      <c r="FD17" s="9">
        <v>750.54899999999998</v>
      </c>
      <c r="FE17" s="9">
        <v>743.84299999999996</v>
      </c>
      <c r="FF17" s="9">
        <v>239.471</v>
      </c>
      <c r="FG17" s="9">
        <v>112.202</v>
      </c>
      <c r="FH17" s="9">
        <v>127.268</v>
      </c>
      <c r="FI17" s="9">
        <v>79.043000000000006</v>
      </c>
      <c r="FJ17" s="9">
        <v>38.209000000000003</v>
      </c>
      <c r="FK17" s="9">
        <v>40.834000000000003</v>
      </c>
      <c r="FL17" s="9">
        <v>82.081000000000003</v>
      </c>
      <c r="FM17" s="9">
        <v>43.807000000000002</v>
      </c>
      <c r="FN17" s="9">
        <v>38.274000000000001</v>
      </c>
      <c r="FO17" s="9">
        <v>78.346999999999994</v>
      </c>
      <c r="FP17" s="9">
        <v>30.187000000000001</v>
      </c>
      <c r="FQ17" s="9">
        <v>48.161000000000001</v>
      </c>
      <c r="FR17" s="9">
        <v>1412.3109999999999</v>
      </c>
      <c r="FS17" s="9">
        <v>706.74199999999996</v>
      </c>
      <c r="FT17" s="9">
        <v>705.56899999999996</v>
      </c>
      <c r="FU17" s="9">
        <v>404.94900000000001</v>
      </c>
      <c r="FV17" s="9">
        <v>252.52600000000001</v>
      </c>
      <c r="FW17" s="9">
        <v>152.423</v>
      </c>
      <c r="FX17" s="9">
        <v>238.88900000000001</v>
      </c>
      <c r="FY17" s="9">
        <v>159.06800000000001</v>
      </c>
      <c r="FZ17" s="9">
        <v>79.822000000000003</v>
      </c>
      <c r="GA17" s="9">
        <v>28.030999999999999</v>
      </c>
      <c r="GB17" s="9">
        <v>12.090999999999999</v>
      </c>
      <c r="GC17" s="9">
        <v>15.94</v>
      </c>
      <c r="GD17" s="9">
        <v>12.052</v>
      </c>
      <c r="GE17" s="9">
        <v>7.1769999999999996</v>
      </c>
      <c r="GF17" s="9">
        <v>4.875</v>
      </c>
      <c r="GG17" s="9">
        <v>9.0340000000000007</v>
      </c>
      <c r="GH17" s="9">
        <v>3.552</v>
      </c>
      <c r="GI17" s="9">
        <v>5.4829999999999997</v>
      </c>
      <c r="GJ17" s="9">
        <v>6.9450000000000003</v>
      </c>
      <c r="GK17" s="9">
        <v>1.363</v>
      </c>
      <c r="GL17" s="9">
        <v>5.5819999999999999</v>
      </c>
      <c r="GM17" s="9">
        <v>34.402999999999999</v>
      </c>
      <c r="GN17" s="9">
        <v>17.390999999999998</v>
      </c>
      <c r="GO17" s="9">
        <v>17.013000000000002</v>
      </c>
      <c r="GP17" s="9">
        <v>9.9499999999999993</v>
      </c>
      <c r="GQ17" s="9">
        <v>5.2469999999999999</v>
      </c>
      <c r="GR17" s="9">
        <v>4.7039999999999997</v>
      </c>
      <c r="GS17" s="9">
        <v>10.067</v>
      </c>
      <c r="GT17" s="9">
        <v>6.2119999999999997</v>
      </c>
      <c r="GU17" s="9">
        <v>3.855</v>
      </c>
      <c r="GV17" s="9">
        <v>14.385999999999999</v>
      </c>
      <c r="GW17" s="9">
        <v>5.9320000000000004</v>
      </c>
      <c r="GX17" s="9">
        <v>8.4540000000000006</v>
      </c>
      <c r="GY17" s="9">
        <v>103.625</v>
      </c>
      <c r="GZ17" s="9">
        <v>63.975999999999999</v>
      </c>
      <c r="HA17" s="9">
        <v>39.649000000000001</v>
      </c>
      <c r="HB17" s="9">
        <v>845.03399999999999</v>
      </c>
      <c r="HC17" s="9">
        <v>440.22199999999998</v>
      </c>
      <c r="HD17" s="9">
        <v>404.81200000000001</v>
      </c>
      <c r="HE17" s="9">
        <v>125.705</v>
      </c>
      <c r="HF17" s="9">
        <v>65.665000000000006</v>
      </c>
      <c r="HG17" s="9">
        <v>60.040999999999997</v>
      </c>
      <c r="HH17" s="9">
        <v>57.866999999999997</v>
      </c>
      <c r="HI17" s="9">
        <v>29.786999999999999</v>
      </c>
      <c r="HJ17" s="9">
        <v>28.08</v>
      </c>
      <c r="HK17" s="9">
        <v>26.478000000000002</v>
      </c>
      <c r="HL17" s="9">
        <v>13.773999999999999</v>
      </c>
      <c r="HM17" s="9">
        <v>12.704000000000001</v>
      </c>
      <c r="HN17" s="9">
        <v>31.388999999999999</v>
      </c>
      <c r="HO17" s="9">
        <v>16.013000000000002</v>
      </c>
      <c r="HP17" s="9">
        <v>15.375999999999999</v>
      </c>
      <c r="HQ17" s="9">
        <v>32.395000000000003</v>
      </c>
      <c r="HR17" s="9">
        <v>17.526</v>
      </c>
      <c r="HS17" s="9">
        <v>14.869</v>
      </c>
      <c r="HT17" s="9">
        <v>25.132999999999999</v>
      </c>
      <c r="HU17" s="9">
        <v>12.260999999999999</v>
      </c>
      <c r="HV17" s="9">
        <v>12.872</v>
      </c>
      <c r="HW17" s="9">
        <v>14.964</v>
      </c>
      <c r="HX17" s="9">
        <v>8.6300000000000008</v>
      </c>
      <c r="HY17" s="9">
        <v>6.3339999999999996</v>
      </c>
      <c r="HZ17" s="9">
        <v>24.817</v>
      </c>
      <c r="IA17" s="9">
        <v>12.526</v>
      </c>
      <c r="IB17" s="9">
        <v>12.291</v>
      </c>
      <c r="IC17" s="9">
        <v>7.258</v>
      </c>
      <c r="ID17" s="9">
        <v>4.9480000000000004</v>
      </c>
      <c r="IE17" s="9">
        <v>2.3109999999999999</v>
      </c>
      <c r="IF17" s="9">
        <v>7.9569999999999999</v>
      </c>
      <c r="IG17" s="9">
        <v>4.1260000000000003</v>
      </c>
      <c r="IH17" s="9">
        <v>3.831</v>
      </c>
      <c r="II17" s="9">
        <v>9.6020000000000003</v>
      </c>
      <c r="IJ17" s="9">
        <v>3.452</v>
      </c>
      <c r="IK17" s="9">
        <v>6.15</v>
      </c>
      <c r="IL17" s="9">
        <v>18.085999999999999</v>
      </c>
      <c r="IM17" s="9">
        <v>8.6319999999999997</v>
      </c>
      <c r="IN17" s="9">
        <v>9.4540000000000006</v>
      </c>
      <c r="IO17" s="9">
        <v>6.6230000000000002</v>
      </c>
      <c r="IP17" s="9">
        <v>3.6549999999999998</v>
      </c>
      <c r="IQ17" s="9">
        <v>2.9689999999999999</v>
      </c>
    </row>
    <row r="18" spans="1:251">
      <c r="A18" s="10">
        <v>44593</v>
      </c>
      <c r="B18" s="9">
        <v>200.56100000000001</v>
      </c>
      <c r="C18" s="9">
        <v>141.66</v>
      </c>
      <c r="D18" s="9">
        <v>71.599000000000004</v>
      </c>
      <c r="E18" s="9">
        <v>70.061000000000007</v>
      </c>
      <c r="F18" s="9">
        <v>142.66499999999999</v>
      </c>
      <c r="G18" s="9">
        <v>70.524000000000001</v>
      </c>
      <c r="H18" s="9">
        <v>72.141000000000005</v>
      </c>
      <c r="I18" s="9">
        <v>107.536</v>
      </c>
      <c r="J18" s="9">
        <v>49.177</v>
      </c>
      <c r="K18" s="9">
        <v>58.359000000000002</v>
      </c>
      <c r="L18" s="9">
        <v>1740.2470000000001</v>
      </c>
      <c r="M18" s="9">
        <v>898.13499999999999</v>
      </c>
      <c r="N18" s="9">
        <v>842.11199999999997</v>
      </c>
      <c r="O18" s="9">
        <v>532.69600000000003</v>
      </c>
      <c r="P18" s="9">
        <v>338.77600000000001</v>
      </c>
      <c r="Q18" s="9">
        <v>193.92</v>
      </c>
      <c r="R18" s="9">
        <v>291.04300000000001</v>
      </c>
      <c r="S18" s="9">
        <v>190.548</v>
      </c>
      <c r="T18" s="9">
        <v>100.495</v>
      </c>
      <c r="U18" s="9">
        <v>44.518000000000001</v>
      </c>
      <c r="V18" s="9">
        <v>23.565999999999999</v>
      </c>
      <c r="W18" s="9">
        <v>20.952000000000002</v>
      </c>
      <c r="X18" s="9">
        <v>13.79</v>
      </c>
      <c r="Y18" s="9">
        <v>9.4039999999999999</v>
      </c>
      <c r="Z18" s="9">
        <v>4.3860000000000001</v>
      </c>
      <c r="AA18" s="9">
        <v>15.343999999999999</v>
      </c>
      <c r="AB18" s="9">
        <v>9.2319999999999993</v>
      </c>
      <c r="AC18" s="9">
        <v>6.1120000000000001</v>
      </c>
      <c r="AD18" s="9">
        <v>15.384</v>
      </c>
      <c r="AE18" s="9">
        <v>4.93</v>
      </c>
      <c r="AF18" s="9">
        <v>10.454000000000001</v>
      </c>
      <c r="AG18" s="9">
        <v>40.899000000000001</v>
      </c>
      <c r="AH18" s="9">
        <v>22.457999999999998</v>
      </c>
      <c r="AI18" s="9">
        <v>18.440999999999999</v>
      </c>
      <c r="AJ18" s="9">
        <v>13.379</v>
      </c>
      <c r="AK18" s="9">
        <v>10.935</v>
      </c>
      <c r="AL18" s="9">
        <v>2.444</v>
      </c>
      <c r="AM18" s="9">
        <v>11.686</v>
      </c>
      <c r="AN18" s="9">
        <v>6.4889999999999999</v>
      </c>
      <c r="AO18" s="9">
        <v>5.1970000000000001</v>
      </c>
      <c r="AP18" s="9">
        <v>15.833</v>
      </c>
      <c r="AQ18" s="9">
        <v>5.0330000000000004</v>
      </c>
      <c r="AR18" s="9">
        <v>10.8</v>
      </c>
      <c r="AS18" s="9">
        <v>156.23699999999999</v>
      </c>
      <c r="AT18" s="9">
        <v>102.205</v>
      </c>
      <c r="AU18" s="9">
        <v>54.031999999999996</v>
      </c>
      <c r="AV18" s="9">
        <v>2662.556</v>
      </c>
      <c r="AW18" s="9">
        <v>1366.335</v>
      </c>
      <c r="AX18" s="9">
        <v>1296.221</v>
      </c>
      <c r="AY18" s="9">
        <v>589.56200000000001</v>
      </c>
      <c r="AZ18" s="9">
        <v>284.97500000000002</v>
      </c>
      <c r="BA18" s="9">
        <v>304.58800000000002</v>
      </c>
      <c r="BB18" s="9">
        <v>258.60700000000003</v>
      </c>
      <c r="BC18" s="9">
        <v>133.126</v>
      </c>
      <c r="BD18" s="9">
        <v>125.48099999999999</v>
      </c>
      <c r="BE18" s="9">
        <v>107.962</v>
      </c>
      <c r="BF18" s="9">
        <v>55.116999999999997</v>
      </c>
      <c r="BG18" s="9">
        <v>52.844999999999999</v>
      </c>
      <c r="BH18" s="9">
        <v>150.64500000000001</v>
      </c>
      <c r="BI18" s="9">
        <v>78.009</v>
      </c>
      <c r="BJ18" s="9">
        <v>72.635999999999996</v>
      </c>
      <c r="BK18" s="9">
        <v>135.15100000000001</v>
      </c>
      <c r="BL18" s="9">
        <v>71.668999999999997</v>
      </c>
      <c r="BM18" s="9">
        <v>63.481000000000002</v>
      </c>
      <c r="BN18" s="9">
        <v>122.744</v>
      </c>
      <c r="BO18" s="9">
        <v>60.744</v>
      </c>
      <c r="BP18" s="9">
        <v>62</v>
      </c>
      <c r="BQ18" s="9">
        <v>81.962999999999994</v>
      </c>
      <c r="BR18" s="9">
        <v>45.445999999999998</v>
      </c>
      <c r="BS18" s="9">
        <v>36.515999999999998</v>
      </c>
      <c r="BT18" s="9">
        <v>98.173000000000002</v>
      </c>
      <c r="BU18" s="9">
        <v>48.326999999999998</v>
      </c>
      <c r="BV18" s="9">
        <v>49.845999999999997</v>
      </c>
      <c r="BW18" s="9">
        <v>33.863999999999997</v>
      </c>
      <c r="BX18" s="9">
        <v>25.164999999999999</v>
      </c>
      <c r="BY18" s="9">
        <v>8.6989999999999998</v>
      </c>
      <c r="BZ18" s="9">
        <v>37.011000000000003</v>
      </c>
      <c r="CA18" s="9">
        <v>17.059000000000001</v>
      </c>
      <c r="CB18" s="9">
        <v>19.952000000000002</v>
      </c>
      <c r="CC18" s="9">
        <v>27.298999999999999</v>
      </c>
      <c r="CD18" s="9">
        <v>6.1040000000000001</v>
      </c>
      <c r="CE18" s="9">
        <v>21.196000000000002</v>
      </c>
      <c r="CF18" s="9">
        <v>78.471000000000004</v>
      </c>
      <c r="CG18" s="9">
        <v>39.353000000000002</v>
      </c>
      <c r="CH18" s="9">
        <v>39.119</v>
      </c>
      <c r="CI18" s="9">
        <v>38.652000000000001</v>
      </c>
      <c r="CJ18" s="9">
        <v>26.593</v>
      </c>
      <c r="CK18" s="9">
        <v>12.058999999999999</v>
      </c>
      <c r="CL18" s="9">
        <v>24.003</v>
      </c>
      <c r="CM18" s="9">
        <v>9.718</v>
      </c>
      <c r="CN18" s="9">
        <v>14.285</v>
      </c>
      <c r="CO18" s="9">
        <v>15.817</v>
      </c>
      <c r="CP18" s="9">
        <v>3.0419999999999998</v>
      </c>
      <c r="CQ18" s="9">
        <v>12.775</v>
      </c>
      <c r="CR18" s="9">
        <v>173.32</v>
      </c>
      <c r="CS18" s="9">
        <v>86.265000000000001</v>
      </c>
      <c r="CT18" s="9">
        <v>87.055000000000007</v>
      </c>
      <c r="CU18" s="9">
        <v>85.287999999999997</v>
      </c>
      <c r="CV18" s="9">
        <v>46.862000000000002</v>
      </c>
      <c r="CW18" s="9">
        <v>38.426000000000002</v>
      </c>
      <c r="CX18" s="9">
        <v>330.95499999999998</v>
      </c>
      <c r="CY18" s="9">
        <v>151.84800000000001</v>
      </c>
      <c r="CZ18" s="9">
        <v>179.107</v>
      </c>
      <c r="DA18" s="9">
        <v>2072.9940000000001</v>
      </c>
      <c r="DB18" s="9">
        <v>1081.3610000000001</v>
      </c>
      <c r="DC18" s="9">
        <v>991.63300000000004</v>
      </c>
      <c r="DD18" s="9">
        <v>1705.1489999999999</v>
      </c>
      <c r="DE18" s="9">
        <v>841.60299999999995</v>
      </c>
      <c r="DF18" s="9">
        <v>863.54600000000005</v>
      </c>
      <c r="DG18" s="9">
        <v>1608.115</v>
      </c>
      <c r="DH18" s="9">
        <v>797.26900000000001</v>
      </c>
      <c r="DI18" s="9">
        <v>810.846</v>
      </c>
      <c r="DJ18" s="9">
        <v>58.457000000000001</v>
      </c>
      <c r="DK18" s="9">
        <v>24.367000000000001</v>
      </c>
      <c r="DL18" s="9">
        <v>34.090000000000003</v>
      </c>
      <c r="DM18" s="9">
        <v>35.023000000000003</v>
      </c>
      <c r="DN18" s="9">
        <v>18.468</v>
      </c>
      <c r="DO18" s="9">
        <v>16.555</v>
      </c>
      <c r="DP18" s="9">
        <v>1296.06</v>
      </c>
      <c r="DQ18" s="9">
        <v>663.21199999999999</v>
      </c>
      <c r="DR18" s="9">
        <v>632.84799999999996</v>
      </c>
      <c r="DS18" s="9">
        <v>107.373</v>
      </c>
      <c r="DT18" s="9">
        <v>43.218000000000004</v>
      </c>
      <c r="DU18" s="9">
        <v>64.156000000000006</v>
      </c>
      <c r="DV18" s="9">
        <v>29.388999999999999</v>
      </c>
      <c r="DW18" s="9">
        <v>17.308</v>
      </c>
      <c r="DX18" s="9">
        <v>12.081</v>
      </c>
      <c r="DY18" s="9">
        <v>32.354999999999997</v>
      </c>
      <c r="DZ18" s="9">
        <v>15.013999999999999</v>
      </c>
      <c r="EA18" s="9">
        <v>17.341000000000001</v>
      </c>
      <c r="EB18" s="9">
        <v>45.628999999999998</v>
      </c>
      <c r="EC18" s="9">
        <v>10.895</v>
      </c>
      <c r="ED18" s="9">
        <v>34.734000000000002</v>
      </c>
      <c r="EE18" s="9">
        <v>77.674999999999997</v>
      </c>
      <c r="EF18" s="9">
        <v>25.949000000000002</v>
      </c>
      <c r="EG18" s="9">
        <v>51.725999999999999</v>
      </c>
      <c r="EH18" s="9">
        <v>17.95</v>
      </c>
      <c r="EI18" s="9">
        <v>10.884</v>
      </c>
      <c r="EJ18" s="9">
        <v>7.0659999999999998</v>
      </c>
      <c r="EK18" s="9">
        <v>32.088000000000001</v>
      </c>
      <c r="EL18" s="9">
        <v>8.8239999999999998</v>
      </c>
      <c r="EM18" s="9">
        <v>23.263000000000002</v>
      </c>
      <c r="EN18" s="9">
        <v>27.637</v>
      </c>
      <c r="EO18" s="9">
        <v>6.24</v>
      </c>
      <c r="EP18" s="9">
        <v>21.396999999999998</v>
      </c>
      <c r="EQ18" s="9">
        <v>224.041</v>
      </c>
      <c r="ER18" s="9">
        <v>109.22499999999999</v>
      </c>
      <c r="ES18" s="9">
        <v>114.816</v>
      </c>
      <c r="ET18" s="9">
        <v>211.971</v>
      </c>
      <c r="EU18" s="9">
        <v>113.345</v>
      </c>
      <c r="EV18" s="9">
        <v>98.626999999999995</v>
      </c>
      <c r="EW18" s="9">
        <v>1493.1780000000001</v>
      </c>
      <c r="EX18" s="9">
        <v>728.25800000000004</v>
      </c>
      <c r="EY18" s="9">
        <v>764.92</v>
      </c>
      <c r="EZ18" s="9">
        <v>179.679</v>
      </c>
      <c r="FA18" s="9">
        <v>82.286000000000001</v>
      </c>
      <c r="FB18" s="9">
        <v>97.393000000000001</v>
      </c>
      <c r="FC18" s="9">
        <v>1525.47</v>
      </c>
      <c r="FD18" s="9">
        <v>759.31700000000001</v>
      </c>
      <c r="FE18" s="9">
        <v>766.15300000000002</v>
      </c>
      <c r="FF18" s="9">
        <v>294.303</v>
      </c>
      <c r="FG18" s="9">
        <v>148.303</v>
      </c>
      <c r="FH18" s="9">
        <v>146</v>
      </c>
      <c r="FI18" s="9">
        <v>97.346999999999994</v>
      </c>
      <c r="FJ18" s="9">
        <v>47.328000000000003</v>
      </c>
      <c r="FK18" s="9">
        <v>50.018999999999998</v>
      </c>
      <c r="FL18" s="9">
        <v>114.624</v>
      </c>
      <c r="FM18" s="9">
        <v>66.016999999999996</v>
      </c>
      <c r="FN18" s="9">
        <v>48.606999999999999</v>
      </c>
      <c r="FO18" s="9">
        <v>82.331999999999994</v>
      </c>
      <c r="FP18" s="9">
        <v>34.957999999999998</v>
      </c>
      <c r="FQ18" s="9">
        <v>47.374000000000002</v>
      </c>
      <c r="FR18" s="9">
        <v>1410.846</v>
      </c>
      <c r="FS18" s="9">
        <v>693.3</v>
      </c>
      <c r="FT18" s="9">
        <v>717.54600000000005</v>
      </c>
      <c r="FU18" s="9">
        <v>367.84399999999999</v>
      </c>
      <c r="FV18" s="9">
        <v>239.75800000000001</v>
      </c>
      <c r="FW18" s="9">
        <v>128.08699999999999</v>
      </c>
      <c r="FX18" s="9">
        <v>226.41</v>
      </c>
      <c r="FY18" s="9">
        <v>151.88499999999999</v>
      </c>
      <c r="FZ18" s="9">
        <v>74.525000000000006</v>
      </c>
      <c r="GA18" s="9">
        <v>21.326000000000001</v>
      </c>
      <c r="GB18" s="9">
        <v>13.167</v>
      </c>
      <c r="GC18" s="9">
        <v>8.1590000000000007</v>
      </c>
      <c r="GD18" s="9">
        <v>6.3369999999999997</v>
      </c>
      <c r="GE18" s="9">
        <v>3.8069999999999999</v>
      </c>
      <c r="GF18" s="9">
        <v>2.5299999999999998</v>
      </c>
      <c r="GG18" s="9">
        <v>6.8319999999999999</v>
      </c>
      <c r="GH18" s="9">
        <v>4.1970000000000001</v>
      </c>
      <c r="GI18" s="9">
        <v>2.6360000000000001</v>
      </c>
      <c r="GJ18" s="9">
        <v>8.157</v>
      </c>
      <c r="GK18" s="9">
        <v>5.1630000000000003</v>
      </c>
      <c r="GL18" s="9">
        <v>2.9940000000000002</v>
      </c>
      <c r="GM18" s="9">
        <v>14.741</v>
      </c>
      <c r="GN18" s="9">
        <v>7.5129999999999999</v>
      </c>
      <c r="GO18" s="9">
        <v>7.2279999999999998</v>
      </c>
      <c r="GP18" s="9">
        <v>5.3869999999999996</v>
      </c>
      <c r="GQ18" s="9">
        <v>4.01</v>
      </c>
      <c r="GR18" s="9">
        <v>1.377</v>
      </c>
      <c r="GS18" s="9">
        <v>4.3360000000000003</v>
      </c>
      <c r="GT18" s="9">
        <v>2.306</v>
      </c>
      <c r="GU18" s="9">
        <v>2.0299999999999998</v>
      </c>
      <c r="GV18" s="9">
        <v>5.0190000000000001</v>
      </c>
      <c r="GW18" s="9">
        <v>1.1970000000000001</v>
      </c>
      <c r="GX18" s="9">
        <v>3.8220000000000001</v>
      </c>
      <c r="GY18" s="9">
        <v>105.367</v>
      </c>
      <c r="GZ18" s="9">
        <v>67.192999999999998</v>
      </c>
      <c r="HA18" s="9">
        <v>38.173999999999999</v>
      </c>
      <c r="HB18" s="9">
        <v>885.04200000000003</v>
      </c>
      <c r="HC18" s="9">
        <v>457.14699999999999</v>
      </c>
      <c r="HD18" s="9">
        <v>427.89499999999998</v>
      </c>
      <c r="HE18" s="9">
        <v>179.72300000000001</v>
      </c>
      <c r="HF18" s="9">
        <v>86.14</v>
      </c>
      <c r="HG18" s="9">
        <v>93.581999999999994</v>
      </c>
      <c r="HH18" s="9">
        <v>76.992000000000004</v>
      </c>
      <c r="HI18" s="9">
        <v>41.61</v>
      </c>
      <c r="HJ18" s="9">
        <v>35.381999999999998</v>
      </c>
      <c r="HK18" s="9">
        <v>33.011000000000003</v>
      </c>
      <c r="HL18" s="9">
        <v>15.318</v>
      </c>
      <c r="HM18" s="9">
        <v>17.692</v>
      </c>
      <c r="HN18" s="9">
        <v>43.981000000000002</v>
      </c>
      <c r="HO18" s="9">
        <v>26.292000000000002</v>
      </c>
      <c r="HP18" s="9">
        <v>17.690000000000001</v>
      </c>
      <c r="HQ18" s="9">
        <v>41.488</v>
      </c>
      <c r="HR18" s="9">
        <v>22.783000000000001</v>
      </c>
      <c r="HS18" s="9">
        <v>18.704999999999998</v>
      </c>
      <c r="HT18" s="9">
        <v>35.503999999999998</v>
      </c>
      <c r="HU18" s="9">
        <v>18.827000000000002</v>
      </c>
      <c r="HV18" s="9">
        <v>16.675999999999998</v>
      </c>
      <c r="HW18" s="9">
        <v>21.369</v>
      </c>
      <c r="HX18" s="9">
        <v>11.702999999999999</v>
      </c>
      <c r="HY18" s="9">
        <v>9.6660000000000004</v>
      </c>
      <c r="HZ18" s="9">
        <v>31.574999999999999</v>
      </c>
      <c r="IA18" s="9">
        <v>17.646000000000001</v>
      </c>
      <c r="IB18" s="9">
        <v>13.93</v>
      </c>
      <c r="IC18" s="9">
        <v>6.516</v>
      </c>
      <c r="ID18" s="9">
        <v>4.484</v>
      </c>
      <c r="IE18" s="9">
        <v>2.032</v>
      </c>
      <c r="IF18" s="9">
        <v>14.500999999999999</v>
      </c>
      <c r="IG18" s="9">
        <v>8.98</v>
      </c>
      <c r="IH18" s="9">
        <v>5.5209999999999999</v>
      </c>
      <c r="II18" s="9">
        <v>10.558999999999999</v>
      </c>
      <c r="IJ18" s="9">
        <v>4.1829999999999998</v>
      </c>
      <c r="IK18" s="9">
        <v>6.3769999999999998</v>
      </c>
      <c r="IL18" s="9">
        <v>24.047999999999998</v>
      </c>
      <c r="IM18" s="9">
        <v>12.262</v>
      </c>
      <c r="IN18" s="9">
        <v>11.786</v>
      </c>
      <c r="IO18" s="9">
        <v>12.954000000000001</v>
      </c>
      <c r="IP18" s="9">
        <v>8.8109999999999999</v>
      </c>
      <c r="IQ18" s="9">
        <v>4.1429999999999998</v>
      </c>
    </row>
    <row r="19" spans="1:251">
      <c r="A19" s="10">
        <v>44958</v>
      </c>
      <c r="B19" s="9">
        <v>209.01300000000001</v>
      </c>
      <c r="C19" s="9">
        <v>156.33500000000001</v>
      </c>
      <c r="D19" s="9">
        <v>75.686000000000007</v>
      </c>
      <c r="E19" s="9">
        <v>80.649000000000001</v>
      </c>
      <c r="F19" s="9">
        <v>173.98699999999999</v>
      </c>
      <c r="G19" s="9">
        <v>92.489000000000004</v>
      </c>
      <c r="H19" s="9">
        <v>81.498000000000005</v>
      </c>
      <c r="I19" s="9">
        <v>90.972999999999999</v>
      </c>
      <c r="J19" s="9">
        <v>44.106999999999999</v>
      </c>
      <c r="K19" s="9">
        <v>46.866</v>
      </c>
      <c r="L19" s="9">
        <v>1839.8710000000001</v>
      </c>
      <c r="M19" s="9">
        <v>929.04700000000003</v>
      </c>
      <c r="N19" s="9">
        <v>910.82399999999996</v>
      </c>
      <c r="O19" s="9">
        <v>521.09100000000001</v>
      </c>
      <c r="P19" s="9">
        <v>334.41800000000001</v>
      </c>
      <c r="Q19" s="9">
        <v>186.673</v>
      </c>
      <c r="R19" s="9">
        <v>340.74099999999999</v>
      </c>
      <c r="S19" s="9">
        <v>224.435</v>
      </c>
      <c r="T19" s="9">
        <v>116.306</v>
      </c>
      <c r="U19" s="9">
        <v>25.108000000000001</v>
      </c>
      <c r="V19" s="9">
        <v>13.776999999999999</v>
      </c>
      <c r="W19" s="9">
        <v>11.331</v>
      </c>
      <c r="X19" s="9">
        <v>9.0860000000000003</v>
      </c>
      <c r="Y19" s="9">
        <v>7.976</v>
      </c>
      <c r="Z19" s="9">
        <v>1.1100000000000001</v>
      </c>
      <c r="AA19" s="9">
        <v>6.7880000000000003</v>
      </c>
      <c r="AB19" s="9">
        <v>3.2559999999999998</v>
      </c>
      <c r="AC19" s="9">
        <v>3.532</v>
      </c>
      <c r="AD19" s="9">
        <v>9.2349999999999994</v>
      </c>
      <c r="AE19" s="9">
        <v>2.5459999999999998</v>
      </c>
      <c r="AF19" s="9">
        <v>6.6890000000000001</v>
      </c>
      <c r="AG19" s="9">
        <v>29.998999999999999</v>
      </c>
      <c r="AH19" s="9">
        <v>12.215</v>
      </c>
      <c r="AI19" s="9">
        <v>17.783999999999999</v>
      </c>
      <c r="AJ19" s="9">
        <v>7.6130000000000004</v>
      </c>
      <c r="AK19" s="9">
        <v>5.2</v>
      </c>
      <c r="AL19" s="9">
        <v>2.4119999999999999</v>
      </c>
      <c r="AM19" s="9">
        <v>11.984</v>
      </c>
      <c r="AN19" s="9">
        <v>6.4550000000000001</v>
      </c>
      <c r="AO19" s="9">
        <v>5.53</v>
      </c>
      <c r="AP19" s="9">
        <v>10.401999999999999</v>
      </c>
      <c r="AQ19" s="9">
        <v>0.56000000000000005</v>
      </c>
      <c r="AR19" s="9">
        <v>9.8420000000000005</v>
      </c>
      <c r="AS19" s="9">
        <v>125.24299999999999</v>
      </c>
      <c r="AT19" s="9">
        <v>83.991</v>
      </c>
      <c r="AU19" s="9">
        <v>41.252000000000002</v>
      </c>
      <c r="AV19" s="9">
        <v>2748.4659999999999</v>
      </c>
      <c r="AW19" s="9">
        <v>1408.5260000000001</v>
      </c>
      <c r="AX19" s="9">
        <v>1339.94</v>
      </c>
      <c r="AY19" s="9">
        <v>594.726</v>
      </c>
      <c r="AZ19" s="9">
        <v>290.56799999999998</v>
      </c>
      <c r="BA19" s="9">
        <v>304.15699999999998</v>
      </c>
      <c r="BB19" s="9">
        <v>278.62700000000001</v>
      </c>
      <c r="BC19" s="9">
        <v>143.84800000000001</v>
      </c>
      <c r="BD19" s="9">
        <v>134.779</v>
      </c>
      <c r="BE19" s="9">
        <v>114.631</v>
      </c>
      <c r="BF19" s="9">
        <v>56.122999999999998</v>
      </c>
      <c r="BG19" s="9">
        <v>58.508000000000003</v>
      </c>
      <c r="BH19" s="9">
        <v>162.30000000000001</v>
      </c>
      <c r="BI19" s="9">
        <v>86.543000000000006</v>
      </c>
      <c r="BJ19" s="9">
        <v>75.757000000000005</v>
      </c>
      <c r="BK19" s="9">
        <v>149.83699999999999</v>
      </c>
      <c r="BL19" s="9">
        <v>77.647999999999996</v>
      </c>
      <c r="BM19" s="9">
        <v>72.188000000000002</v>
      </c>
      <c r="BN19" s="9">
        <v>124.432</v>
      </c>
      <c r="BO19" s="9">
        <v>63.01</v>
      </c>
      <c r="BP19" s="9">
        <v>61.421999999999997</v>
      </c>
      <c r="BQ19" s="9">
        <v>88.218999999999994</v>
      </c>
      <c r="BR19" s="9">
        <v>52.573</v>
      </c>
      <c r="BS19" s="9">
        <v>35.645000000000003</v>
      </c>
      <c r="BT19" s="9">
        <v>94.834999999999994</v>
      </c>
      <c r="BU19" s="9">
        <v>47.768999999999998</v>
      </c>
      <c r="BV19" s="9">
        <v>47.066000000000003</v>
      </c>
      <c r="BW19" s="9">
        <v>34.756999999999998</v>
      </c>
      <c r="BX19" s="9">
        <v>23.369</v>
      </c>
      <c r="BY19" s="9">
        <v>11.388</v>
      </c>
      <c r="BZ19" s="9">
        <v>30.004999999999999</v>
      </c>
      <c r="CA19" s="9">
        <v>14.881</v>
      </c>
      <c r="CB19" s="9">
        <v>15.122999999999999</v>
      </c>
      <c r="CC19" s="9">
        <v>30.073</v>
      </c>
      <c r="CD19" s="9">
        <v>9.5180000000000007</v>
      </c>
      <c r="CE19" s="9">
        <v>20.555</v>
      </c>
      <c r="CF19" s="9">
        <v>95.573999999999998</v>
      </c>
      <c r="CG19" s="9">
        <v>43.506</v>
      </c>
      <c r="CH19" s="9">
        <v>52.067999999999998</v>
      </c>
      <c r="CI19" s="9">
        <v>47.798999999999999</v>
      </c>
      <c r="CJ19" s="9">
        <v>28.809000000000001</v>
      </c>
      <c r="CK19" s="9">
        <v>18.989999999999998</v>
      </c>
      <c r="CL19" s="9">
        <v>29.152000000000001</v>
      </c>
      <c r="CM19" s="9">
        <v>7.798</v>
      </c>
      <c r="CN19" s="9">
        <v>21.353999999999999</v>
      </c>
      <c r="CO19" s="9">
        <v>18.623000000000001</v>
      </c>
      <c r="CP19" s="9">
        <v>6.899</v>
      </c>
      <c r="CQ19" s="9">
        <v>11.724</v>
      </c>
      <c r="CR19" s="9">
        <v>186.767</v>
      </c>
      <c r="CS19" s="9">
        <v>98.816999999999993</v>
      </c>
      <c r="CT19" s="9">
        <v>87.95</v>
      </c>
      <c r="CU19" s="9">
        <v>91.86</v>
      </c>
      <c r="CV19" s="9">
        <v>45.031999999999996</v>
      </c>
      <c r="CW19" s="9">
        <v>46.829000000000001</v>
      </c>
      <c r="CX19" s="9">
        <v>316.09800000000001</v>
      </c>
      <c r="CY19" s="9">
        <v>146.72</v>
      </c>
      <c r="CZ19" s="9">
        <v>169.37799999999999</v>
      </c>
      <c r="DA19" s="9">
        <v>2153.7399999999998</v>
      </c>
      <c r="DB19" s="9">
        <v>1117.9580000000001</v>
      </c>
      <c r="DC19" s="9">
        <v>1035.7829999999999</v>
      </c>
      <c r="DD19" s="9">
        <v>1759.979</v>
      </c>
      <c r="DE19" s="9">
        <v>878.827</v>
      </c>
      <c r="DF19" s="9">
        <v>881.15200000000004</v>
      </c>
      <c r="DG19" s="9">
        <v>1641.3689999999999</v>
      </c>
      <c r="DH19" s="9">
        <v>827.46799999999996</v>
      </c>
      <c r="DI19" s="9">
        <v>813.90200000000004</v>
      </c>
      <c r="DJ19" s="9">
        <v>65.114000000000004</v>
      </c>
      <c r="DK19" s="9">
        <v>28.576000000000001</v>
      </c>
      <c r="DL19" s="9">
        <v>36.537999999999997</v>
      </c>
      <c r="DM19" s="9">
        <v>52.786999999999999</v>
      </c>
      <c r="DN19" s="9">
        <v>22.783000000000001</v>
      </c>
      <c r="DO19" s="9">
        <v>30.004000000000001</v>
      </c>
      <c r="DP19" s="9">
        <v>1296.327</v>
      </c>
      <c r="DQ19" s="9">
        <v>664.65899999999999</v>
      </c>
      <c r="DR19" s="9">
        <v>631.66700000000003</v>
      </c>
      <c r="DS19" s="9">
        <v>106.16500000000001</v>
      </c>
      <c r="DT19" s="9">
        <v>37.665999999999997</v>
      </c>
      <c r="DU19" s="9">
        <v>68.498999999999995</v>
      </c>
      <c r="DV19" s="9">
        <v>26.541</v>
      </c>
      <c r="DW19" s="9">
        <v>15.648</v>
      </c>
      <c r="DX19" s="9">
        <v>10.893000000000001</v>
      </c>
      <c r="DY19" s="9">
        <v>29.475000000000001</v>
      </c>
      <c r="DZ19" s="9">
        <v>9.2929999999999993</v>
      </c>
      <c r="EA19" s="9">
        <v>20.181999999999999</v>
      </c>
      <c r="EB19" s="9">
        <v>50.15</v>
      </c>
      <c r="EC19" s="9">
        <v>12.725</v>
      </c>
      <c r="ED19" s="9">
        <v>37.423999999999999</v>
      </c>
      <c r="EE19" s="9">
        <v>94.691999999999993</v>
      </c>
      <c r="EF19" s="9">
        <v>31.896000000000001</v>
      </c>
      <c r="EG19" s="9">
        <v>62.795999999999999</v>
      </c>
      <c r="EH19" s="9">
        <v>28.28</v>
      </c>
      <c r="EI19" s="9">
        <v>18.164000000000001</v>
      </c>
      <c r="EJ19" s="9">
        <v>10.116</v>
      </c>
      <c r="EK19" s="9">
        <v>35.192999999999998</v>
      </c>
      <c r="EL19" s="9">
        <v>8.9930000000000003</v>
      </c>
      <c r="EM19" s="9">
        <v>26.2</v>
      </c>
      <c r="EN19" s="9">
        <v>31.219000000000001</v>
      </c>
      <c r="EO19" s="9">
        <v>4.7389999999999999</v>
      </c>
      <c r="EP19" s="9">
        <v>26.48</v>
      </c>
      <c r="EQ19" s="9">
        <v>262.79599999999999</v>
      </c>
      <c r="ER19" s="9">
        <v>144.60599999999999</v>
      </c>
      <c r="ES19" s="9">
        <v>118.19</v>
      </c>
      <c r="ET19" s="9">
        <v>259.39600000000002</v>
      </c>
      <c r="EU19" s="9">
        <v>125.404</v>
      </c>
      <c r="EV19" s="9">
        <v>133.99299999999999</v>
      </c>
      <c r="EW19" s="9">
        <v>1500.5820000000001</v>
      </c>
      <c r="EX19" s="9">
        <v>753.423</v>
      </c>
      <c r="EY19" s="9">
        <v>747.16</v>
      </c>
      <c r="EZ19" s="9">
        <v>238.262</v>
      </c>
      <c r="FA19" s="9">
        <v>99.841999999999999</v>
      </c>
      <c r="FB19" s="9">
        <v>138.41999999999999</v>
      </c>
      <c r="FC19" s="9">
        <v>1521.7170000000001</v>
      </c>
      <c r="FD19" s="9">
        <v>778.98400000000004</v>
      </c>
      <c r="FE19" s="9">
        <v>742.73199999999997</v>
      </c>
      <c r="FF19" s="9">
        <v>356.33</v>
      </c>
      <c r="FG19" s="9">
        <v>160.15700000000001</v>
      </c>
      <c r="FH19" s="9">
        <v>196.173</v>
      </c>
      <c r="FI19" s="9">
        <v>141.32900000000001</v>
      </c>
      <c r="FJ19" s="9">
        <v>65.088999999999999</v>
      </c>
      <c r="FK19" s="9">
        <v>76.239000000000004</v>
      </c>
      <c r="FL19" s="9">
        <v>118.068</v>
      </c>
      <c r="FM19" s="9">
        <v>60.314</v>
      </c>
      <c r="FN19" s="9">
        <v>57.753</v>
      </c>
      <c r="FO19" s="9">
        <v>96.933000000000007</v>
      </c>
      <c r="FP19" s="9">
        <v>34.753</v>
      </c>
      <c r="FQ19" s="9">
        <v>62.180999999999997</v>
      </c>
      <c r="FR19" s="9">
        <v>1403.6489999999999</v>
      </c>
      <c r="FS19" s="9">
        <v>718.67</v>
      </c>
      <c r="FT19" s="9">
        <v>684.97900000000004</v>
      </c>
      <c r="FU19" s="9">
        <v>393.762</v>
      </c>
      <c r="FV19" s="9">
        <v>239.131</v>
      </c>
      <c r="FW19" s="9">
        <v>154.631</v>
      </c>
      <c r="FX19" s="9">
        <v>233.78800000000001</v>
      </c>
      <c r="FY19" s="9">
        <v>149.714</v>
      </c>
      <c r="FZ19" s="9">
        <v>84.073999999999998</v>
      </c>
      <c r="GA19" s="9">
        <v>20.106000000000002</v>
      </c>
      <c r="GB19" s="9">
        <v>12.282999999999999</v>
      </c>
      <c r="GC19" s="9">
        <v>7.8220000000000001</v>
      </c>
      <c r="GD19" s="9">
        <v>3.476</v>
      </c>
      <c r="GE19" s="9">
        <v>2.8809999999999998</v>
      </c>
      <c r="GF19" s="9">
        <v>0.59499999999999997</v>
      </c>
      <c r="GG19" s="9">
        <v>8.141</v>
      </c>
      <c r="GH19" s="9">
        <v>4.43</v>
      </c>
      <c r="GI19" s="9">
        <v>3.7109999999999999</v>
      </c>
      <c r="GJ19" s="9">
        <v>8.4879999999999995</v>
      </c>
      <c r="GK19" s="9">
        <v>4.9720000000000004</v>
      </c>
      <c r="GL19" s="9">
        <v>3.516</v>
      </c>
      <c r="GM19" s="9">
        <v>29.082000000000001</v>
      </c>
      <c r="GN19" s="9">
        <v>14.093</v>
      </c>
      <c r="GO19" s="9">
        <v>14.989000000000001</v>
      </c>
      <c r="GP19" s="9">
        <v>6.266</v>
      </c>
      <c r="GQ19" s="9">
        <v>5.12</v>
      </c>
      <c r="GR19" s="9">
        <v>1.1459999999999999</v>
      </c>
      <c r="GS19" s="9">
        <v>9.8369999999999997</v>
      </c>
      <c r="GT19" s="9">
        <v>5.1959999999999997</v>
      </c>
      <c r="GU19" s="9">
        <v>4.641</v>
      </c>
      <c r="GV19" s="9">
        <v>12.978999999999999</v>
      </c>
      <c r="GW19" s="9">
        <v>3.7770000000000001</v>
      </c>
      <c r="GX19" s="9">
        <v>9.202</v>
      </c>
      <c r="GY19" s="9">
        <v>110.786</v>
      </c>
      <c r="GZ19" s="9">
        <v>63.040999999999997</v>
      </c>
      <c r="HA19" s="9">
        <v>47.744999999999997</v>
      </c>
      <c r="HB19" s="9">
        <v>920.096</v>
      </c>
      <c r="HC19" s="9">
        <v>479.96</v>
      </c>
      <c r="HD19" s="9">
        <v>440.13499999999999</v>
      </c>
      <c r="HE19" s="9">
        <v>184.04400000000001</v>
      </c>
      <c r="HF19" s="9">
        <v>93.537000000000006</v>
      </c>
      <c r="HG19" s="9">
        <v>90.507000000000005</v>
      </c>
      <c r="HH19" s="9">
        <v>81.739000000000004</v>
      </c>
      <c r="HI19" s="9">
        <v>45.033999999999999</v>
      </c>
      <c r="HJ19" s="9">
        <v>36.704999999999998</v>
      </c>
      <c r="HK19" s="9">
        <v>37.649000000000001</v>
      </c>
      <c r="HL19" s="9">
        <v>21.016999999999999</v>
      </c>
      <c r="HM19" s="9">
        <v>16.632000000000001</v>
      </c>
      <c r="HN19" s="9">
        <v>43.566000000000003</v>
      </c>
      <c r="HO19" s="9">
        <v>23.698</v>
      </c>
      <c r="HP19" s="9">
        <v>19.867999999999999</v>
      </c>
      <c r="HQ19" s="9">
        <v>46.16</v>
      </c>
      <c r="HR19" s="9">
        <v>25.004000000000001</v>
      </c>
      <c r="HS19" s="9">
        <v>21.155999999999999</v>
      </c>
      <c r="HT19" s="9">
        <v>34.372</v>
      </c>
      <c r="HU19" s="9">
        <v>19.129000000000001</v>
      </c>
      <c r="HV19" s="9">
        <v>15.244</v>
      </c>
      <c r="HW19" s="9">
        <v>28.681999999999999</v>
      </c>
      <c r="HX19" s="9">
        <v>19.631</v>
      </c>
      <c r="HY19" s="9">
        <v>9.0510000000000002</v>
      </c>
      <c r="HZ19" s="9">
        <v>28.3</v>
      </c>
      <c r="IA19" s="9">
        <v>14.183999999999999</v>
      </c>
      <c r="IB19" s="9">
        <v>14.116</v>
      </c>
      <c r="IC19" s="9">
        <v>7.2850000000000001</v>
      </c>
      <c r="ID19" s="9">
        <v>5.5510000000000002</v>
      </c>
      <c r="IE19" s="9">
        <v>1.7330000000000001</v>
      </c>
      <c r="IF19" s="9">
        <v>12.154</v>
      </c>
      <c r="IG19" s="9">
        <v>6.0890000000000004</v>
      </c>
      <c r="IH19" s="9">
        <v>6.0650000000000004</v>
      </c>
      <c r="II19" s="9">
        <v>8.8610000000000007</v>
      </c>
      <c r="IJ19" s="9">
        <v>2.544</v>
      </c>
      <c r="IK19" s="9">
        <v>6.3179999999999996</v>
      </c>
      <c r="IL19" s="9">
        <v>24.757000000000001</v>
      </c>
      <c r="IM19" s="9">
        <v>11.218999999999999</v>
      </c>
      <c r="IN19" s="9">
        <v>13.539</v>
      </c>
      <c r="IO19" s="9">
        <v>12.506</v>
      </c>
      <c r="IP19" s="9">
        <v>8.3520000000000003</v>
      </c>
      <c r="IQ19" s="9">
        <v>4.1529999999999996</v>
      </c>
    </row>
    <row r="20" spans="1:251">
      <c r="A20" s="10">
        <v>45323</v>
      </c>
      <c r="B20" s="9">
        <v>187.79499999999999</v>
      </c>
      <c r="C20" s="9">
        <v>144.94</v>
      </c>
      <c r="D20" s="9">
        <v>74.183000000000007</v>
      </c>
      <c r="E20" s="9">
        <v>70.757000000000005</v>
      </c>
      <c r="F20" s="9">
        <v>151.20099999999999</v>
      </c>
      <c r="G20" s="9">
        <v>87.644000000000005</v>
      </c>
      <c r="H20" s="9">
        <v>63.557000000000002</v>
      </c>
      <c r="I20" s="9">
        <v>89.36</v>
      </c>
      <c r="J20" s="9">
        <v>35.878999999999998</v>
      </c>
      <c r="K20" s="9">
        <v>53.481999999999999</v>
      </c>
      <c r="L20" s="9">
        <v>2107.4059999999999</v>
      </c>
      <c r="M20" s="9">
        <v>1038.4680000000001</v>
      </c>
      <c r="N20" s="9">
        <v>1068.9380000000001</v>
      </c>
      <c r="O20" s="9">
        <v>510.03100000000001</v>
      </c>
      <c r="P20" s="9">
        <v>329.185</v>
      </c>
      <c r="Q20" s="9">
        <v>180.845</v>
      </c>
      <c r="R20" s="9">
        <v>321.20699999999999</v>
      </c>
      <c r="S20" s="9">
        <v>218.81299999999999</v>
      </c>
      <c r="T20" s="9">
        <v>102.39400000000001</v>
      </c>
      <c r="U20" s="9">
        <v>20.457999999999998</v>
      </c>
      <c r="V20" s="9">
        <v>11.521000000000001</v>
      </c>
      <c r="W20" s="9">
        <v>8.9369999999999994</v>
      </c>
      <c r="X20" s="9">
        <v>7.726</v>
      </c>
      <c r="Y20" s="9">
        <v>5.2050000000000001</v>
      </c>
      <c r="Z20" s="9">
        <v>2.52</v>
      </c>
      <c r="AA20" s="9">
        <v>5.4790000000000001</v>
      </c>
      <c r="AB20" s="9">
        <v>3.6480000000000001</v>
      </c>
      <c r="AC20" s="9">
        <v>1.831</v>
      </c>
      <c r="AD20" s="9">
        <v>7.2530000000000001</v>
      </c>
      <c r="AE20" s="9">
        <v>2.6669999999999998</v>
      </c>
      <c r="AF20" s="9">
        <v>4.5860000000000003</v>
      </c>
      <c r="AG20" s="9">
        <v>28.687999999999999</v>
      </c>
      <c r="AH20" s="9">
        <v>14.523999999999999</v>
      </c>
      <c r="AI20" s="9">
        <v>14.163</v>
      </c>
      <c r="AJ20" s="9">
        <v>7.8209999999999997</v>
      </c>
      <c r="AK20" s="9">
        <v>4.9390000000000001</v>
      </c>
      <c r="AL20" s="9">
        <v>2.883</v>
      </c>
      <c r="AM20" s="9">
        <v>12.772</v>
      </c>
      <c r="AN20" s="9">
        <v>5.6319999999999997</v>
      </c>
      <c r="AO20" s="9">
        <v>7.14</v>
      </c>
      <c r="AP20" s="9">
        <v>8.0950000000000006</v>
      </c>
      <c r="AQ20" s="9">
        <v>3.9529999999999998</v>
      </c>
      <c r="AR20" s="9">
        <v>4.141</v>
      </c>
      <c r="AS20" s="9">
        <v>139.678</v>
      </c>
      <c r="AT20" s="9">
        <v>84.328000000000003</v>
      </c>
      <c r="AU20" s="9">
        <v>55.35</v>
      </c>
      <c r="AV20" s="9">
        <v>2848.7510000000002</v>
      </c>
      <c r="AW20" s="9">
        <v>1452.029</v>
      </c>
      <c r="AX20" s="9">
        <v>1396.722</v>
      </c>
      <c r="AY20" s="9">
        <v>555.5</v>
      </c>
      <c r="AZ20" s="9">
        <v>264.73899999999998</v>
      </c>
      <c r="BA20" s="9">
        <v>290.76100000000002</v>
      </c>
      <c r="BB20" s="9">
        <v>244.905</v>
      </c>
      <c r="BC20" s="9">
        <v>123.39400000000001</v>
      </c>
      <c r="BD20" s="9">
        <v>121.512</v>
      </c>
      <c r="BE20" s="9">
        <v>106.15900000000001</v>
      </c>
      <c r="BF20" s="9">
        <v>52.122</v>
      </c>
      <c r="BG20" s="9">
        <v>54.036999999999999</v>
      </c>
      <c r="BH20" s="9">
        <v>135.958</v>
      </c>
      <c r="BI20" s="9">
        <v>69.084999999999994</v>
      </c>
      <c r="BJ20" s="9">
        <v>66.873000000000005</v>
      </c>
      <c r="BK20" s="9">
        <v>127.211</v>
      </c>
      <c r="BL20" s="9">
        <v>62.002000000000002</v>
      </c>
      <c r="BM20" s="9">
        <v>65.209000000000003</v>
      </c>
      <c r="BN20" s="9">
        <v>114.953</v>
      </c>
      <c r="BO20" s="9">
        <v>59.398000000000003</v>
      </c>
      <c r="BP20" s="9">
        <v>55.554000000000002</v>
      </c>
      <c r="BQ20" s="9">
        <v>80.938000000000002</v>
      </c>
      <c r="BR20" s="9">
        <v>45.651000000000003</v>
      </c>
      <c r="BS20" s="9">
        <v>35.286999999999999</v>
      </c>
      <c r="BT20" s="9">
        <v>72.007999999999996</v>
      </c>
      <c r="BU20" s="9">
        <v>34.317</v>
      </c>
      <c r="BV20" s="9">
        <v>37.691000000000003</v>
      </c>
      <c r="BW20" s="9">
        <v>26.169</v>
      </c>
      <c r="BX20" s="9">
        <v>18.161999999999999</v>
      </c>
      <c r="BY20" s="9">
        <v>8.0069999999999997</v>
      </c>
      <c r="BZ20" s="9">
        <v>24.117000000000001</v>
      </c>
      <c r="CA20" s="9">
        <v>8.9969999999999999</v>
      </c>
      <c r="CB20" s="9">
        <v>15.12</v>
      </c>
      <c r="CC20" s="9">
        <v>21.722000000000001</v>
      </c>
      <c r="CD20" s="9">
        <v>7.1580000000000004</v>
      </c>
      <c r="CE20" s="9">
        <v>14.564</v>
      </c>
      <c r="CF20" s="9">
        <v>91.959000000000003</v>
      </c>
      <c r="CG20" s="9">
        <v>43.424999999999997</v>
      </c>
      <c r="CH20" s="9">
        <v>48.533999999999999</v>
      </c>
      <c r="CI20" s="9">
        <v>43.546999999999997</v>
      </c>
      <c r="CJ20" s="9">
        <v>27.193999999999999</v>
      </c>
      <c r="CK20" s="9">
        <v>16.353000000000002</v>
      </c>
      <c r="CL20" s="9">
        <v>28.01</v>
      </c>
      <c r="CM20" s="9">
        <v>10.082000000000001</v>
      </c>
      <c r="CN20" s="9">
        <v>17.928999999999998</v>
      </c>
      <c r="CO20" s="9">
        <v>20.402000000000001</v>
      </c>
      <c r="CP20" s="9">
        <v>6.15</v>
      </c>
      <c r="CQ20" s="9">
        <v>14.252000000000001</v>
      </c>
      <c r="CR20" s="9">
        <v>171.44800000000001</v>
      </c>
      <c r="CS20" s="9">
        <v>84.272999999999996</v>
      </c>
      <c r="CT20" s="9">
        <v>87.174999999999997</v>
      </c>
      <c r="CU20" s="9">
        <v>73.456999999999994</v>
      </c>
      <c r="CV20" s="9">
        <v>39.119999999999997</v>
      </c>
      <c r="CW20" s="9">
        <v>34.337000000000003</v>
      </c>
      <c r="CX20" s="9">
        <v>310.59500000000003</v>
      </c>
      <c r="CY20" s="9">
        <v>141.345</v>
      </c>
      <c r="CZ20" s="9">
        <v>169.249</v>
      </c>
      <c r="DA20" s="9">
        <v>2293.2510000000002</v>
      </c>
      <c r="DB20" s="9">
        <v>1187.29</v>
      </c>
      <c r="DC20" s="9">
        <v>1105.961</v>
      </c>
      <c r="DD20" s="9">
        <v>1882.6120000000001</v>
      </c>
      <c r="DE20" s="9">
        <v>934.63099999999997</v>
      </c>
      <c r="DF20" s="9">
        <v>947.98099999999999</v>
      </c>
      <c r="DG20" s="9">
        <v>1768.943</v>
      </c>
      <c r="DH20" s="9">
        <v>878.80899999999997</v>
      </c>
      <c r="DI20" s="9">
        <v>890.13400000000001</v>
      </c>
      <c r="DJ20" s="9">
        <v>60.25</v>
      </c>
      <c r="DK20" s="9">
        <v>30.742000000000001</v>
      </c>
      <c r="DL20" s="9">
        <v>29.507999999999999</v>
      </c>
      <c r="DM20" s="9">
        <v>49.518000000000001</v>
      </c>
      <c r="DN20" s="9">
        <v>24.225999999999999</v>
      </c>
      <c r="DO20" s="9">
        <v>25.292000000000002</v>
      </c>
      <c r="DP20" s="9">
        <v>1403.692</v>
      </c>
      <c r="DQ20" s="9">
        <v>704.68</v>
      </c>
      <c r="DR20" s="9">
        <v>699.01300000000003</v>
      </c>
      <c r="DS20" s="9">
        <v>114.327</v>
      </c>
      <c r="DT20" s="9">
        <v>42.344999999999999</v>
      </c>
      <c r="DU20" s="9">
        <v>71.981999999999999</v>
      </c>
      <c r="DV20" s="9">
        <v>33.24</v>
      </c>
      <c r="DW20" s="9">
        <v>19.617000000000001</v>
      </c>
      <c r="DX20" s="9">
        <v>13.622999999999999</v>
      </c>
      <c r="DY20" s="9">
        <v>37.384999999999998</v>
      </c>
      <c r="DZ20" s="9">
        <v>14.903</v>
      </c>
      <c r="EA20" s="9">
        <v>22.481999999999999</v>
      </c>
      <c r="EB20" s="9">
        <v>43.701000000000001</v>
      </c>
      <c r="EC20" s="9">
        <v>7.8250000000000002</v>
      </c>
      <c r="ED20" s="9">
        <v>35.875999999999998</v>
      </c>
      <c r="EE20" s="9">
        <v>91.028000000000006</v>
      </c>
      <c r="EF20" s="9">
        <v>33.880000000000003</v>
      </c>
      <c r="EG20" s="9">
        <v>57.148000000000003</v>
      </c>
      <c r="EH20" s="9">
        <v>27.324000000000002</v>
      </c>
      <c r="EI20" s="9">
        <v>16.856999999999999</v>
      </c>
      <c r="EJ20" s="9">
        <v>10.467000000000001</v>
      </c>
      <c r="EK20" s="9">
        <v>28.132000000000001</v>
      </c>
      <c r="EL20" s="9">
        <v>8.8059999999999992</v>
      </c>
      <c r="EM20" s="9">
        <v>19.326000000000001</v>
      </c>
      <c r="EN20" s="9">
        <v>35.572000000000003</v>
      </c>
      <c r="EO20" s="9">
        <v>8.2170000000000005</v>
      </c>
      <c r="EP20" s="9">
        <v>27.355</v>
      </c>
      <c r="EQ20" s="9">
        <v>273.565</v>
      </c>
      <c r="ER20" s="9">
        <v>153.726</v>
      </c>
      <c r="ES20" s="9">
        <v>119.839</v>
      </c>
      <c r="ET20" s="9">
        <v>237.279</v>
      </c>
      <c r="EU20" s="9">
        <v>111.578</v>
      </c>
      <c r="EV20" s="9">
        <v>125.70099999999999</v>
      </c>
      <c r="EW20" s="9">
        <v>1645.3330000000001</v>
      </c>
      <c r="EX20" s="9">
        <v>823.053</v>
      </c>
      <c r="EY20" s="9">
        <v>822.28</v>
      </c>
      <c r="EZ20" s="9">
        <v>205.72</v>
      </c>
      <c r="FA20" s="9">
        <v>95.096999999999994</v>
      </c>
      <c r="FB20" s="9">
        <v>110.623</v>
      </c>
      <c r="FC20" s="9">
        <v>1676.8920000000001</v>
      </c>
      <c r="FD20" s="9">
        <v>839.53399999999999</v>
      </c>
      <c r="FE20" s="9">
        <v>837.35799999999995</v>
      </c>
      <c r="FF20" s="9">
        <v>328.62200000000001</v>
      </c>
      <c r="FG20" s="9">
        <v>155.08600000000001</v>
      </c>
      <c r="FH20" s="9">
        <v>173.536</v>
      </c>
      <c r="FI20" s="9">
        <v>114.377</v>
      </c>
      <c r="FJ20" s="9">
        <v>51.588000000000001</v>
      </c>
      <c r="FK20" s="9">
        <v>62.789000000000001</v>
      </c>
      <c r="FL20" s="9">
        <v>122.902</v>
      </c>
      <c r="FM20" s="9">
        <v>59.988999999999997</v>
      </c>
      <c r="FN20" s="9">
        <v>62.911999999999999</v>
      </c>
      <c r="FO20" s="9">
        <v>91.343000000000004</v>
      </c>
      <c r="FP20" s="9">
        <v>43.508000000000003</v>
      </c>
      <c r="FQ20" s="9">
        <v>47.834000000000003</v>
      </c>
      <c r="FR20" s="9">
        <v>1553.99</v>
      </c>
      <c r="FS20" s="9">
        <v>779.54399999999998</v>
      </c>
      <c r="FT20" s="9">
        <v>774.44600000000003</v>
      </c>
      <c r="FU20" s="9">
        <v>410.63900000000001</v>
      </c>
      <c r="FV20" s="9">
        <v>252.65899999999999</v>
      </c>
      <c r="FW20" s="9">
        <v>157.97900000000001</v>
      </c>
      <c r="FX20" s="9">
        <v>261.05799999999999</v>
      </c>
      <c r="FY20" s="9">
        <v>160.44900000000001</v>
      </c>
      <c r="FZ20" s="9">
        <v>100.608</v>
      </c>
      <c r="GA20" s="9">
        <v>12.815</v>
      </c>
      <c r="GB20" s="9">
        <v>6.6340000000000003</v>
      </c>
      <c r="GC20" s="9">
        <v>6.181</v>
      </c>
      <c r="GD20" s="9">
        <v>4.891</v>
      </c>
      <c r="GE20" s="9">
        <v>3.7879999999999998</v>
      </c>
      <c r="GF20" s="9">
        <v>1.103</v>
      </c>
      <c r="GG20" s="9">
        <v>5.6349999999999998</v>
      </c>
      <c r="GH20" s="9">
        <v>2.323</v>
      </c>
      <c r="GI20" s="9">
        <v>3.3119999999999998</v>
      </c>
      <c r="GJ20" s="9">
        <v>2.29</v>
      </c>
      <c r="GK20" s="9">
        <v>0.52300000000000002</v>
      </c>
      <c r="GL20" s="9">
        <v>1.7669999999999999</v>
      </c>
      <c r="GM20" s="9">
        <v>16.667000000000002</v>
      </c>
      <c r="GN20" s="9">
        <v>7.5549999999999997</v>
      </c>
      <c r="GO20" s="9">
        <v>9.1120000000000001</v>
      </c>
      <c r="GP20" s="9">
        <v>5.7030000000000003</v>
      </c>
      <c r="GQ20" s="9">
        <v>3.1320000000000001</v>
      </c>
      <c r="GR20" s="9">
        <v>2.5710000000000002</v>
      </c>
      <c r="GS20" s="9">
        <v>5.375</v>
      </c>
      <c r="GT20" s="9">
        <v>2.4409999999999998</v>
      </c>
      <c r="GU20" s="9">
        <v>2.9340000000000002</v>
      </c>
      <c r="GV20" s="9">
        <v>5.5890000000000004</v>
      </c>
      <c r="GW20" s="9">
        <v>1.982</v>
      </c>
      <c r="GX20" s="9">
        <v>3.6070000000000002</v>
      </c>
      <c r="GY20" s="9">
        <v>120.098</v>
      </c>
      <c r="GZ20" s="9">
        <v>78.02</v>
      </c>
      <c r="HA20" s="9">
        <v>42.078000000000003</v>
      </c>
      <c r="HB20" s="9">
        <v>931.08500000000004</v>
      </c>
      <c r="HC20" s="9">
        <v>488.64800000000002</v>
      </c>
      <c r="HD20" s="9">
        <v>442.43700000000001</v>
      </c>
      <c r="HE20" s="9">
        <v>178.227</v>
      </c>
      <c r="HF20" s="9">
        <v>82.97</v>
      </c>
      <c r="HG20" s="9">
        <v>95.257999999999996</v>
      </c>
      <c r="HH20" s="9">
        <v>74.81</v>
      </c>
      <c r="HI20" s="9">
        <v>32.146000000000001</v>
      </c>
      <c r="HJ20" s="9">
        <v>42.664000000000001</v>
      </c>
      <c r="HK20" s="9">
        <v>31.88</v>
      </c>
      <c r="HL20" s="9">
        <v>12.911</v>
      </c>
      <c r="HM20" s="9">
        <v>18.969000000000001</v>
      </c>
      <c r="HN20" s="9">
        <v>42.064</v>
      </c>
      <c r="HO20" s="9">
        <v>18.984000000000002</v>
      </c>
      <c r="HP20" s="9">
        <v>23.08</v>
      </c>
      <c r="HQ20" s="9">
        <v>38.438000000000002</v>
      </c>
      <c r="HR20" s="9">
        <v>16.721</v>
      </c>
      <c r="HS20" s="9">
        <v>21.716999999999999</v>
      </c>
      <c r="HT20" s="9">
        <v>35.411999999999999</v>
      </c>
      <c r="HU20" s="9">
        <v>15.175000000000001</v>
      </c>
      <c r="HV20" s="9">
        <v>20.236999999999998</v>
      </c>
      <c r="HW20" s="9">
        <v>22.018000000000001</v>
      </c>
      <c r="HX20" s="9">
        <v>10.663</v>
      </c>
      <c r="HY20" s="9">
        <v>11.355</v>
      </c>
      <c r="HZ20" s="9">
        <v>29.798999999999999</v>
      </c>
      <c r="IA20" s="9">
        <v>12.086</v>
      </c>
      <c r="IB20" s="9">
        <v>17.713999999999999</v>
      </c>
      <c r="IC20" s="9">
        <v>8.0069999999999997</v>
      </c>
      <c r="ID20" s="9">
        <v>5.2859999999999996</v>
      </c>
      <c r="IE20" s="9">
        <v>2.7210000000000001</v>
      </c>
      <c r="IF20" s="9">
        <v>13.154999999999999</v>
      </c>
      <c r="IG20" s="9">
        <v>4.9880000000000004</v>
      </c>
      <c r="IH20" s="9">
        <v>8.1669999999999998</v>
      </c>
      <c r="II20" s="9">
        <v>8.6370000000000005</v>
      </c>
      <c r="IJ20" s="9">
        <v>1.8120000000000001</v>
      </c>
      <c r="IK20" s="9">
        <v>6.8250000000000002</v>
      </c>
      <c r="IL20" s="9">
        <v>22.992000000000001</v>
      </c>
      <c r="IM20" s="9">
        <v>9.3970000000000002</v>
      </c>
      <c r="IN20" s="9">
        <v>13.596</v>
      </c>
      <c r="IO20" s="9">
        <v>9.593</v>
      </c>
      <c r="IP20" s="9">
        <v>5.6150000000000002</v>
      </c>
      <c r="IQ20" s="9">
        <v>3.9780000000000002</v>
      </c>
    </row>
    <row r="21" spans="1:251">
      <c r="A21" s="10">
        <v>45689</v>
      </c>
      <c r="B21" s="9">
        <v>214.68100000000001</v>
      </c>
      <c r="C21" s="9">
        <v>132.316</v>
      </c>
      <c r="D21" s="9">
        <v>67.662000000000006</v>
      </c>
      <c r="E21" s="9">
        <v>64.653999999999996</v>
      </c>
      <c r="F21" s="9">
        <v>169.66200000000001</v>
      </c>
      <c r="G21" s="9">
        <v>80.649000000000001</v>
      </c>
      <c r="H21" s="9">
        <v>89.013999999999996</v>
      </c>
      <c r="I21" s="9">
        <v>110.226</v>
      </c>
      <c r="J21" s="9">
        <v>49.213000000000001</v>
      </c>
      <c r="K21" s="9">
        <v>61.012999999999998</v>
      </c>
      <c r="L21" s="9">
        <v>2178.1170000000002</v>
      </c>
      <c r="M21" s="9">
        <v>1094.0509999999999</v>
      </c>
      <c r="N21" s="9">
        <v>1084.066</v>
      </c>
      <c r="O21" s="9">
        <v>534.50800000000004</v>
      </c>
      <c r="P21" s="9">
        <v>353.274</v>
      </c>
      <c r="Q21" s="9">
        <v>181.233</v>
      </c>
      <c r="R21" s="9">
        <v>333.42200000000003</v>
      </c>
      <c r="S21" s="9">
        <v>219.76300000000001</v>
      </c>
      <c r="T21" s="9">
        <v>113.65900000000001</v>
      </c>
      <c r="U21" s="9">
        <v>13.475</v>
      </c>
      <c r="V21" s="9">
        <v>9.0109999999999992</v>
      </c>
      <c r="W21" s="9">
        <v>4.4630000000000001</v>
      </c>
      <c r="X21" s="9">
        <v>4.3840000000000003</v>
      </c>
      <c r="Y21" s="9">
        <v>2.802</v>
      </c>
      <c r="Z21" s="9">
        <v>1.581</v>
      </c>
      <c r="AA21" s="9">
        <v>4.9909999999999997</v>
      </c>
      <c r="AB21" s="9">
        <v>4.4770000000000003</v>
      </c>
      <c r="AC21" s="9">
        <v>0.51300000000000001</v>
      </c>
      <c r="AD21" s="9">
        <v>4.101</v>
      </c>
      <c r="AE21" s="9">
        <v>1.732</v>
      </c>
      <c r="AF21" s="9">
        <v>2.3679999999999999</v>
      </c>
      <c r="AG21" s="9">
        <v>27.754999999999999</v>
      </c>
      <c r="AH21" s="9">
        <v>17.431000000000001</v>
      </c>
      <c r="AI21" s="9">
        <v>10.324</v>
      </c>
      <c r="AJ21" s="9">
        <v>10.141</v>
      </c>
      <c r="AK21" s="9">
        <v>8.4090000000000007</v>
      </c>
      <c r="AL21" s="9">
        <v>1.7330000000000001</v>
      </c>
      <c r="AM21" s="9">
        <v>4.4669999999999996</v>
      </c>
      <c r="AN21" s="9">
        <v>2.597</v>
      </c>
      <c r="AO21" s="9">
        <v>1.87</v>
      </c>
      <c r="AP21" s="9">
        <v>13.147</v>
      </c>
      <c r="AQ21" s="9">
        <v>6.4260000000000002</v>
      </c>
      <c r="AR21" s="9">
        <v>6.7210000000000001</v>
      </c>
      <c r="AS21" s="9">
        <v>159.85599999999999</v>
      </c>
      <c r="AT21" s="9">
        <v>107.068</v>
      </c>
      <c r="AU21" s="9">
        <v>52.787999999999997</v>
      </c>
      <c r="AV21" s="9">
        <v>2916.45</v>
      </c>
      <c r="AW21" s="9">
        <v>1508.6869999999999</v>
      </c>
      <c r="AX21" s="9">
        <v>1407.7629999999999</v>
      </c>
      <c r="AY21" s="9">
        <v>528.327</v>
      </c>
      <c r="AZ21" s="9">
        <v>248.69300000000001</v>
      </c>
      <c r="BA21" s="9">
        <v>279.63499999999999</v>
      </c>
      <c r="BB21" s="9">
        <v>267.36700000000002</v>
      </c>
      <c r="BC21" s="9">
        <v>132.82599999999999</v>
      </c>
      <c r="BD21" s="9">
        <v>134.54</v>
      </c>
      <c r="BE21" s="9">
        <v>107.852</v>
      </c>
      <c r="BF21" s="9">
        <v>60.250999999999998</v>
      </c>
      <c r="BG21" s="9">
        <v>47.6</v>
      </c>
      <c r="BH21" s="9">
        <v>158.822</v>
      </c>
      <c r="BI21" s="9">
        <v>71.882000000000005</v>
      </c>
      <c r="BJ21" s="9">
        <v>86.94</v>
      </c>
      <c r="BK21" s="9">
        <v>152.22900000000001</v>
      </c>
      <c r="BL21" s="9">
        <v>85.945999999999998</v>
      </c>
      <c r="BM21" s="9">
        <v>66.283000000000001</v>
      </c>
      <c r="BN21" s="9">
        <v>113.705</v>
      </c>
      <c r="BO21" s="9">
        <v>46.186999999999998</v>
      </c>
      <c r="BP21" s="9">
        <v>67.518000000000001</v>
      </c>
      <c r="BQ21" s="9">
        <v>77.308000000000007</v>
      </c>
      <c r="BR21" s="9">
        <v>42.661000000000001</v>
      </c>
      <c r="BS21" s="9">
        <v>34.646999999999998</v>
      </c>
      <c r="BT21" s="9">
        <v>107.732</v>
      </c>
      <c r="BU21" s="9">
        <v>48.234000000000002</v>
      </c>
      <c r="BV21" s="9">
        <v>59.497999999999998</v>
      </c>
      <c r="BW21" s="9">
        <v>30.411999999999999</v>
      </c>
      <c r="BX21" s="9">
        <v>21.574000000000002</v>
      </c>
      <c r="BY21" s="9">
        <v>8.8379999999999992</v>
      </c>
      <c r="BZ21" s="9">
        <v>42.195999999999998</v>
      </c>
      <c r="CA21" s="9">
        <v>14.949</v>
      </c>
      <c r="CB21" s="9">
        <v>27.248000000000001</v>
      </c>
      <c r="CC21" s="9">
        <v>35.124000000000002</v>
      </c>
      <c r="CD21" s="9">
        <v>11.711</v>
      </c>
      <c r="CE21" s="9">
        <v>23.413</v>
      </c>
      <c r="CF21" s="9">
        <v>82.326999999999998</v>
      </c>
      <c r="CG21" s="9">
        <v>41.932000000000002</v>
      </c>
      <c r="CH21" s="9">
        <v>40.395000000000003</v>
      </c>
      <c r="CI21" s="9">
        <v>38.270000000000003</v>
      </c>
      <c r="CJ21" s="9">
        <v>24.010999999999999</v>
      </c>
      <c r="CK21" s="9">
        <v>14.257999999999999</v>
      </c>
      <c r="CL21" s="9">
        <v>28.376000000000001</v>
      </c>
      <c r="CM21" s="9">
        <v>15.089</v>
      </c>
      <c r="CN21" s="9">
        <v>13.287000000000001</v>
      </c>
      <c r="CO21" s="9">
        <v>15.680999999999999</v>
      </c>
      <c r="CP21" s="9">
        <v>2.831</v>
      </c>
      <c r="CQ21" s="9">
        <v>12.85</v>
      </c>
      <c r="CR21" s="9">
        <v>175.28200000000001</v>
      </c>
      <c r="CS21" s="9">
        <v>90.022000000000006</v>
      </c>
      <c r="CT21" s="9">
        <v>85.26</v>
      </c>
      <c r="CU21" s="9">
        <v>92.084999999999994</v>
      </c>
      <c r="CV21" s="9">
        <v>42.804000000000002</v>
      </c>
      <c r="CW21" s="9">
        <v>49.28</v>
      </c>
      <c r="CX21" s="9">
        <v>260.96100000000001</v>
      </c>
      <c r="CY21" s="9">
        <v>115.866</v>
      </c>
      <c r="CZ21" s="9">
        <v>145.09399999999999</v>
      </c>
      <c r="DA21" s="9">
        <v>2388.123</v>
      </c>
      <c r="DB21" s="9">
        <v>1259.9939999999999</v>
      </c>
      <c r="DC21" s="9">
        <v>1128.1279999999999</v>
      </c>
      <c r="DD21" s="9">
        <v>1996.5440000000001</v>
      </c>
      <c r="DE21" s="9">
        <v>1009.984</v>
      </c>
      <c r="DF21" s="9">
        <v>986.56</v>
      </c>
      <c r="DG21" s="9">
        <v>1876.309</v>
      </c>
      <c r="DH21" s="9">
        <v>954.97900000000004</v>
      </c>
      <c r="DI21" s="9">
        <v>921.32899999999995</v>
      </c>
      <c r="DJ21" s="9">
        <v>58.23</v>
      </c>
      <c r="DK21" s="9">
        <v>31.346</v>
      </c>
      <c r="DL21" s="9">
        <v>26.884</v>
      </c>
      <c r="DM21" s="9">
        <v>60.225999999999999</v>
      </c>
      <c r="DN21" s="9">
        <v>23.658000000000001</v>
      </c>
      <c r="DO21" s="9">
        <v>36.567999999999998</v>
      </c>
      <c r="DP21" s="9">
        <v>1488.7</v>
      </c>
      <c r="DQ21" s="9">
        <v>772.42</v>
      </c>
      <c r="DR21" s="9">
        <v>716.28099999999995</v>
      </c>
      <c r="DS21" s="9">
        <v>114.568</v>
      </c>
      <c r="DT21" s="9">
        <v>38.003999999999998</v>
      </c>
      <c r="DU21" s="9">
        <v>76.563999999999993</v>
      </c>
      <c r="DV21" s="9">
        <v>35.704999999999998</v>
      </c>
      <c r="DW21" s="9">
        <v>18.574000000000002</v>
      </c>
      <c r="DX21" s="9">
        <v>17.131</v>
      </c>
      <c r="DY21" s="9">
        <v>36.247</v>
      </c>
      <c r="DZ21" s="9">
        <v>9.7309999999999999</v>
      </c>
      <c r="EA21" s="9">
        <v>26.515999999999998</v>
      </c>
      <c r="EB21" s="9">
        <v>42.616</v>
      </c>
      <c r="EC21" s="9">
        <v>9.6980000000000004</v>
      </c>
      <c r="ED21" s="9">
        <v>32.917000000000002</v>
      </c>
      <c r="EE21" s="9">
        <v>99.510999999999996</v>
      </c>
      <c r="EF21" s="9">
        <v>33.369999999999997</v>
      </c>
      <c r="EG21" s="9">
        <v>66.141000000000005</v>
      </c>
      <c r="EH21" s="9">
        <v>24.728999999999999</v>
      </c>
      <c r="EI21" s="9">
        <v>14.595000000000001</v>
      </c>
      <c r="EJ21" s="9">
        <v>10.134</v>
      </c>
      <c r="EK21" s="9">
        <v>44.290999999999997</v>
      </c>
      <c r="EL21" s="9">
        <v>11.194000000000001</v>
      </c>
      <c r="EM21" s="9">
        <v>33.097000000000001</v>
      </c>
      <c r="EN21" s="9">
        <v>30.492000000000001</v>
      </c>
      <c r="EO21" s="9">
        <v>7.5810000000000004</v>
      </c>
      <c r="EP21" s="9">
        <v>22.91</v>
      </c>
      <c r="EQ21" s="9">
        <v>293.76499999999999</v>
      </c>
      <c r="ER21" s="9">
        <v>166.19</v>
      </c>
      <c r="ES21" s="9">
        <v>127.575</v>
      </c>
      <c r="ET21" s="9">
        <v>248.095</v>
      </c>
      <c r="EU21" s="9">
        <v>124.748</v>
      </c>
      <c r="EV21" s="9">
        <v>123.34699999999999</v>
      </c>
      <c r="EW21" s="9">
        <v>1748.4490000000001</v>
      </c>
      <c r="EX21" s="9">
        <v>885.23599999999999</v>
      </c>
      <c r="EY21" s="9">
        <v>863.21400000000006</v>
      </c>
      <c r="EZ21" s="9">
        <v>229.535</v>
      </c>
      <c r="FA21" s="9">
        <v>109.05200000000001</v>
      </c>
      <c r="FB21" s="9">
        <v>120.483</v>
      </c>
      <c r="FC21" s="9">
        <v>1767.009</v>
      </c>
      <c r="FD21" s="9">
        <v>900.93200000000002</v>
      </c>
      <c r="FE21" s="9">
        <v>866.077</v>
      </c>
      <c r="FF21" s="9">
        <v>350.81799999999998</v>
      </c>
      <c r="FG21" s="9">
        <v>176.595</v>
      </c>
      <c r="FH21" s="9">
        <v>174.22300000000001</v>
      </c>
      <c r="FI21" s="9">
        <v>126.81100000000001</v>
      </c>
      <c r="FJ21" s="9">
        <v>57.204999999999998</v>
      </c>
      <c r="FK21" s="9">
        <v>69.606999999999999</v>
      </c>
      <c r="FL21" s="9">
        <v>121.283</v>
      </c>
      <c r="FM21" s="9">
        <v>67.543999999999997</v>
      </c>
      <c r="FN21" s="9">
        <v>53.74</v>
      </c>
      <c r="FO21" s="9">
        <v>102.723</v>
      </c>
      <c r="FP21" s="9">
        <v>51.847000000000001</v>
      </c>
      <c r="FQ21" s="9">
        <v>50.875999999999998</v>
      </c>
      <c r="FR21" s="9">
        <v>1645.7260000000001</v>
      </c>
      <c r="FS21" s="9">
        <v>833.38900000000001</v>
      </c>
      <c r="FT21" s="9">
        <v>812.33699999999999</v>
      </c>
      <c r="FU21" s="9">
        <v>391.57799999999997</v>
      </c>
      <c r="FV21" s="9">
        <v>250.011</v>
      </c>
      <c r="FW21" s="9">
        <v>141.56800000000001</v>
      </c>
      <c r="FX21" s="9">
        <v>253.05699999999999</v>
      </c>
      <c r="FY21" s="9">
        <v>170.023</v>
      </c>
      <c r="FZ21" s="9">
        <v>83.034000000000006</v>
      </c>
      <c r="GA21" s="9">
        <v>18.286999999999999</v>
      </c>
      <c r="GB21" s="9">
        <v>9.06</v>
      </c>
      <c r="GC21" s="9">
        <v>9.2270000000000003</v>
      </c>
      <c r="GD21" s="9">
        <v>5.6280000000000001</v>
      </c>
      <c r="GE21" s="9">
        <v>3.1379999999999999</v>
      </c>
      <c r="GF21" s="9">
        <v>2.4900000000000002</v>
      </c>
      <c r="GG21" s="9">
        <v>5.1619999999999999</v>
      </c>
      <c r="GH21" s="9">
        <v>2.9369999999999998</v>
      </c>
      <c r="GI21" s="9">
        <v>2.2250000000000001</v>
      </c>
      <c r="GJ21" s="9">
        <v>7.4969999999999999</v>
      </c>
      <c r="GK21" s="9">
        <v>2.9849999999999999</v>
      </c>
      <c r="GL21" s="9">
        <v>4.5119999999999996</v>
      </c>
      <c r="GM21" s="9">
        <v>18.501000000000001</v>
      </c>
      <c r="GN21" s="9">
        <v>8.2989999999999995</v>
      </c>
      <c r="GO21" s="9">
        <v>10.202</v>
      </c>
      <c r="GP21" s="9">
        <v>5.8940000000000001</v>
      </c>
      <c r="GQ21" s="9">
        <v>2.8109999999999999</v>
      </c>
      <c r="GR21" s="9">
        <v>3.0840000000000001</v>
      </c>
      <c r="GS21" s="9">
        <v>6.1219999999999999</v>
      </c>
      <c r="GT21" s="9">
        <v>3.306</v>
      </c>
      <c r="GU21" s="9">
        <v>2.8159999999999998</v>
      </c>
      <c r="GV21" s="9">
        <v>6.4850000000000003</v>
      </c>
      <c r="GW21" s="9">
        <v>2.1829999999999998</v>
      </c>
      <c r="GX21" s="9">
        <v>4.3029999999999999</v>
      </c>
      <c r="GY21" s="9">
        <v>101.733</v>
      </c>
      <c r="GZ21" s="9">
        <v>62.628</v>
      </c>
      <c r="HA21" s="9">
        <v>39.104999999999997</v>
      </c>
      <c r="HB21" s="9">
        <v>951.13300000000004</v>
      </c>
      <c r="HC21" s="9">
        <v>493.88799999999998</v>
      </c>
      <c r="HD21" s="9">
        <v>457.24400000000003</v>
      </c>
      <c r="HE21" s="9">
        <v>152.261</v>
      </c>
      <c r="HF21" s="9">
        <v>78.426000000000002</v>
      </c>
      <c r="HG21" s="9">
        <v>73.834999999999994</v>
      </c>
      <c r="HH21" s="9">
        <v>70.994</v>
      </c>
      <c r="HI21" s="9">
        <v>37.078000000000003</v>
      </c>
      <c r="HJ21" s="9">
        <v>33.917000000000002</v>
      </c>
      <c r="HK21" s="9">
        <v>32.020000000000003</v>
      </c>
      <c r="HL21" s="9">
        <v>15.788</v>
      </c>
      <c r="HM21" s="9">
        <v>16.231999999999999</v>
      </c>
      <c r="HN21" s="9">
        <v>38.686</v>
      </c>
      <c r="HO21" s="9">
        <v>21.001999999999999</v>
      </c>
      <c r="HP21" s="9">
        <v>17.684999999999999</v>
      </c>
      <c r="HQ21" s="9">
        <v>38.412999999999997</v>
      </c>
      <c r="HR21" s="9">
        <v>19.407</v>
      </c>
      <c r="HS21" s="9">
        <v>19.007000000000001</v>
      </c>
      <c r="HT21" s="9">
        <v>32.581000000000003</v>
      </c>
      <c r="HU21" s="9">
        <v>17.670999999999999</v>
      </c>
      <c r="HV21" s="9">
        <v>14.91</v>
      </c>
      <c r="HW21" s="9">
        <v>26.812000000000001</v>
      </c>
      <c r="HX21" s="9">
        <v>15.542</v>
      </c>
      <c r="HY21" s="9">
        <v>11.27</v>
      </c>
      <c r="HZ21" s="9">
        <v>22.323</v>
      </c>
      <c r="IA21" s="9">
        <v>9.1709999999999994</v>
      </c>
      <c r="IB21" s="9">
        <v>13.151999999999999</v>
      </c>
      <c r="IC21" s="9">
        <v>6.6710000000000003</v>
      </c>
      <c r="ID21" s="9">
        <v>4.0410000000000004</v>
      </c>
      <c r="IE21" s="9">
        <v>2.6309999999999998</v>
      </c>
      <c r="IF21" s="9">
        <v>6.0259999999999998</v>
      </c>
      <c r="IG21" s="9">
        <v>1.75</v>
      </c>
      <c r="IH21" s="9">
        <v>4.2759999999999998</v>
      </c>
      <c r="II21" s="9">
        <v>9.625</v>
      </c>
      <c r="IJ21" s="9">
        <v>3.38</v>
      </c>
      <c r="IK21" s="9">
        <v>6.2450000000000001</v>
      </c>
      <c r="IL21" s="9">
        <v>21.86</v>
      </c>
      <c r="IM21" s="9">
        <v>12.365</v>
      </c>
      <c r="IN21" s="9">
        <v>9.4939999999999998</v>
      </c>
      <c r="IO21" s="9">
        <v>13.714</v>
      </c>
      <c r="IP21" s="9">
        <v>9.2910000000000004</v>
      </c>
      <c r="IQ21" s="9">
        <v>4.423</v>
      </c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2823</v>
      </c>
      <c r="C1" s="3" t="s">
        <v>2824</v>
      </c>
      <c r="D1" s="3" t="s">
        <v>2825</v>
      </c>
      <c r="E1" s="3" t="s">
        <v>2826</v>
      </c>
      <c r="F1" s="3" t="s">
        <v>2827</v>
      </c>
      <c r="G1" s="3" t="s">
        <v>2828</v>
      </c>
      <c r="H1" s="3" t="s">
        <v>2829</v>
      </c>
      <c r="I1" s="3" t="s">
        <v>2830</v>
      </c>
      <c r="J1" s="3" t="s">
        <v>2831</v>
      </c>
      <c r="K1" s="3" t="s">
        <v>2832</v>
      </c>
      <c r="L1" s="3" t="s">
        <v>2833</v>
      </c>
      <c r="M1" s="3" t="s">
        <v>2834</v>
      </c>
      <c r="N1" s="3" t="s">
        <v>2835</v>
      </c>
      <c r="O1" s="3" t="s">
        <v>2836</v>
      </c>
      <c r="P1" s="3" t="s">
        <v>2837</v>
      </c>
      <c r="Q1" s="3" t="s">
        <v>2838</v>
      </c>
      <c r="R1" s="3" t="s">
        <v>2839</v>
      </c>
      <c r="S1" s="3" t="s">
        <v>2840</v>
      </c>
      <c r="T1" s="3" t="s">
        <v>2841</v>
      </c>
      <c r="U1" s="3" t="s">
        <v>2842</v>
      </c>
      <c r="V1" s="3" t="s">
        <v>2843</v>
      </c>
      <c r="W1" s="3" t="s">
        <v>2844</v>
      </c>
      <c r="X1" s="3" t="s">
        <v>2845</v>
      </c>
      <c r="Y1" s="3" t="s">
        <v>2846</v>
      </c>
      <c r="Z1" s="3" t="s">
        <v>2847</v>
      </c>
      <c r="AA1" s="3" t="s">
        <v>2848</v>
      </c>
      <c r="AB1" s="3" t="s">
        <v>2849</v>
      </c>
      <c r="AC1" s="3" t="s">
        <v>2850</v>
      </c>
      <c r="AD1" s="3" t="s">
        <v>2851</v>
      </c>
      <c r="AE1" s="3" t="s">
        <v>2852</v>
      </c>
      <c r="AF1" s="3" t="s">
        <v>2853</v>
      </c>
      <c r="AG1" s="3" t="s">
        <v>2854</v>
      </c>
      <c r="AH1" s="3" t="s">
        <v>2855</v>
      </c>
      <c r="AI1" s="3" t="s">
        <v>2856</v>
      </c>
      <c r="AJ1" s="3" t="s">
        <v>2857</v>
      </c>
      <c r="AK1" s="3" t="s">
        <v>2858</v>
      </c>
      <c r="AL1" s="3" t="s">
        <v>2859</v>
      </c>
      <c r="AM1" s="3" t="s">
        <v>2860</v>
      </c>
      <c r="AN1" s="3" t="s">
        <v>2861</v>
      </c>
      <c r="AO1" s="3" t="s">
        <v>2862</v>
      </c>
      <c r="AP1" s="3" t="s">
        <v>2863</v>
      </c>
      <c r="AQ1" s="3" t="s">
        <v>2864</v>
      </c>
      <c r="AR1" s="3" t="s">
        <v>2865</v>
      </c>
      <c r="AS1" s="3" t="s">
        <v>2866</v>
      </c>
      <c r="AT1" s="3" t="s">
        <v>2867</v>
      </c>
      <c r="AU1" s="3" t="s">
        <v>2868</v>
      </c>
      <c r="AV1" s="3" t="s">
        <v>2869</v>
      </c>
      <c r="AW1" s="3" t="s">
        <v>2870</v>
      </c>
      <c r="AX1" s="3" t="s">
        <v>2871</v>
      </c>
      <c r="AY1" s="3" t="s">
        <v>2872</v>
      </c>
      <c r="AZ1" s="3" t="s">
        <v>2873</v>
      </c>
      <c r="BA1" s="3" t="s">
        <v>2874</v>
      </c>
      <c r="BB1" s="3" t="s">
        <v>2875</v>
      </c>
      <c r="BC1" s="3" t="s">
        <v>2876</v>
      </c>
      <c r="BD1" s="3" t="s">
        <v>2877</v>
      </c>
      <c r="BE1" s="3" t="s">
        <v>2878</v>
      </c>
      <c r="BF1" s="3" t="s">
        <v>2879</v>
      </c>
      <c r="BG1" s="3" t="s">
        <v>2880</v>
      </c>
      <c r="BH1" s="3" t="s">
        <v>2881</v>
      </c>
      <c r="BI1" s="3" t="s">
        <v>2882</v>
      </c>
      <c r="BJ1" s="3" t="s">
        <v>2883</v>
      </c>
      <c r="BK1" s="3" t="s">
        <v>2884</v>
      </c>
      <c r="BL1" s="3" t="s">
        <v>2885</v>
      </c>
      <c r="BM1" s="3" t="s">
        <v>2886</v>
      </c>
      <c r="BN1" s="3" t="s">
        <v>2887</v>
      </c>
      <c r="BO1" s="3" t="s">
        <v>2888</v>
      </c>
      <c r="BP1" s="3" t="s">
        <v>2889</v>
      </c>
      <c r="BQ1" s="3" t="s">
        <v>2890</v>
      </c>
      <c r="BR1" s="3" t="s">
        <v>2891</v>
      </c>
      <c r="BS1" s="3" t="s">
        <v>2892</v>
      </c>
      <c r="BT1" s="3" t="s">
        <v>2893</v>
      </c>
      <c r="BU1" s="3" t="s">
        <v>2894</v>
      </c>
      <c r="BV1" s="3" t="s">
        <v>2895</v>
      </c>
      <c r="BW1" s="3" t="s">
        <v>2896</v>
      </c>
      <c r="BX1" s="3" t="s">
        <v>2897</v>
      </c>
      <c r="BY1" s="3" t="s">
        <v>2898</v>
      </c>
      <c r="BZ1" s="3" t="s">
        <v>2899</v>
      </c>
      <c r="CA1" s="3" t="s">
        <v>2900</v>
      </c>
      <c r="CB1" s="3" t="s">
        <v>2901</v>
      </c>
      <c r="CC1" s="3" t="s">
        <v>2902</v>
      </c>
      <c r="CD1" s="3" t="s">
        <v>2903</v>
      </c>
      <c r="CE1" s="3" t="s">
        <v>2904</v>
      </c>
      <c r="CF1" s="3" t="s">
        <v>2905</v>
      </c>
      <c r="CG1" s="3" t="s">
        <v>2906</v>
      </c>
      <c r="CH1" s="3" t="s">
        <v>2907</v>
      </c>
      <c r="CI1" s="3" t="s">
        <v>2908</v>
      </c>
      <c r="CJ1" s="3" t="s">
        <v>2909</v>
      </c>
      <c r="CK1" s="3" t="s">
        <v>2910</v>
      </c>
      <c r="CL1" s="3" t="s">
        <v>2911</v>
      </c>
      <c r="CM1" s="3" t="s">
        <v>2912</v>
      </c>
      <c r="CN1" s="3" t="s">
        <v>2913</v>
      </c>
      <c r="CO1" s="3" t="s">
        <v>2914</v>
      </c>
      <c r="CP1" s="3" t="s">
        <v>2915</v>
      </c>
      <c r="CQ1" s="3" t="s">
        <v>2916</v>
      </c>
      <c r="CR1" s="3" t="s">
        <v>2917</v>
      </c>
      <c r="CS1" s="3" t="s">
        <v>2918</v>
      </c>
      <c r="CT1" s="3" t="s">
        <v>2859</v>
      </c>
      <c r="CU1" s="3" t="s">
        <v>2860</v>
      </c>
      <c r="CV1" s="3" t="s">
        <v>2861</v>
      </c>
      <c r="CW1" s="3" t="s">
        <v>2862</v>
      </c>
      <c r="CX1" s="3" t="s">
        <v>2863</v>
      </c>
      <c r="CY1" s="3" t="s">
        <v>2864</v>
      </c>
      <c r="CZ1" s="3" t="s">
        <v>2865</v>
      </c>
      <c r="DA1" s="3" t="s">
        <v>2866</v>
      </c>
      <c r="DB1" s="3" t="s">
        <v>2867</v>
      </c>
      <c r="DC1" s="3" t="s">
        <v>2919</v>
      </c>
      <c r="DD1" s="3" t="s">
        <v>2920</v>
      </c>
      <c r="DE1" s="3" t="s">
        <v>2921</v>
      </c>
      <c r="DF1" s="3" t="s">
        <v>2871</v>
      </c>
      <c r="DG1" s="3" t="s">
        <v>2872</v>
      </c>
      <c r="DH1" s="3" t="s">
        <v>2873</v>
      </c>
      <c r="DI1" s="3" t="s">
        <v>2874</v>
      </c>
      <c r="DJ1" s="3" t="s">
        <v>2875</v>
      </c>
      <c r="DK1" s="3" t="s">
        <v>2876</v>
      </c>
      <c r="DL1" s="3" t="s">
        <v>2877</v>
      </c>
      <c r="DM1" s="3" t="s">
        <v>2878</v>
      </c>
      <c r="DN1" s="3" t="s">
        <v>2879</v>
      </c>
      <c r="DO1" s="3" t="s">
        <v>2880</v>
      </c>
      <c r="DP1" s="3" t="s">
        <v>2881</v>
      </c>
      <c r="DQ1" s="3" t="s">
        <v>2882</v>
      </c>
      <c r="DR1" s="3" t="s">
        <v>2922</v>
      </c>
      <c r="DS1" s="3" t="s">
        <v>2923</v>
      </c>
      <c r="DT1" s="3" t="s">
        <v>2924</v>
      </c>
      <c r="DU1" s="3" t="s">
        <v>2925</v>
      </c>
      <c r="DV1" s="3" t="s">
        <v>2926</v>
      </c>
      <c r="DW1" s="3" t="s">
        <v>2927</v>
      </c>
      <c r="DX1" s="3" t="s">
        <v>2928</v>
      </c>
      <c r="DY1" s="3" t="s">
        <v>2929</v>
      </c>
      <c r="DZ1" s="3" t="s">
        <v>2930</v>
      </c>
      <c r="EA1" s="3" t="s">
        <v>2931</v>
      </c>
      <c r="EB1" s="3" t="s">
        <v>2932</v>
      </c>
      <c r="EC1" s="3" t="s">
        <v>2933</v>
      </c>
      <c r="ED1" s="3" t="s">
        <v>2934</v>
      </c>
      <c r="EE1" s="3" t="s">
        <v>2935</v>
      </c>
      <c r="EF1" s="3" t="s">
        <v>2936</v>
      </c>
      <c r="EG1" s="3" t="s">
        <v>2937</v>
      </c>
      <c r="EH1" s="3" t="s">
        <v>2938</v>
      </c>
      <c r="EI1" s="3" t="s">
        <v>2939</v>
      </c>
      <c r="EJ1" s="3" t="s">
        <v>2940</v>
      </c>
      <c r="EK1" s="3" t="s">
        <v>2941</v>
      </c>
      <c r="EL1" s="3" t="s">
        <v>2942</v>
      </c>
      <c r="EM1" s="3" t="s">
        <v>2943</v>
      </c>
      <c r="EN1" s="3" t="s">
        <v>2944</v>
      </c>
      <c r="EO1" s="3" t="s">
        <v>2945</v>
      </c>
      <c r="EP1" s="3" t="s">
        <v>2946</v>
      </c>
      <c r="EQ1" s="3" t="s">
        <v>2947</v>
      </c>
      <c r="ER1" s="3" t="s">
        <v>2948</v>
      </c>
      <c r="ES1" s="3" t="s">
        <v>2949</v>
      </c>
      <c r="ET1" s="3" t="s">
        <v>2950</v>
      </c>
      <c r="EU1" s="3" t="s">
        <v>2951</v>
      </c>
      <c r="EV1" s="3" t="s">
        <v>2952</v>
      </c>
      <c r="EW1" s="3" t="s">
        <v>2953</v>
      </c>
      <c r="EX1" s="3" t="s">
        <v>2954</v>
      </c>
      <c r="EY1" s="3" t="s">
        <v>2955</v>
      </c>
      <c r="EZ1" s="3" t="s">
        <v>2956</v>
      </c>
      <c r="FA1" s="3" t="s">
        <v>2957</v>
      </c>
      <c r="FB1" s="3" t="s">
        <v>2958</v>
      </c>
      <c r="FC1" s="3" t="s">
        <v>2959</v>
      </c>
      <c r="FD1" s="3" t="s">
        <v>2960</v>
      </c>
      <c r="FE1" s="3" t="s">
        <v>2961</v>
      </c>
      <c r="FF1" s="3" t="s">
        <v>2962</v>
      </c>
      <c r="FG1" s="3" t="s">
        <v>2963</v>
      </c>
      <c r="FH1" s="3" t="s">
        <v>2964</v>
      </c>
      <c r="FI1" s="3" t="s">
        <v>2965</v>
      </c>
      <c r="FJ1" s="3" t="s">
        <v>2966</v>
      </c>
      <c r="FK1" s="3" t="s">
        <v>2967</v>
      </c>
      <c r="FL1" s="3" t="s">
        <v>2968</v>
      </c>
      <c r="FM1" s="3" t="s">
        <v>2969</v>
      </c>
      <c r="FN1" s="3" t="s">
        <v>2970</v>
      </c>
      <c r="FO1" s="3" t="s">
        <v>2971</v>
      </c>
      <c r="FP1" s="3" t="s">
        <v>2972</v>
      </c>
      <c r="FQ1" s="3" t="s">
        <v>2973</v>
      </c>
      <c r="FR1" s="3" t="s">
        <v>2974</v>
      </c>
      <c r="FS1" s="3" t="s">
        <v>2975</v>
      </c>
      <c r="FT1" s="3" t="s">
        <v>2976</v>
      </c>
      <c r="FU1" s="3" t="s">
        <v>2977</v>
      </c>
      <c r="FV1" s="3" t="s">
        <v>2978</v>
      </c>
      <c r="FW1" s="3" t="s">
        <v>2979</v>
      </c>
      <c r="FX1" s="3" t="s">
        <v>2980</v>
      </c>
      <c r="FY1" s="3" t="s">
        <v>2981</v>
      </c>
      <c r="FZ1" s="3" t="s">
        <v>2982</v>
      </c>
      <c r="GA1" s="3" t="s">
        <v>2983</v>
      </c>
      <c r="GB1" s="3" t="s">
        <v>2984</v>
      </c>
      <c r="GC1" s="3" t="s">
        <v>2985</v>
      </c>
      <c r="GD1" s="3" t="s">
        <v>2986</v>
      </c>
      <c r="GE1" s="3" t="s">
        <v>2987</v>
      </c>
      <c r="GF1" s="3" t="s">
        <v>2988</v>
      </c>
      <c r="GG1" s="3" t="s">
        <v>2989</v>
      </c>
      <c r="GH1" s="3" t="s">
        <v>2990</v>
      </c>
      <c r="GI1" s="3" t="s">
        <v>2991</v>
      </c>
      <c r="GJ1" s="3" t="s">
        <v>2992</v>
      </c>
      <c r="GK1" s="3" t="s">
        <v>2993</v>
      </c>
      <c r="GL1" s="3" t="s">
        <v>2994</v>
      </c>
      <c r="GM1" s="3" t="s">
        <v>2995</v>
      </c>
      <c r="GN1" s="3" t="s">
        <v>2996</v>
      </c>
      <c r="GO1" s="3" t="s">
        <v>2997</v>
      </c>
      <c r="GP1" s="3" t="s">
        <v>2998</v>
      </c>
      <c r="GQ1" s="3" t="s">
        <v>2999</v>
      </c>
      <c r="GR1" s="3" t="s">
        <v>3000</v>
      </c>
      <c r="GS1" s="3" t="s">
        <v>3001</v>
      </c>
      <c r="GT1" s="3" t="s">
        <v>3002</v>
      </c>
      <c r="GU1" s="3" t="s">
        <v>3003</v>
      </c>
      <c r="GV1" s="3" t="s">
        <v>3004</v>
      </c>
      <c r="GW1" s="3" t="s">
        <v>3005</v>
      </c>
      <c r="GX1" s="3" t="s">
        <v>3006</v>
      </c>
      <c r="GY1" s="3" t="s">
        <v>3007</v>
      </c>
      <c r="GZ1" s="3" t="s">
        <v>3008</v>
      </c>
      <c r="HA1" s="3" t="s">
        <v>3009</v>
      </c>
      <c r="HB1" s="3" t="s">
        <v>3010</v>
      </c>
      <c r="HC1" s="3" t="s">
        <v>3011</v>
      </c>
      <c r="HD1" s="3" t="s">
        <v>3012</v>
      </c>
      <c r="HE1" s="3" t="s">
        <v>3013</v>
      </c>
      <c r="HF1" s="3" t="s">
        <v>3014</v>
      </c>
      <c r="HG1" s="3" t="s">
        <v>3015</v>
      </c>
      <c r="HH1" s="3" t="s">
        <v>3016</v>
      </c>
      <c r="HI1" s="3" t="s">
        <v>3017</v>
      </c>
      <c r="HJ1" s="3" t="s">
        <v>3018</v>
      </c>
      <c r="HK1" s="3" t="s">
        <v>3019</v>
      </c>
      <c r="HL1" s="3" t="s">
        <v>3020</v>
      </c>
      <c r="HM1" s="3" t="s">
        <v>3021</v>
      </c>
      <c r="HN1" s="3" t="s">
        <v>3022</v>
      </c>
      <c r="HO1" s="3" t="s">
        <v>3023</v>
      </c>
      <c r="HP1" s="3" t="s">
        <v>3024</v>
      </c>
      <c r="HQ1" s="3" t="s">
        <v>3025</v>
      </c>
      <c r="HR1" s="3" t="s">
        <v>3026</v>
      </c>
      <c r="HS1" s="3" t="s">
        <v>3027</v>
      </c>
      <c r="HT1" s="3" t="s">
        <v>3028</v>
      </c>
      <c r="HU1" s="3" t="s">
        <v>3029</v>
      </c>
      <c r="HV1" s="3" t="s">
        <v>3030</v>
      </c>
      <c r="HW1" s="3" t="s">
        <v>3031</v>
      </c>
      <c r="HX1" s="3" t="s">
        <v>3032</v>
      </c>
      <c r="HY1" s="3" t="s">
        <v>3033</v>
      </c>
      <c r="HZ1" s="3" t="s">
        <v>3034</v>
      </c>
      <c r="IA1" s="3" t="s">
        <v>3035</v>
      </c>
      <c r="IB1" s="3" t="s">
        <v>3036</v>
      </c>
      <c r="IC1" s="3" t="s">
        <v>3037</v>
      </c>
      <c r="ID1" s="3" t="s">
        <v>3038</v>
      </c>
      <c r="IE1" s="3" t="s">
        <v>3039</v>
      </c>
      <c r="IF1" s="3" t="s">
        <v>3040</v>
      </c>
      <c r="IG1" s="3" t="s">
        <v>3041</v>
      </c>
      <c r="IH1" s="3" t="s">
        <v>3042</v>
      </c>
      <c r="II1" s="3" t="s">
        <v>3043</v>
      </c>
      <c r="IJ1" s="3" t="s">
        <v>3044</v>
      </c>
      <c r="IK1" s="3" t="s">
        <v>3045</v>
      </c>
      <c r="IL1" s="3" t="s">
        <v>3046</v>
      </c>
      <c r="IM1" s="3" t="s">
        <v>3047</v>
      </c>
      <c r="IN1" s="3" t="s">
        <v>3048</v>
      </c>
      <c r="IO1" s="3" t="s">
        <v>3049</v>
      </c>
      <c r="IP1" s="3" t="s">
        <v>3050</v>
      </c>
      <c r="IQ1" s="3" t="s">
        <v>3051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236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237</v>
      </c>
      <c r="B10" s="8" t="s">
        <v>3052</v>
      </c>
      <c r="C10" s="8" t="s">
        <v>3053</v>
      </c>
      <c r="D10" s="8" t="s">
        <v>3054</v>
      </c>
      <c r="E10" s="8" t="s">
        <v>3055</v>
      </c>
      <c r="F10" s="8" t="s">
        <v>3056</v>
      </c>
      <c r="G10" s="8" t="s">
        <v>3057</v>
      </c>
      <c r="H10" s="8" t="s">
        <v>3058</v>
      </c>
      <c r="I10" s="8" t="s">
        <v>3059</v>
      </c>
      <c r="J10" s="8" t="s">
        <v>3060</v>
      </c>
      <c r="K10" s="8" t="s">
        <v>3061</v>
      </c>
      <c r="L10" s="8" t="s">
        <v>3062</v>
      </c>
      <c r="M10" s="8" t="s">
        <v>3063</v>
      </c>
      <c r="N10" s="8" t="s">
        <v>3064</v>
      </c>
      <c r="O10" s="8" t="s">
        <v>3065</v>
      </c>
      <c r="P10" s="8" t="s">
        <v>3066</v>
      </c>
      <c r="Q10" s="8" t="s">
        <v>3067</v>
      </c>
      <c r="R10" s="8" t="s">
        <v>3068</v>
      </c>
      <c r="S10" s="8" t="s">
        <v>3069</v>
      </c>
      <c r="T10" s="8" t="s">
        <v>3070</v>
      </c>
      <c r="U10" s="8" t="s">
        <v>3071</v>
      </c>
      <c r="V10" s="8" t="s">
        <v>3072</v>
      </c>
      <c r="W10" s="8" t="s">
        <v>3073</v>
      </c>
      <c r="X10" s="8" t="s">
        <v>3074</v>
      </c>
      <c r="Y10" s="8" t="s">
        <v>3075</v>
      </c>
      <c r="Z10" s="8" t="s">
        <v>3076</v>
      </c>
      <c r="AA10" s="8" t="s">
        <v>3077</v>
      </c>
      <c r="AB10" s="8" t="s">
        <v>3078</v>
      </c>
      <c r="AC10" s="8" t="s">
        <v>3079</v>
      </c>
      <c r="AD10" s="8" t="s">
        <v>3080</v>
      </c>
      <c r="AE10" s="8" t="s">
        <v>3081</v>
      </c>
      <c r="AF10" s="8" t="s">
        <v>3082</v>
      </c>
      <c r="AG10" s="8" t="s">
        <v>3083</v>
      </c>
      <c r="AH10" s="8" t="s">
        <v>3084</v>
      </c>
      <c r="AI10" s="8" t="s">
        <v>3085</v>
      </c>
      <c r="AJ10" s="8" t="s">
        <v>3086</v>
      </c>
      <c r="AK10" s="8" t="s">
        <v>3087</v>
      </c>
      <c r="AL10" s="8" t="s">
        <v>3088</v>
      </c>
      <c r="AM10" s="8" t="s">
        <v>3089</v>
      </c>
      <c r="AN10" s="8" t="s">
        <v>3090</v>
      </c>
      <c r="AO10" s="8" t="s">
        <v>3091</v>
      </c>
      <c r="AP10" s="8" t="s">
        <v>3092</v>
      </c>
      <c r="AQ10" s="8" t="s">
        <v>3093</v>
      </c>
      <c r="AR10" s="8" t="s">
        <v>3094</v>
      </c>
      <c r="AS10" s="8" t="s">
        <v>3095</v>
      </c>
      <c r="AT10" s="8" t="s">
        <v>3096</v>
      </c>
      <c r="AU10" s="8" t="s">
        <v>3097</v>
      </c>
      <c r="AV10" s="8" t="s">
        <v>3098</v>
      </c>
      <c r="AW10" s="8" t="s">
        <v>3099</v>
      </c>
      <c r="AX10" s="8" t="s">
        <v>3100</v>
      </c>
      <c r="AY10" s="8" t="s">
        <v>3101</v>
      </c>
      <c r="AZ10" s="8" t="s">
        <v>3102</v>
      </c>
      <c r="BA10" s="8" t="s">
        <v>3103</v>
      </c>
      <c r="BB10" s="8" t="s">
        <v>3104</v>
      </c>
      <c r="BC10" s="8" t="s">
        <v>3105</v>
      </c>
      <c r="BD10" s="8" t="s">
        <v>3106</v>
      </c>
      <c r="BE10" s="8" t="s">
        <v>3107</v>
      </c>
      <c r="BF10" s="8" t="s">
        <v>3108</v>
      </c>
      <c r="BG10" s="8" t="s">
        <v>3109</v>
      </c>
      <c r="BH10" s="8" t="s">
        <v>3110</v>
      </c>
      <c r="BI10" s="8" t="s">
        <v>3111</v>
      </c>
      <c r="BJ10" s="8" t="s">
        <v>3112</v>
      </c>
      <c r="BK10" s="8" t="s">
        <v>3113</v>
      </c>
      <c r="BL10" s="8" t="s">
        <v>3114</v>
      </c>
      <c r="BM10" s="8" t="s">
        <v>3115</v>
      </c>
      <c r="BN10" s="8" t="s">
        <v>3116</v>
      </c>
      <c r="BO10" s="8" t="s">
        <v>3117</v>
      </c>
      <c r="BP10" s="8" t="s">
        <v>3118</v>
      </c>
      <c r="BQ10" s="8" t="s">
        <v>3119</v>
      </c>
      <c r="BR10" s="8" t="s">
        <v>3120</v>
      </c>
      <c r="BS10" s="8" t="s">
        <v>3121</v>
      </c>
      <c r="BT10" s="8" t="s">
        <v>3122</v>
      </c>
      <c r="BU10" s="8" t="s">
        <v>3123</v>
      </c>
      <c r="BV10" s="8" t="s">
        <v>3124</v>
      </c>
      <c r="BW10" s="8" t="s">
        <v>3125</v>
      </c>
      <c r="BX10" s="8" t="s">
        <v>3126</v>
      </c>
      <c r="BY10" s="8" t="s">
        <v>3127</v>
      </c>
      <c r="BZ10" s="8" t="s">
        <v>3128</v>
      </c>
      <c r="CA10" s="8" t="s">
        <v>3129</v>
      </c>
      <c r="CB10" s="8" t="s">
        <v>3130</v>
      </c>
      <c r="CC10" s="8" t="s">
        <v>3131</v>
      </c>
      <c r="CD10" s="8" t="s">
        <v>3132</v>
      </c>
      <c r="CE10" s="8" t="s">
        <v>3133</v>
      </c>
      <c r="CF10" s="8" t="s">
        <v>3134</v>
      </c>
      <c r="CG10" s="8" t="s">
        <v>3135</v>
      </c>
      <c r="CH10" s="8" t="s">
        <v>3136</v>
      </c>
      <c r="CI10" s="8" t="s">
        <v>3137</v>
      </c>
      <c r="CJ10" s="8" t="s">
        <v>3138</v>
      </c>
      <c r="CK10" s="8" t="s">
        <v>3139</v>
      </c>
      <c r="CL10" s="8" t="s">
        <v>3140</v>
      </c>
      <c r="CM10" s="8" t="s">
        <v>3141</v>
      </c>
      <c r="CN10" s="8" t="s">
        <v>3142</v>
      </c>
      <c r="CO10" s="8" t="s">
        <v>3143</v>
      </c>
      <c r="CP10" s="8" t="s">
        <v>3144</v>
      </c>
      <c r="CQ10" s="8" t="s">
        <v>3145</v>
      </c>
      <c r="CR10" s="8" t="s">
        <v>3146</v>
      </c>
      <c r="CS10" s="8" t="s">
        <v>3147</v>
      </c>
      <c r="CT10" s="8" t="s">
        <v>3148</v>
      </c>
      <c r="CU10" s="8" t="s">
        <v>3149</v>
      </c>
      <c r="CV10" s="8" t="s">
        <v>3150</v>
      </c>
      <c r="CW10" s="8" t="s">
        <v>3151</v>
      </c>
      <c r="CX10" s="8" t="s">
        <v>3152</v>
      </c>
      <c r="CY10" s="8" t="s">
        <v>3153</v>
      </c>
      <c r="CZ10" s="8" t="s">
        <v>3154</v>
      </c>
      <c r="DA10" s="8" t="s">
        <v>3155</v>
      </c>
      <c r="DB10" s="8" t="s">
        <v>3156</v>
      </c>
      <c r="DC10" s="8" t="s">
        <v>3157</v>
      </c>
      <c r="DD10" s="8" t="s">
        <v>3158</v>
      </c>
      <c r="DE10" s="8" t="s">
        <v>3159</v>
      </c>
      <c r="DF10" s="8" t="s">
        <v>3160</v>
      </c>
      <c r="DG10" s="8" t="s">
        <v>3161</v>
      </c>
      <c r="DH10" s="8" t="s">
        <v>3162</v>
      </c>
      <c r="DI10" s="8" t="s">
        <v>3163</v>
      </c>
      <c r="DJ10" s="8" t="s">
        <v>3164</v>
      </c>
      <c r="DK10" s="8" t="s">
        <v>3165</v>
      </c>
      <c r="DL10" s="8" t="s">
        <v>3166</v>
      </c>
      <c r="DM10" s="8" t="s">
        <v>3167</v>
      </c>
      <c r="DN10" s="8" t="s">
        <v>3168</v>
      </c>
      <c r="DO10" s="8" t="s">
        <v>3169</v>
      </c>
      <c r="DP10" s="8" t="s">
        <v>3170</v>
      </c>
      <c r="DQ10" s="8" t="s">
        <v>3171</v>
      </c>
      <c r="DR10" s="8" t="s">
        <v>3172</v>
      </c>
      <c r="DS10" s="8" t="s">
        <v>3173</v>
      </c>
      <c r="DT10" s="8" t="s">
        <v>3174</v>
      </c>
      <c r="DU10" s="8" t="s">
        <v>3175</v>
      </c>
      <c r="DV10" s="8" t="s">
        <v>3176</v>
      </c>
      <c r="DW10" s="8" t="s">
        <v>3177</v>
      </c>
      <c r="DX10" s="8" t="s">
        <v>3178</v>
      </c>
      <c r="DY10" s="8" t="s">
        <v>3179</v>
      </c>
      <c r="DZ10" s="8" t="s">
        <v>3180</v>
      </c>
      <c r="EA10" s="8" t="s">
        <v>3181</v>
      </c>
      <c r="EB10" s="8" t="s">
        <v>3182</v>
      </c>
      <c r="EC10" s="8" t="s">
        <v>3183</v>
      </c>
      <c r="ED10" s="8" t="s">
        <v>3184</v>
      </c>
      <c r="EE10" s="8" t="s">
        <v>3185</v>
      </c>
      <c r="EF10" s="8" t="s">
        <v>3186</v>
      </c>
      <c r="EG10" s="8" t="s">
        <v>3187</v>
      </c>
      <c r="EH10" s="8" t="s">
        <v>3188</v>
      </c>
      <c r="EI10" s="8" t="s">
        <v>3189</v>
      </c>
      <c r="EJ10" s="8" t="s">
        <v>3190</v>
      </c>
      <c r="EK10" s="8" t="s">
        <v>3191</v>
      </c>
      <c r="EL10" s="8" t="s">
        <v>3192</v>
      </c>
      <c r="EM10" s="8" t="s">
        <v>3193</v>
      </c>
      <c r="EN10" s="8" t="s">
        <v>3194</v>
      </c>
      <c r="EO10" s="8" t="s">
        <v>3195</v>
      </c>
      <c r="EP10" s="8" t="s">
        <v>3196</v>
      </c>
      <c r="EQ10" s="8" t="s">
        <v>3197</v>
      </c>
      <c r="ER10" s="8" t="s">
        <v>3198</v>
      </c>
      <c r="ES10" s="8" t="s">
        <v>3199</v>
      </c>
      <c r="ET10" s="8" t="s">
        <v>3200</v>
      </c>
      <c r="EU10" s="8" t="s">
        <v>3201</v>
      </c>
      <c r="EV10" s="8" t="s">
        <v>3202</v>
      </c>
      <c r="EW10" s="8" t="s">
        <v>3203</v>
      </c>
      <c r="EX10" s="8" t="s">
        <v>3204</v>
      </c>
      <c r="EY10" s="8" t="s">
        <v>3205</v>
      </c>
      <c r="EZ10" s="8" t="s">
        <v>3206</v>
      </c>
      <c r="FA10" s="8" t="s">
        <v>3207</v>
      </c>
      <c r="FB10" s="8" t="s">
        <v>3208</v>
      </c>
      <c r="FC10" s="8" t="s">
        <v>3209</v>
      </c>
      <c r="FD10" s="8" t="s">
        <v>3210</v>
      </c>
      <c r="FE10" s="8" t="s">
        <v>3211</v>
      </c>
      <c r="FF10" s="8" t="s">
        <v>3212</v>
      </c>
      <c r="FG10" s="8" t="s">
        <v>3213</v>
      </c>
      <c r="FH10" s="8" t="s">
        <v>3214</v>
      </c>
      <c r="FI10" s="8" t="s">
        <v>3215</v>
      </c>
      <c r="FJ10" s="8" t="s">
        <v>3216</v>
      </c>
      <c r="FK10" s="8" t="s">
        <v>3217</v>
      </c>
      <c r="FL10" s="8" t="s">
        <v>3218</v>
      </c>
      <c r="FM10" s="8" t="s">
        <v>3219</v>
      </c>
      <c r="FN10" s="8" t="s">
        <v>3220</v>
      </c>
      <c r="FO10" s="8" t="s">
        <v>3221</v>
      </c>
      <c r="FP10" s="8" t="s">
        <v>3222</v>
      </c>
      <c r="FQ10" s="8" t="s">
        <v>3223</v>
      </c>
      <c r="FR10" s="8" t="s">
        <v>3224</v>
      </c>
      <c r="FS10" s="8" t="s">
        <v>3225</v>
      </c>
      <c r="FT10" s="8" t="s">
        <v>3226</v>
      </c>
      <c r="FU10" s="8" t="s">
        <v>3227</v>
      </c>
      <c r="FV10" s="8" t="s">
        <v>3228</v>
      </c>
      <c r="FW10" s="8" t="s">
        <v>3229</v>
      </c>
      <c r="FX10" s="8" t="s">
        <v>3230</v>
      </c>
      <c r="FY10" s="8" t="s">
        <v>3231</v>
      </c>
      <c r="FZ10" s="8" t="s">
        <v>3232</v>
      </c>
      <c r="GA10" s="8" t="s">
        <v>3233</v>
      </c>
      <c r="GB10" s="8" t="s">
        <v>3234</v>
      </c>
      <c r="GC10" s="8" t="s">
        <v>3235</v>
      </c>
      <c r="GD10" s="8" t="s">
        <v>3236</v>
      </c>
      <c r="GE10" s="8" t="s">
        <v>3237</v>
      </c>
      <c r="GF10" s="8" t="s">
        <v>3238</v>
      </c>
      <c r="GG10" s="8" t="s">
        <v>3239</v>
      </c>
      <c r="GH10" s="8" t="s">
        <v>3240</v>
      </c>
      <c r="GI10" s="8" t="s">
        <v>3241</v>
      </c>
      <c r="GJ10" s="8" t="s">
        <v>3242</v>
      </c>
      <c r="GK10" s="8" t="s">
        <v>3243</v>
      </c>
      <c r="GL10" s="8" t="s">
        <v>3244</v>
      </c>
      <c r="GM10" s="8" t="s">
        <v>3245</v>
      </c>
      <c r="GN10" s="8" t="s">
        <v>3246</v>
      </c>
      <c r="GO10" s="8" t="s">
        <v>3247</v>
      </c>
      <c r="GP10" s="8" t="s">
        <v>3248</v>
      </c>
      <c r="GQ10" s="8" t="s">
        <v>3249</v>
      </c>
      <c r="GR10" s="8" t="s">
        <v>3250</v>
      </c>
      <c r="GS10" s="8" t="s">
        <v>3251</v>
      </c>
      <c r="GT10" s="8" t="s">
        <v>3252</v>
      </c>
      <c r="GU10" s="8" t="s">
        <v>3253</v>
      </c>
      <c r="GV10" s="8" t="s">
        <v>3254</v>
      </c>
      <c r="GW10" s="8" t="s">
        <v>3255</v>
      </c>
      <c r="GX10" s="8" t="s">
        <v>3256</v>
      </c>
      <c r="GY10" s="8" t="s">
        <v>3257</v>
      </c>
      <c r="GZ10" s="8" t="s">
        <v>3258</v>
      </c>
      <c r="HA10" s="8" t="s">
        <v>3259</v>
      </c>
      <c r="HB10" s="8" t="s">
        <v>3260</v>
      </c>
      <c r="HC10" s="8" t="s">
        <v>3261</v>
      </c>
      <c r="HD10" s="8" t="s">
        <v>3262</v>
      </c>
      <c r="HE10" s="8" t="s">
        <v>3263</v>
      </c>
      <c r="HF10" s="8" t="s">
        <v>3264</v>
      </c>
      <c r="HG10" s="8" t="s">
        <v>3265</v>
      </c>
      <c r="HH10" s="8" t="s">
        <v>3266</v>
      </c>
      <c r="HI10" s="8" t="s">
        <v>3267</v>
      </c>
      <c r="HJ10" s="8" t="s">
        <v>3268</v>
      </c>
      <c r="HK10" s="8" t="s">
        <v>3269</v>
      </c>
      <c r="HL10" s="8" t="s">
        <v>3270</v>
      </c>
      <c r="HM10" s="8" t="s">
        <v>3271</v>
      </c>
      <c r="HN10" s="8" t="s">
        <v>3272</v>
      </c>
      <c r="HO10" s="8" t="s">
        <v>3273</v>
      </c>
      <c r="HP10" s="8" t="s">
        <v>3274</v>
      </c>
      <c r="HQ10" s="8" t="s">
        <v>3275</v>
      </c>
      <c r="HR10" s="8" t="s">
        <v>3276</v>
      </c>
      <c r="HS10" s="8" t="s">
        <v>3277</v>
      </c>
      <c r="HT10" s="8" t="s">
        <v>3278</v>
      </c>
      <c r="HU10" s="8" t="s">
        <v>3279</v>
      </c>
      <c r="HV10" s="8" t="s">
        <v>3280</v>
      </c>
      <c r="HW10" s="8" t="s">
        <v>3281</v>
      </c>
      <c r="HX10" s="8" t="s">
        <v>3282</v>
      </c>
      <c r="HY10" s="8" t="s">
        <v>3283</v>
      </c>
      <c r="HZ10" s="8" t="s">
        <v>3284</v>
      </c>
      <c r="IA10" s="8" t="s">
        <v>3285</v>
      </c>
      <c r="IB10" s="8" t="s">
        <v>3286</v>
      </c>
      <c r="IC10" s="8" t="s">
        <v>3287</v>
      </c>
      <c r="ID10" s="8" t="s">
        <v>3288</v>
      </c>
      <c r="IE10" s="8" t="s">
        <v>3289</v>
      </c>
      <c r="IF10" s="8" t="s">
        <v>3290</v>
      </c>
      <c r="IG10" s="8" t="s">
        <v>3291</v>
      </c>
      <c r="IH10" s="8" t="s">
        <v>3292</v>
      </c>
      <c r="II10" s="8" t="s">
        <v>3293</v>
      </c>
      <c r="IJ10" s="8" t="s">
        <v>3294</v>
      </c>
      <c r="IK10" s="8" t="s">
        <v>3295</v>
      </c>
      <c r="IL10" s="8" t="s">
        <v>3296</v>
      </c>
      <c r="IM10" s="8" t="s">
        <v>3297</v>
      </c>
      <c r="IN10" s="8" t="s">
        <v>3298</v>
      </c>
      <c r="IO10" s="8" t="s">
        <v>3299</v>
      </c>
      <c r="IP10" s="8" t="s">
        <v>3300</v>
      </c>
      <c r="IQ10" s="8" t="s">
        <v>3301</v>
      </c>
    </row>
    <row r="11" spans="1:251">
      <c r="A11" s="10">
        <v>42036</v>
      </c>
      <c r="B11" s="9">
        <v>6.8220000000000001</v>
      </c>
      <c r="C11" s="9">
        <v>2.7530000000000001</v>
      </c>
      <c r="D11" s="9">
        <v>4.0679999999999996</v>
      </c>
      <c r="E11" s="9">
        <v>4.843</v>
      </c>
      <c r="F11" s="9">
        <v>0.746</v>
      </c>
      <c r="G11" s="9">
        <v>4.0970000000000004</v>
      </c>
      <c r="H11" s="9">
        <v>32.399000000000001</v>
      </c>
      <c r="I11" s="9">
        <v>16.859000000000002</v>
      </c>
      <c r="J11" s="9">
        <v>15.54</v>
      </c>
      <c r="K11" s="9">
        <v>19.155999999999999</v>
      </c>
      <c r="L11" s="9">
        <v>10.67</v>
      </c>
      <c r="M11" s="9">
        <v>8.4860000000000007</v>
      </c>
      <c r="N11" s="9">
        <v>77.771000000000001</v>
      </c>
      <c r="O11" s="9">
        <v>42.703000000000003</v>
      </c>
      <c r="P11" s="9">
        <v>35.067999999999998</v>
      </c>
      <c r="Q11" s="9">
        <v>671.41399999999999</v>
      </c>
      <c r="R11" s="9">
        <v>359.44299999999998</v>
      </c>
      <c r="S11" s="9">
        <v>311.97000000000003</v>
      </c>
      <c r="T11" s="9">
        <v>539.03599999999994</v>
      </c>
      <c r="U11" s="9">
        <v>273.17599999999999</v>
      </c>
      <c r="V11" s="9">
        <v>265.86099999999999</v>
      </c>
      <c r="W11" s="9">
        <v>513.33600000000001</v>
      </c>
      <c r="X11" s="9">
        <v>261.30399999999997</v>
      </c>
      <c r="Y11" s="9">
        <v>252.03200000000001</v>
      </c>
      <c r="Z11" s="9">
        <v>12.103999999999999</v>
      </c>
      <c r="AA11" s="9">
        <v>6.0940000000000003</v>
      </c>
      <c r="AB11" s="9">
        <v>6.01</v>
      </c>
      <c r="AC11" s="9">
        <v>13.596</v>
      </c>
      <c r="AD11" s="9">
        <v>5.7779999999999996</v>
      </c>
      <c r="AE11" s="9">
        <v>7.8179999999999996</v>
      </c>
      <c r="AF11" s="9">
        <v>417.65499999999997</v>
      </c>
      <c r="AG11" s="9">
        <v>219.19499999999999</v>
      </c>
      <c r="AH11" s="9">
        <v>198.46</v>
      </c>
      <c r="AI11" s="9">
        <v>33.238999999999997</v>
      </c>
      <c r="AJ11" s="9">
        <v>11.618</v>
      </c>
      <c r="AK11" s="9">
        <v>21.62</v>
      </c>
      <c r="AL11" s="9">
        <v>6.6820000000000004</v>
      </c>
      <c r="AM11" s="9">
        <v>5.58</v>
      </c>
      <c r="AN11" s="9">
        <v>1.1020000000000001</v>
      </c>
      <c r="AO11" s="9">
        <v>9.4990000000000006</v>
      </c>
      <c r="AP11" s="9">
        <v>4.01</v>
      </c>
      <c r="AQ11" s="9">
        <v>5.4889999999999999</v>
      </c>
      <c r="AR11" s="9">
        <v>17.058</v>
      </c>
      <c r="AS11" s="9">
        <v>2.0289999999999999</v>
      </c>
      <c r="AT11" s="9">
        <v>15.029</v>
      </c>
      <c r="AU11" s="9">
        <v>32.201999999999998</v>
      </c>
      <c r="AV11" s="9">
        <v>12.784000000000001</v>
      </c>
      <c r="AW11" s="9">
        <v>19.419</v>
      </c>
      <c r="AX11" s="9">
        <v>8.4640000000000004</v>
      </c>
      <c r="AY11" s="9">
        <v>6.3630000000000004</v>
      </c>
      <c r="AZ11" s="9">
        <v>2.101</v>
      </c>
      <c r="BA11" s="9">
        <v>10.528</v>
      </c>
      <c r="BB11" s="9">
        <v>3.6429999999999998</v>
      </c>
      <c r="BC11" s="9">
        <v>6.8849999999999998</v>
      </c>
      <c r="BD11" s="9">
        <v>13.21</v>
      </c>
      <c r="BE11" s="9">
        <v>2.778</v>
      </c>
      <c r="BF11" s="9">
        <v>10.433</v>
      </c>
      <c r="BG11" s="9">
        <v>55.941000000000003</v>
      </c>
      <c r="BH11" s="9">
        <v>29.577999999999999</v>
      </c>
      <c r="BI11" s="9">
        <v>26.361999999999998</v>
      </c>
      <c r="BJ11" s="9">
        <v>51.695999999999998</v>
      </c>
      <c r="BK11" s="9">
        <v>25.263000000000002</v>
      </c>
      <c r="BL11" s="9">
        <v>26.433</v>
      </c>
      <c r="BM11" s="9">
        <v>487.34</v>
      </c>
      <c r="BN11" s="9">
        <v>247.91300000000001</v>
      </c>
      <c r="BO11" s="9">
        <v>239.428</v>
      </c>
      <c r="BP11" s="9">
        <v>53.423000000000002</v>
      </c>
      <c r="BQ11" s="9">
        <v>21.491</v>
      </c>
      <c r="BR11" s="9">
        <v>31.931999999999999</v>
      </c>
      <c r="BS11" s="9">
        <v>485.613</v>
      </c>
      <c r="BT11" s="9">
        <v>251.685</v>
      </c>
      <c r="BU11" s="9">
        <v>233.929</v>
      </c>
      <c r="BV11" s="9">
        <v>80.474000000000004</v>
      </c>
      <c r="BW11" s="9">
        <v>37.436</v>
      </c>
      <c r="BX11" s="9">
        <v>43.037999999999997</v>
      </c>
      <c r="BY11" s="9">
        <v>24.645</v>
      </c>
      <c r="BZ11" s="9">
        <v>9.3179999999999996</v>
      </c>
      <c r="CA11" s="9">
        <v>15.327</v>
      </c>
      <c r="CB11" s="9">
        <v>27.050999999999998</v>
      </c>
      <c r="CC11" s="9">
        <v>15.945</v>
      </c>
      <c r="CD11" s="9">
        <v>11.106</v>
      </c>
      <c r="CE11" s="9">
        <v>28.777999999999999</v>
      </c>
      <c r="CF11" s="9">
        <v>12.173</v>
      </c>
      <c r="CG11" s="9">
        <v>16.605</v>
      </c>
      <c r="CH11" s="9">
        <v>458.56200000000001</v>
      </c>
      <c r="CI11" s="9">
        <v>235.739</v>
      </c>
      <c r="CJ11" s="9">
        <v>222.822</v>
      </c>
      <c r="CK11" s="9">
        <v>132.37799999999999</v>
      </c>
      <c r="CL11" s="9">
        <v>86.268000000000001</v>
      </c>
      <c r="CM11" s="9">
        <v>46.11</v>
      </c>
      <c r="CN11" s="9">
        <v>92.585999999999999</v>
      </c>
      <c r="CO11" s="9">
        <v>60.566000000000003</v>
      </c>
      <c r="CP11" s="9">
        <v>32.020000000000003</v>
      </c>
      <c r="CQ11" s="9">
        <v>4.2569999999999997</v>
      </c>
      <c r="CR11" s="9">
        <v>2.335</v>
      </c>
      <c r="CS11" s="9">
        <v>1.9219999999999999</v>
      </c>
      <c r="CT11" s="9">
        <v>0.82499999999999996</v>
      </c>
      <c r="CU11" s="9">
        <v>0.82499999999999996</v>
      </c>
      <c r="CV11" s="9">
        <v>0</v>
      </c>
      <c r="CW11" s="9">
        <v>2.3450000000000002</v>
      </c>
      <c r="CX11" s="9">
        <v>1.51</v>
      </c>
      <c r="CY11" s="9">
        <v>0.83499999999999996</v>
      </c>
      <c r="CZ11" s="9">
        <v>1.087</v>
      </c>
      <c r="DA11" s="9">
        <v>0</v>
      </c>
      <c r="DB11" s="9">
        <v>1.087</v>
      </c>
      <c r="DC11" s="9">
        <v>5.51</v>
      </c>
      <c r="DD11" s="9">
        <v>3.734</v>
      </c>
      <c r="DE11" s="9">
        <v>1.776</v>
      </c>
      <c r="DF11" s="9">
        <v>2.4329999999999998</v>
      </c>
      <c r="DG11" s="9">
        <v>1.849</v>
      </c>
      <c r="DH11" s="9">
        <v>0.58399999999999996</v>
      </c>
      <c r="DI11" s="9">
        <v>1.754</v>
      </c>
      <c r="DJ11" s="9">
        <v>1.3129999999999999</v>
      </c>
      <c r="DK11" s="9">
        <v>0.441</v>
      </c>
      <c r="DL11" s="9">
        <v>1.323</v>
      </c>
      <c r="DM11" s="9">
        <v>0.57199999999999995</v>
      </c>
      <c r="DN11" s="9">
        <v>0.751</v>
      </c>
      <c r="DO11" s="9">
        <v>30.024999999999999</v>
      </c>
      <c r="DP11" s="9">
        <v>19.634</v>
      </c>
      <c r="DQ11" s="9">
        <v>10.391999999999999</v>
      </c>
      <c r="DR11" s="9">
        <v>1322.4169999999999</v>
      </c>
      <c r="DS11" s="9">
        <v>736.93</v>
      </c>
      <c r="DT11" s="9">
        <v>585.48699999999997</v>
      </c>
      <c r="DU11" s="9">
        <v>263.84800000000001</v>
      </c>
      <c r="DV11" s="9">
        <v>144.773</v>
      </c>
      <c r="DW11" s="9">
        <v>119.07599999999999</v>
      </c>
      <c r="DX11" s="9">
        <v>121.006</v>
      </c>
      <c r="DY11" s="9">
        <v>72.77</v>
      </c>
      <c r="DZ11" s="9">
        <v>48.235999999999997</v>
      </c>
      <c r="EA11" s="9">
        <v>46.070999999999998</v>
      </c>
      <c r="EB11" s="9">
        <v>29.7</v>
      </c>
      <c r="EC11" s="9">
        <v>16.370999999999999</v>
      </c>
      <c r="ED11" s="9">
        <v>74.935000000000002</v>
      </c>
      <c r="EE11" s="9">
        <v>43.07</v>
      </c>
      <c r="EF11" s="9">
        <v>31.864999999999998</v>
      </c>
      <c r="EG11" s="9">
        <v>59.374000000000002</v>
      </c>
      <c r="EH11" s="9">
        <v>38.320999999999998</v>
      </c>
      <c r="EI11" s="9">
        <v>21.053000000000001</v>
      </c>
      <c r="EJ11" s="9">
        <v>61.631999999999998</v>
      </c>
      <c r="EK11" s="9">
        <v>34.448999999999998</v>
      </c>
      <c r="EL11" s="9">
        <v>27.183</v>
      </c>
      <c r="EM11" s="9">
        <v>29.077999999999999</v>
      </c>
      <c r="EN11" s="9">
        <v>19.010000000000002</v>
      </c>
      <c r="EO11" s="9">
        <v>10.068</v>
      </c>
      <c r="EP11" s="9">
        <v>48.679000000000002</v>
      </c>
      <c r="EQ11" s="9">
        <v>30.277999999999999</v>
      </c>
      <c r="ER11" s="9">
        <v>18.401</v>
      </c>
      <c r="ES11" s="9">
        <v>24.684999999999999</v>
      </c>
      <c r="ET11" s="9">
        <v>19.044</v>
      </c>
      <c r="EU11" s="9">
        <v>5.641</v>
      </c>
      <c r="EV11" s="9">
        <v>14.223000000000001</v>
      </c>
      <c r="EW11" s="9">
        <v>6.7439999999999998</v>
      </c>
      <c r="EX11" s="9">
        <v>7.4790000000000001</v>
      </c>
      <c r="EY11" s="9">
        <v>9.7710000000000008</v>
      </c>
      <c r="EZ11" s="9">
        <v>4.49</v>
      </c>
      <c r="FA11" s="9">
        <v>5.2809999999999997</v>
      </c>
      <c r="FB11" s="9">
        <v>43.249000000000002</v>
      </c>
      <c r="FC11" s="9">
        <v>23.481999999999999</v>
      </c>
      <c r="FD11" s="9">
        <v>19.766999999999999</v>
      </c>
      <c r="FE11" s="9">
        <v>21.341000000000001</v>
      </c>
      <c r="FF11" s="9">
        <v>17.097999999999999</v>
      </c>
      <c r="FG11" s="9">
        <v>4.2439999999999998</v>
      </c>
      <c r="FH11" s="9">
        <v>12.49</v>
      </c>
      <c r="FI11" s="9">
        <v>4.5</v>
      </c>
      <c r="FJ11" s="9">
        <v>7.99</v>
      </c>
      <c r="FK11" s="9">
        <v>9.4179999999999993</v>
      </c>
      <c r="FL11" s="9">
        <v>1.885</v>
      </c>
      <c r="FM11" s="9">
        <v>7.5330000000000004</v>
      </c>
      <c r="FN11" s="9">
        <v>77.356999999999999</v>
      </c>
      <c r="FO11" s="9">
        <v>47.777000000000001</v>
      </c>
      <c r="FP11" s="9">
        <v>29.58</v>
      </c>
      <c r="FQ11" s="9">
        <v>43.649000000000001</v>
      </c>
      <c r="FR11" s="9">
        <v>24.992999999999999</v>
      </c>
      <c r="FS11" s="9">
        <v>18.657</v>
      </c>
      <c r="FT11" s="9">
        <v>142.84200000000001</v>
      </c>
      <c r="FU11" s="9">
        <v>72.003</v>
      </c>
      <c r="FV11" s="9">
        <v>70.838999999999999</v>
      </c>
      <c r="FW11" s="9">
        <v>1058.569</v>
      </c>
      <c r="FX11" s="9">
        <v>592.15700000000004</v>
      </c>
      <c r="FY11" s="9">
        <v>466.411</v>
      </c>
      <c r="FZ11" s="9">
        <v>860.60699999999997</v>
      </c>
      <c r="GA11" s="9">
        <v>462.30500000000001</v>
      </c>
      <c r="GB11" s="9">
        <v>398.30200000000002</v>
      </c>
      <c r="GC11" s="9">
        <v>812.01599999999996</v>
      </c>
      <c r="GD11" s="9">
        <v>435.541</v>
      </c>
      <c r="GE11" s="9">
        <v>376.47500000000002</v>
      </c>
      <c r="GF11" s="9">
        <v>23.329000000000001</v>
      </c>
      <c r="GG11" s="9">
        <v>11.637</v>
      </c>
      <c r="GH11" s="9">
        <v>11.692</v>
      </c>
      <c r="GI11" s="9">
        <v>25.262</v>
      </c>
      <c r="GJ11" s="9">
        <v>15.128</v>
      </c>
      <c r="GK11" s="9">
        <v>10.134</v>
      </c>
      <c r="GL11" s="9">
        <v>648.31700000000001</v>
      </c>
      <c r="GM11" s="9">
        <v>370.416</v>
      </c>
      <c r="GN11" s="9">
        <v>277.90100000000001</v>
      </c>
      <c r="GO11" s="9">
        <v>43.106999999999999</v>
      </c>
      <c r="GP11" s="9">
        <v>15.054</v>
      </c>
      <c r="GQ11" s="9">
        <v>28.053000000000001</v>
      </c>
      <c r="GR11" s="9">
        <v>13.355</v>
      </c>
      <c r="GS11" s="9">
        <v>9.9689999999999994</v>
      </c>
      <c r="GT11" s="9">
        <v>3.3860000000000001</v>
      </c>
      <c r="GU11" s="9">
        <v>13.699</v>
      </c>
      <c r="GV11" s="9">
        <v>3.2909999999999999</v>
      </c>
      <c r="GW11" s="9">
        <v>10.407999999999999</v>
      </c>
      <c r="GX11" s="9">
        <v>16.052</v>
      </c>
      <c r="GY11" s="9">
        <v>1.794</v>
      </c>
      <c r="GZ11" s="9">
        <v>14.259</v>
      </c>
      <c r="HA11" s="9">
        <v>50.643999999999998</v>
      </c>
      <c r="HB11" s="9">
        <v>16.846</v>
      </c>
      <c r="HC11" s="9">
        <v>33.798000000000002</v>
      </c>
      <c r="HD11" s="9">
        <v>17.317</v>
      </c>
      <c r="HE11" s="9">
        <v>11.275</v>
      </c>
      <c r="HF11" s="9">
        <v>6.0419999999999998</v>
      </c>
      <c r="HG11" s="9">
        <v>15.907</v>
      </c>
      <c r="HH11" s="9">
        <v>3.3570000000000002</v>
      </c>
      <c r="HI11" s="9">
        <v>12.55</v>
      </c>
      <c r="HJ11" s="9">
        <v>17.419</v>
      </c>
      <c r="HK11" s="9">
        <v>2.214</v>
      </c>
      <c r="HL11" s="9">
        <v>15.206</v>
      </c>
      <c r="HM11" s="9">
        <v>118.54</v>
      </c>
      <c r="HN11" s="9">
        <v>59.99</v>
      </c>
      <c r="HO11" s="9">
        <v>58.55</v>
      </c>
      <c r="HP11" s="9">
        <v>105.173</v>
      </c>
      <c r="HQ11" s="9">
        <v>59.96</v>
      </c>
      <c r="HR11" s="9">
        <v>45.213000000000001</v>
      </c>
      <c r="HS11" s="9">
        <v>755.43399999999997</v>
      </c>
      <c r="HT11" s="9">
        <v>402.34500000000003</v>
      </c>
      <c r="HU11" s="9">
        <v>353.089</v>
      </c>
      <c r="HV11" s="9">
        <v>105.172</v>
      </c>
      <c r="HW11" s="9">
        <v>58.524999999999999</v>
      </c>
      <c r="HX11" s="9">
        <v>46.646999999999998</v>
      </c>
      <c r="HY11" s="9">
        <v>755.43499999999995</v>
      </c>
      <c r="HZ11" s="9">
        <v>403.78</v>
      </c>
      <c r="IA11" s="9">
        <v>351.65499999999997</v>
      </c>
      <c r="IB11" s="9">
        <v>156.51</v>
      </c>
      <c r="IC11" s="9">
        <v>86.796000000000006</v>
      </c>
      <c r="ID11" s="9">
        <v>69.713999999999999</v>
      </c>
      <c r="IE11" s="9">
        <v>53.835000000000001</v>
      </c>
      <c r="IF11" s="9">
        <v>31.689</v>
      </c>
      <c r="IG11" s="9">
        <v>22.146000000000001</v>
      </c>
      <c r="IH11" s="9">
        <v>51.338000000000001</v>
      </c>
      <c r="II11" s="9">
        <v>28.271000000000001</v>
      </c>
      <c r="IJ11" s="9">
        <v>23.067</v>
      </c>
      <c r="IK11" s="9">
        <v>51.337000000000003</v>
      </c>
      <c r="IL11" s="9">
        <v>26.835999999999999</v>
      </c>
      <c r="IM11" s="9">
        <v>24.501000000000001</v>
      </c>
      <c r="IN11" s="9">
        <v>704.09699999999998</v>
      </c>
      <c r="IO11" s="9">
        <v>375.50900000000001</v>
      </c>
      <c r="IP11" s="9">
        <v>328.58800000000002</v>
      </c>
      <c r="IQ11" s="9">
        <v>197.96199999999999</v>
      </c>
    </row>
    <row r="12" spans="1:251">
      <c r="A12" s="10">
        <v>42401</v>
      </c>
      <c r="B12" s="9">
        <v>6.444</v>
      </c>
      <c r="C12" s="9">
        <v>2.7370000000000001</v>
      </c>
      <c r="D12" s="9">
        <v>3.7080000000000002</v>
      </c>
      <c r="E12" s="9">
        <v>6.0940000000000003</v>
      </c>
      <c r="F12" s="9">
        <v>1.331</v>
      </c>
      <c r="G12" s="9">
        <v>4.7629999999999999</v>
      </c>
      <c r="H12" s="9">
        <v>38.110999999999997</v>
      </c>
      <c r="I12" s="9">
        <v>19.579999999999998</v>
      </c>
      <c r="J12" s="9">
        <v>18.530999999999999</v>
      </c>
      <c r="K12" s="9">
        <v>21.437999999999999</v>
      </c>
      <c r="L12" s="9">
        <v>12.552</v>
      </c>
      <c r="M12" s="9">
        <v>8.8849999999999998</v>
      </c>
      <c r="N12" s="9">
        <v>80.406999999999996</v>
      </c>
      <c r="O12" s="9">
        <v>40.414000000000001</v>
      </c>
      <c r="P12" s="9">
        <v>39.993000000000002</v>
      </c>
      <c r="Q12" s="9">
        <v>668.21799999999996</v>
      </c>
      <c r="R12" s="9">
        <v>353.69</v>
      </c>
      <c r="S12" s="9">
        <v>314.529</v>
      </c>
      <c r="T12" s="9">
        <v>544.09900000000005</v>
      </c>
      <c r="U12" s="9">
        <v>272.57</v>
      </c>
      <c r="V12" s="9">
        <v>271.52999999999997</v>
      </c>
      <c r="W12" s="9">
        <v>519.51900000000001</v>
      </c>
      <c r="X12" s="9">
        <v>262.38900000000001</v>
      </c>
      <c r="Y12" s="9">
        <v>257.13</v>
      </c>
      <c r="Z12" s="9">
        <v>13.198</v>
      </c>
      <c r="AA12" s="9">
        <v>5.4379999999999997</v>
      </c>
      <c r="AB12" s="9">
        <v>7.7590000000000003</v>
      </c>
      <c r="AC12" s="9">
        <v>11.382999999999999</v>
      </c>
      <c r="AD12" s="9">
        <v>4.7430000000000003</v>
      </c>
      <c r="AE12" s="9">
        <v>6.641</v>
      </c>
      <c r="AF12" s="9">
        <v>410.84500000000003</v>
      </c>
      <c r="AG12" s="9">
        <v>211.345</v>
      </c>
      <c r="AH12" s="9">
        <v>199.499</v>
      </c>
      <c r="AI12" s="9">
        <v>33.198999999999998</v>
      </c>
      <c r="AJ12" s="9">
        <v>11.974</v>
      </c>
      <c r="AK12" s="9">
        <v>21.225000000000001</v>
      </c>
      <c r="AL12" s="9">
        <v>8.1270000000000007</v>
      </c>
      <c r="AM12" s="9">
        <v>6.1989999999999998</v>
      </c>
      <c r="AN12" s="9">
        <v>1.9279999999999999</v>
      </c>
      <c r="AO12" s="9">
        <v>10.210000000000001</v>
      </c>
      <c r="AP12" s="9">
        <v>3.206</v>
      </c>
      <c r="AQ12" s="9">
        <v>7.0039999999999996</v>
      </c>
      <c r="AR12" s="9">
        <v>14.862</v>
      </c>
      <c r="AS12" s="9">
        <v>2.569</v>
      </c>
      <c r="AT12" s="9">
        <v>12.292999999999999</v>
      </c>
      <c r="AU12" s="9">
        <v>29.018999999999998</v>
      </c>
      <c r="AV12" s="9">
        <v>9.4190000000000005</v>
      </c>
      <c r="AW12" s="9">
        <v>19.600000000000001</v>
      </c>
      <c r="AX12" s="9">
        <v>7.5730000000000004</v>
      </c>
      <c r="AY12" s="9">
        <v>5.0439999999999996</v>
      </c>
      <c r="AZ12" s="9">
        <v>2.5289999999999999</v>
      </c>
      <c r="BA12" s="9">
        <v>8.2710000000000008</v>
      </c>
      <c r="BB12" s="9">
        <v>1.7649999999999999</v>
      </c>
      <c r="BC12" s="9">
        <v>6.5060000000000002</v>
      </c>
      <c r="BD12" s="9">
        <v>13.175000000000001</v>
      </c>
      <c r="BE12" s="9">
        <v>2.61</v>
      </c>
      <c r="BF12" s="9">
        <v>10.564</v>
      </c>
      <c r="BG12" s="9">
        <v>71.036000000000001</v>
      </c>
      <c r="BH12" s="9">
        <v>39.831000000000003</v>
      </c>
      <c r="BI12" s="9">
        <v>31.206</v>
      </c>
      <c r="BJ12" s="9">
        <v>47.16</v>
      </c>
      <c r="BK12" s="9">
        <v>22.111999999999998</v>
      </c>
      <c r="BL12" s="9">
        <v>25.047999999999998</v>
      </c>
      <c r="BM12" s="9">
        <v>496.94</v>
      </c>
      <c r="BN12" s="9">
        <v>250.458</v>
      </c>
      <c r="BO12" s="9">
        <v>246.482</v>
      </c>
      <c r="BP12" s="9">
        <v>47.74</v>
      </c>
      <c r="BQ12" s="9">
        <v>21.074000000000002</v>
      </c>
      <c r="BR12" s="9">
        <v>26.666</v>
      </c>
      <c r="BS12" s="9">
        <v>496.36</v>
      </c>
      <c r="BT12" s="9">
        <v>251.495</v>
      </c>
      <c r="BU12" s="9">
        <v>244.864</v>
      </c>
      <c r="BV12" s="9">
        <v>73.405000000000001</v>
      </c>
      <c r="BW12" s="9">
        <v>32.862000000000002</v>
      </c>
      <c r="BX12" s="9">
        <v>40.542999999999999</v>
      </c>
      <c r="BY12" s="9">
        <v>21.494</v>
      </c>
      <c r="BZ12" s="9">
        <v>10.324</v>
      </c>
      <c r="CA12" s="9">
        <v>11.17</v>
      </c>
      <c r="CB12" s="9">
        <v>25.664999999999999</v>
      </c>
      <c r="CC12" s="9">
        <v>11.788</v>
      </c>
      <c r="CD12" s="9">
        <v>13.878</v>
      </c>
      <c r="CE12" s="9">
        <v>26.245000000000001</v>
      </c>
      <c r="CF12" s="9">
        <v>10.75</v>
      </c>
      <c r="CG12" s="9">
        <v>15.496</v>
      </c>
      <c r="CH12" s="9">
        <v>470.69400000000002</v>
      </c>
      <c r="CI12" s="9">
        <v>239.708</v>
      </c>
      <c r="CJ12" s="9">
        <v>230.98599999999999</v>
      </c>
      <c r="CK12" s="9">
        <v>124.119</v>
      </c>
      <c r="CL12" s="9">
        <v>81.12</v>
      </c>
      <c r="CM12" s="9">
        <v>42.999000000000002</v>
      </c>
      <c r="CN12" s="9">
        <v>82.878</v>
      </c>
      <c r="CO12" s="9">
        <v>53.862000000000002</v>
      </c>
      <c r="CP12" s="9">
        <v>29.015999999999998</v>
      </c>
      <c r="CQ12" s="9">
        <v>7.2519999999999998</v>
      </c>
      <c r="CR12" s="9">
        <v>3.8149999999999999</v>
      </c>
      <c r="CS12" s="9">
        <v>3.4369999999999998</v>
      </c>
      <c r="CT12" s="9">
        <v>2.5089999999999999</v>
      </c>
      <c r="CU12" s="9">
        <v>1.986</v>
      </c>
      <c r="CV12" s="9">
        <v>0.52300000000000002</v>
      </c>
      <c r="CW12" s="9">
        <v>3.238</v>
      </c>
      <c r="CX12" s="9">
        <v>1.829</v>
      </c>
      <c r="CY12" s="9">
        <v>1.41</v>
      </c>
      <c r="CZ12" s="9">
        <v>1.504</v>
      </c>
      <c r="DA12" s="9">
        <v>0</v>
      </c>
      <c r="DB12" s="9">
        <v>1.504</v>
      </c>
      <c r="DC12" s="9">
        <v>4.3419999999999996</v>
      </c>
      <c r="DD12" s="9">
        <v>3.3170000000000002</v>
      </c>
      <c r="DE12" s="9">
        <v>1.0249999999999999</v>
      </c>
      <c r="DF12" s="9">
        <v>1.5860000000000001</v>
      </c>
      <c r="DG12" s="9">
        <v>1.3380000000000001</v>
      </c>
      <c r="DH12" s="9">
        <v>0.247</v>
      </c>
      <c r="DI12" s="9">
        <v>1.0169999999999999</v>
      </c>
      <c r="DJ12" s="9">
        <v>0.752</v>
      </c>
      <c r="DK12" s="9">
        <v>0.26600000000000001</v>
      </c>
      <c r="DL12" s="9">
        <v>1.7390000000000001</v>
      </c>
      <c r="DM12" s="9">
        <v>1.2270000000000001</v>
      </c>
      <c r="DN12" s="9">
        <v>0.51200000000000001</v>
      </c>
      <c r="DO12" s="9">
        <v>29.646999999999998</v>
      </c>
      <c r="DP12" s="9">
        <v>20.126000000000001</v>
      </c>
      <c r="DQ12" s="9">
        <v>9.5210000000000008</v>
      </c>
      <c r="DR12" s="9">
        <v>1315.655</v>
      </c>
      <c r="DS12" s="9">
        <v>721.38400000000001</v>
      </c>
      <c r="DT12" s="9">
        <v>594.27099999999996</v>
      </c>
      <c r="DU12" s="9">
        <v>232.846</v>
      </c>
      <c r="DV12" s="9">
        <v>131.76599999999999</v>
      </c>
      <c r="DW12" s="9">
        <v>101.08</v>
      </c>
      <c r="DX12" s="9">
        <v>109.09699999999999</v>
      </c>
      <c r="DY12" s="9">
        <v>66.382999999999996</v>
      </c>
      <c r="DZ12" s="9">
        <v>42.713999999999999</v>
      </c>
      <c r="EA12" s="9">
        <v>47.539000000000001</v>
      </c>
      <c r="EB12" s="9">
        <v>33.383000000000003</v>
      </c>
      <c r="EC12" s="9">
        <v>14.156000000000001</v>
      </c>
      <c r="ED12" s="9">
        <v>61.558</v>
      </c>
      <c r="EE12" s="9">
        <v>33</v>
      </c>
      <c r="EF12" s="9">
        <v>28.558</v>
      </c>
      <c r="EG12" s="9">
        <v>58.328000000000003</v>
      </c>
      <c r="EH12" s="9">
        <v>36.414000000000001</v>
      </c>
      <c r="EI12" s="9">
        <v>21.914000000000001</v>
      </c>
      <c r="EJ12" s="9">
        <v>50.768999999999998</v>
      </c>
      <c r="EK12" s="9">
        <v>29.969000000000001</v>
      </c>
      <c r="EL12" s="9">
        <v>20.8</v>
      </c>
      <c r="EM12" s="9">
        <v>30.837</v>
      </c>
      <c r="EN12" s="9">
        <v>22.516999999999999</v>
      </c>
      <c r="EO12" s="9">
        <v>8.32</v>
      </c>
      <c r="EP12" s="9">
        <v>37.54</v>
      </c>
      <c r="EQ12" s="9">
        <v>18.266999999999999</v>
      </c>
      <c r="ER12" s="9">
        <v>19.273</v>
      </c>
      <c r="ES12" s="9">
        <v>17.597000000000001</v>
      </c>
      <c r="ET12" s="9">
        <v>12.3</v>
      </c>
      <c r="EU12" s="9">
        <v>5.2969999999999997</v>
      </c>
      <c r="EV12" s="9">
        <v>12.465</v>
      </c>
      <c r="EW12" s="9">
        <v>4.7759999999999998</v>
      </c>
      <c r="EX12" s="9">
        <v>7.6890000000000001</v>
      </c>
      <c r="EY12" s="9">
        <v>7.4770000000000003</v>
      </c>
      <c r="EZ12" s="9">
        <v>1.19</v>
      </c>
      <c r="FA12" s="9">
        <v>6.2869999999999999</v>
      </c>
      <c r="FB12" s="9">
        <v>40.72</v>
      </c>
      <c r="FC12" s="9">
        <v>25.599</v>
      </c>
      <c r="FD12" s="9">
        <v>15.121</v>
      </c>
      <c r="FE12" s="9">
        <v>27.652000000000001</v>
      </c>
      <c r="FF12" s="9">
        <v>20.818000000000001</v>
      </c>
      <c r="FG12" s="9">
        <v>6.835</v>
      </c>
      <c r="FH12" s="9">
        <v>8.2569999999999997</v>
      </c>
      <c r="FI12" s="9">
        <v>2.613</v>
      </c>
      <c r="FJ12" s="9">
        <v>5.6440000000000001</v>
      </c>
      <c r="FK12" s="9">
        <v>4.8109999999999999</v>
      </c>
      <c r="FL12" s="9">
        <v>2.1680000000000001</v>
      </c>
      <c r="FM12" s="9">
        <v>2.6419999999999999</v>
      </c>
      <c r="FN12" s="9">
        <v>70.31</v>
      </c>
      <c r="FO12" s="9">
        <v>42.29</v>
      </c>
      <c r="FP12" s="9">
        <v>28.018999999999998</v>
      </c>
      <c r="FQ12" s="9">
        <v>38.786999999999999</v>
      </c>
      <c r="FR12" s="9">
        <v>24.093</v>
      </c>
      <c r="FS12" s="9">
        <v>14.695</v>
      </c>
      <c r="FT12" s="9">
        <v>123.749</v>
      </c>
      <c r="FU12" s="9">
        <v>65.382999999999996</v>
      </c>
      <c r="FV12" s="9">
        <v>58.366</v>
      </c>
      <c r="FW12" s="9">
        <v>1082.809</v>
      </c>
      <c r="FX12" s="9">
        <v>589.61800000000005</v>
      </c>
      <c r="FY12" s="9">
        <v>493.19099999999997</v>
      </c>
      <c r="FZ12" s="9">
        <v>883.38</v>
      </c>
      <c r="GA12" s="9">
        <v>448.774</v>
      </c>
      <c r="GB12" s="9">
        <v>434.60599999999999</v>
      </c>
      <c r="GC12" s="9">
        <v>846.32</v>
      </c>
      <c r="GD12" s="9">
        <v>430.887</v>
      </c>
      <c r="GE12" s="9">
        <v>415.43299999999999</v>
      </c>
      <c r="GF12" s="9">
        <v>18.722000000000001</v>
      </c>
      <c r="GG12" s="9">
        <v>8.8919999999999995</v>
      </c>
      <c r="GH12" s="9">
        <v>9.83</v>
      </c>
      <c r="GI12" s="9">
        <v>18.338000000000001</v>
      </c>
      <c r="GJ12" s="9">
        <v>8.9949999999999992</v>
      </c>
      <c r="GK12" s="9">
        <v>9.343</v>
      </c>
      <c r="GL12" s="9">
        <v>675.77499999999998</v>
      </c>
      <c r="GM12" s="9">
        <v>355.27499999999998</v>
      </c>
      <c r="GN12" s="9">
        <v>320.49900000000002</v>
      </c>
      <c r="GO12" s="9">
        <v>45.774000000000001</v>
      </c>
      <c r="GP12" s="9">
        <v>18.016999999999999</v>
      </c>
      <c r="GQ12" s="9">
        <v>27.757000000000001</v>
      </c>
      <c r="GR12" s="9">
        <v>17.582999999999998</v>
      </c>
      <c r="GS12" s="9">
        <v>11.478</v>
      </c>
      <c r="GT12" s="9">
        <v>6.1050000000000004</v>
      </c>
      <c r="GU12" s="9">
        <v>12.705</v>
      </c>
      <c r="GV12" s="9">
        <v>2.903</v>
      </c>
      <c r="GW12" s="9">
        <v>9.8019999999999996</v>
      </c>
      <c r="GX12" s="9">
        <v>15.486000000000001</v>
      </c>
      <c r="GY12" s="9">
        <v>3.637</v>
      </c>
      <c r="GZ12" s="9">
        <v>11.85</v>
      </c>
      <c r="HA12" s="9">
        <v>56.387</v>
      </c>
      <c r="HB12" s="9">
        <v>24.585000000000001</v>
      </c>
      <c r="HC12" s="9">
        <v>31.802</v>
      </c>
      <c r="HD12" s="9">
        <v>18.603999999999999</v>
      </c>
      <c r="HE12" s="9">
        <v>15.186999999999999</v>
      </c>
      <c r="HF12" s="9">
        <v>3.4169999999999998</v>
      </c>
      <c r="HG12" s="9">
        <v>16.167999999999999</v>
      </c>
      <c r="HH12" s="9">
        <v>4.1230000000000002</v>
      </c>
      <c r="HI12" s="9">
        <v>12.045</v>
      </c>
      <c r="HJ12" s="9">
        <v>21.614999999999998</v>
      </c>
      <c r="HK12" s="9">
        <v>5.2750000000000004</v>
      </c>
      <c r="HL12" s="9">
        <v>16.34</v>
      </c>
      <c r="HM12" s="9">
        <v>105.444</v>
      </c>
      <c r="HN12" s="9">
        <v>50.896000000000001</v>
      </c>
      <c r="HO12" s="9">
        <v>54.548000000000002</v>
      </c>
      <c r="HP12" s="9">
        <v>90.608000000000004</v>
      </c>
      <c r="HQ12" s="9">
        <v>50.801000000000002</v>
      </c>
      <c r="HR12" s="9">
        <v>39.807000000000002</v>
      </c>
      <c r="HS12" s="9">
        <v>792.77200000000005</v>
      </c>
      <c r="HT12" s="9">
        <v>397.97300000000001</v>
      </c>
      <c r="HU12" s="9">
        <v>394.79899999999998</v>
      </c>
      <c r="HV12" s="9">
        <v>92.986999999999995</v>
      </c>
      <c r="HW12" s="9">
        <v>45.265999999999998</v>
      </c>
      <c r="HX12" s="9">
        <v>47.72</v>
      </c>
      <c r="HY12" s="9">
        <v>790.39300000000003</v>
      </c>
      <c r="HZ12" s="9">
        <v>403.50799999999998</v>
      </c>
      <c r="IA12" s="9">
        <v>386.88499999999999</v>
      </c>
      <c r="IB12" s="9">
        <v>140.31700000000001</v>
      </c>
      <c r="IC12" s="9">
        <v>73.180999999999997</v>
      </c>
      <c r="ID12" s="9">
        <v>67.135999999999996</v>
      </c>
      <c r="IE12" s="9">
        <v>43.277000000000001</v>
      </c>
      <c r="IF12" s="9">
        <v>22.885999999999999</v>
      </c>
      <c r="IG12" s="9">
        <v>20.390999999999998</v>
      </c>
      <c r="IH12" s="9">
        <v>47.33</v>
      </c>
      <c r="II12" s="9">
        <v>27.914000000000001</v>
      </c>
      <c r="IJ12" s="9">
        <v>19.416</v>
      </c>
      <c r="IK12" s="9">
        <v>49.709000000000003</v>
      </c>
      <c r="IL12" s="9">
        <v>22.38</v>
      </c>
      <c r="IM12" s="9">
        <v>27.329000000000001</v>
      </c>
      <c r="IN12" s="9">
        <v>743.06299999999999</v>
      </c>
      <c r="IO12" s="9">
        <v>375.59300000000002</v>
      </c>
      <c r="IP12" s="9">
        <v>367.46899999999999</v>
      </c>
      <c r="IQ12" s="9">
        <v>199.43</v>
      </c>
    </row>
    <row r="13" spans="1:251">
      <c r="A13" s="10">
        <v>42767</v>
      </c>
      <c r="B13" s="9">
        <v>6.7320000000000002</v>
      </c>
      <c r="C13" s="9">
        <v>2.5339999999999998</v>
      </c>
      <c r="D13" s="9">
        <v>4.1980000000000004</v>
      </c>
      <c r="E13" s="9">
        <v>3.887</v>
      </c>
      <c r="F13" s="9">
        <v>0.96399999999999997</v>
      </c>
      <c r="G13" s="9">
        <v>2.9220000000000002</v>
      </c>
      <c r="H13" s="9">
        <v>30.492999999999999</v>
      </c>
      <c r="I13" s="9">
        <v>16.585999999999999</v>
      </c>
      <c r="J13" s="9">
        <v>13.906000000000001</v>
      </c>
      <c r="K13" s="9">
        <v>18.391999999999999</v>
      </c>
      <c r="L13" s="9">
        <v>10.069000000000001</v>
      </c>
      <c r="M13" s="9">
        <v>8.3230000000000004</v>
      </c>
      <c r="N13" s="9">
        <v>70.742000000000004</v>
      </c>
      <c r="O13" s="9">
        <v>36.747</v>
      </c>
      <c r="P13" s="9">
        <v>33.994999999999997</v>
      </c>
      <c r="Q13" s="9">
        <v>684.09</v>
      </c>
      <c r="R13" s="9">
        <v>356.125</v>
      </c>
      <c r="S13" s="9">
        <v>327.96499999999997</v>
      </c>
      <c r="T13" s="9">
        <v>563.57899999999995</v>
      </c>
      <c r="U13" s="9">
        <v>278.40300000000002</v>
      </c>
      <c r="V13" s="9">
        <v>285.17599999999999</v>
      </c>
      <c r="W13" s="9">
        <v>540.21500000000003</v>
      </c>
      <c r="X13" s="9">
        <v>267.21199999999999</v>
      </c>
      <c r="Y13" s="9">
        <v>273.00299999999999</v>
      </c>
      <c r="Z13" s="9">
        <v>12.005000000000001</v>
      </c>
      <c r="AA13" s="9">
        <v>6.4039999999999999</v>
      </c>
      <c r="AB13" s="9">
        <v>5.6</v>
      </c>
      <c r="AC13" s="9">
        <v>11.034000000000001</v>
      </c>
      <c r="AD13" s="9">
        <v>4.7869999999999999</v>
      </c>
      <c r="AE13" s="9">
        <v>6.2469999999999999</v>
      </c>
      <c r="AF13" s="9">
        <v>428.77100000000002</v>
      </c>
      <c r="AG13" s="9">
        <v>220.08199999999999</v>
      </c>
      <c r="AH13" s="9">
        <v>208.68899999999999</v>
      </c>
      <c r="AI13" s="9">
        <v>32.073999999999998</v>
      </c>
      <c r="AJ13" s="9">
        <v>12.439</v>
      </c>
      <c r="AK13" s="9">
        <v>19.634</v>
      </c>
      <c r="AL13" s="9">
        <v>6.81</v>
      </c>
      <c r="AM13" s="9">
        <v>4.25</v>
      </c>
      <c r="AN13" s="9">
        <v>2.56</v>
      </c>
      <c r="AO13" s="9">
        <v>10.042999999999999</v>
      </c>
      <c r="AP13" s="9">
        <v>5.2240000000000002</v>
      </c>
      <c r="AQ13" s="9">
        <v>4.819</v>
      </c>
      <c r="AR13" s="9">
        <v>15.221</v>
      </c>
      <c r="AS13" s="9">
        <v>2.9660000000000002</v>
      </c>
      <c r="AT13" s="9">
        <v>12.255000000000001</v>
      </c>
      <c r="AU13" s="9">
        <v>29.946999999999999</v>
      </c>
      <c r="AV13" s="9">
        <v>8.2560000000000002</v>
      </c>
      <c r="AW13" s="9">
        <v>21.690999999999999</v>
      </c>
      <c r="AX13" s="9">
        <v>6.7430000000000003</v>
      </c>
      <c r="AY13" s="9">
        <v>3.4119999999999999</v>
      </c>
      <c r="AZ13" s="9">
        <v>3.331</v>
      </c>
      <c r="BA13" s="9">
        <v>9.09</v>
      </c>
      <c r="BB13" s="9">
        <v>2.8170000000000002</v>
      </c>
      <c r="BC13" s="9">
        <v>6.2729999999999997</v>
      </c>
      <c r="BD13" s="9">
        <v>14.114000000000001</v>
      </c>
      <c r="BE13" s="9">
        <v>2.028</v>
      </c>
      <c r="BF13" s="9">
        <v>12.087</v>
      </c>
      <c r="BG13" s="9">
        <v>72.787000000000006</v>
      </c>
      <c r="BH13" s="9">
        <v>37.625</v>
      </c>
      <c r="BI13" s="9">
        <v>35.161000000000001</v>
      </c>
      <c r="BJ13" s="9">
        <v>40.454999999999998</v>
      </c>
      <c r="BK13" s="9">
        <v>17.567</v>
      </c>
      <c r="BL13" s="9">
        <v>22.888000000000002</v>
      </c>
      <c r="BM13" s="9">
        <v>523.12400000000002</v>
      </c>
      <c r="BN13" s="9">
        <v>260.83600000000001</v>
      </c>
      <c r="BO13" s="9">
        <v>262.28800000000001</v>
      </c>
      <c r="BP13" s="9">
        <v>45.573999999999998</v>
      </c>
      <c r="BQ13" s="9">
        <v>21.381</v>
      </c>
      <c r="BR13" s="9">
        <v>24.193000000000001</v>
      </c>
      <c r="BS13" s="9">
        <v>518.005</v>
      </c>
      <c r="BT13" s="9">
        <v>257.02199999999999</v>
      </c>
      <c r="BU13" s="9">
        <v>260.983</v>
      </c>
      <c r="BV13" s="9">
        <v>66.399000000000001</v>
      </c>
      <c r="BW13" s="9">
        <v>30.135999999999999</v>
      </c>
      <c r="BX13" s="9">
        <v>36.262999999999998</v>
      </c>
      <c r="BY13" s="9">
        <v>19.63</v>
      </c>
      <c r="BZ13" s="9">
        <v>8.8130000000000006</v>
      </c>
      <c r="CA13" s="9">
        <v>10.818</v>
      </c>
      <c r="CB13" s="9">
        <v>20.824999999999999</v>
      </c>
      <c r="CC13" s="9">
        <v>8.7539999999999996</v>
      </c>
      <c r="CD13" s="9">
        <v>12.07</v>
      </c>
      <c r="CE13" s="9">
        <v>25.943999999999999</v>
      </c>
      <c r="CF13" s="9">
        <v>12.569000000000001</v>
      </c>
      <c r="CG13" s="9">
        <v>13.375</v>
      </c>
      <c r="CH13" s="9">
        <v>497.18</v>
      </c>
      <c r="CI13" s="9">
        <v>248.267</v>
      </c>
      <c r="CJ13" s="9">
        <v>248.91300000000001</v>
      </c>
      <c r="CK13" s="9">
        <v>120.511</v>
      </c>
      <c r="CL13" s="9">
        <v>77.721999999999994</v>
      </c>
      <c r="CM13" s="9">
        <v>42.789000000000001</v>
      </c>
      <c r="CN13" s="9">
        <v>74.983999999999995</v>
      </c>
      <c r="CO13" s="9">
        <v>48.951999999999998</v>
      </c>
      <c r="CP13" s="9">
        <v>26.030999999999999</v>
      </c>
      <c r="CQ13" s="9">
        <v>4.6470000000000002</v>
      </c>
      <c r="CR13" s="9">
        <v>1.996</v>
      </c>
      <c r="CS13" s="9">
        <v>2.6509999999999998</v>
      </c>
      <c r="CT13" s="9">
        <v>1.391</v>
      </c>
      <c r="CU13" s="9">
        <v>0.28899999999999998</v>
      </c>
      <c r="CV13" s="9">
        <v>1.103</v>
      </c>
      <c r="CW13" s="9">
        <v>0.622</v>
      </c>
      <c r="CX13" s="9">
        <v>0.251</v>
      </c>
      <c r="CY13" s="9">
        <v>0.372</v>
      </c>
      <c r="CZ13" s="9">
        <v>2.633</v>
      </c>
      <c r="DA13" s="9">
        <v>1.4570000000000001</v>
      </c>
      <c r="DB13" s="9">
        <v>1.1759999999999999</v>
      </c>
      <c r="DC13" s="9">
        <v>5.9580000000000002</v>
      </c>
      <c r="DD13" s="9">
        <v>3.887</v>
      </c>
      <c r="DE13" s="9">
        <v>2.0720000000000001</v>
      </c>
      <c r="DF13" s="9">
        <v>2.3380000000000001</v>
      </c>
      <c r="DG13" s="9">
        <v>1.68</v>
      </c>
      <c r="DH13" s="9">
        <v>0.65800000000000003</v>
      </c>
      <c r="DI13" s="9">
        <v>2.2599999999999998</v>
      </c>
      <c r="DJ13" s="9">
        <v>1.7290000000000001</v>
      </c>
      <c r="DK13" s="9">
        <v>0.53100000000000003</v>
      </c>
      <c r="DL13" s="9">
        <v>1.361</v>
      </c>
      <c r="DM13" s="9">
        <v>0.47699999999999998</v>
      </c>
      <c r="DN13" s="9">
        <v>0.88300000000000001</v>
      </c>
      <c r="DO13" s="9">
        <v>34.921999999999997</v>
      </c>
      <c r="DP13" s="9">
        <v>22.885999999999999</v>
      </c>
      <c r="DQ13" s="9">
        <v>12.036</v>
      </c>
      <c r="DR13" s="9">
        <v>1248.4190000000001</v>
      </c>
      <c r="DS13" s="9">
        <v>671.64200000000005</v>
      </c>
      <c r="DT13" s="9">
        <v>576.77700000000004</v>
      </c>
      <c r="DU13" s="9">
        <v>207.989</v>
      </c>
      <c r="DV13" s="9">
        <v>111.373</v>
      </c>
      <c r="DW13" s="9">
        <v>96.616</v>
      </c>
      <c r="DX13" s="9">
        <v>91.43</v>
      </c>
      <c r="DY13" s="9">
        <v>55.335000000000001</v>
      </c>
      <c r="DZ13" s="9">
        <v>36.094999999999999</v>
      </c>
      <c r="EA13" s="9">
        <v>33.003</v>
      </c>
      <c r="EB13" s="9">
        <v>20.699000000000002</v>
      </c>
      <c r="EC13" s="9">
        <v>12.304</v>
      </c>
      <c r="ED13" s="9">
        <v>58.427</v>
      </c>
      <c r="EE13" s="9">
        <v>34.636000000000003</v>
      </c>
      <c r="EF13" s="9">
        <v>23.791</v>
      </c>
      <c r="EG13" s="9">
        <v>50.948</v>
      </c>
      <c r="EH13" s="9">
        <v>34.412999999999997</v>
      </c>
      <c r="EI13" s="9">
        <v>16.535</v>
      </c>
      <c r="EJ13" s="9">
        <v>40.481999999999999</v>
      </c>
      <c r="EK13" s="9">
        <v>20.922000000000001</v>
      </c>
      <c r="EL13" s="9">
        <v>19.559999999999999</v>
      </c>
      <c r="EM13" s="9">
        <v>26.048999999999999</v>
      </c>
      <c r="EN13" s="9">
        <v>18.210999999999999</v>
      </c>
      <c r="EO13" s="9">
        <v>7.8380000000000001</v>
      </c>
      <c r="EP13" s="9">
        <v>31.007000000000001</v>
      </c>
      <c r="EQ13" s="9">
        <v>17.922000000000001</v>
      </c>
      <c r="ER13" s="9">
        <v>13.085000000000001</v>
      </c>
      <c r="ES13" s="9">
        <v>13.236000000000001</v>
      </c>
      <c r="ET13" s="9">
        <v>9.0289999999999999</v>
      </c>
      <c r="EU13" s="9">
        <v>4.2069999999999999</v>
      </c>
      <c r="EV13" s="9">
        <v>14.23</v>
      </c>
      <c r="EW13" s="9">
        <v>7.6150000000000002</v>
      </c>
      <c r="EX13" s="9">
        <v>6.6150000000000002</v>
      </c>
      <c r="EY13" s="9">
        <v>3.54</v>
      </c>
      <c r="EZ13" s="9">
        <v>1.278</v>
      </c>
      <c r="FA13" s="9">
        <v>2.262</v>
      </c>
      <c r="FB13" s="9">
        <v>34.374000000000002</v>
      </c>
      <c r="FC13" s="9">
        <v>19.202000000000002</v>
      </c>
      <c r="FD13" s="9">
        <v>15.172000000000001</v>
      </c>
      <c r="FE13" s="9">
        <v>19.068999999999999</v>
      </c>
      <c r="FF13" s="9">
        <v>13.605</v>
      </c>
      <c r="FG13" s="9">
        <v>5.4630000000000001</v>
      </c>
      <c r="FH13" s="9">
        <v>8.516</v>
      </c>
      <c r="FI13" s="9">
        <v>4.4939999999999998</v>
      </c>
      <c r="FJ13" s="9">
        <v>4.0220000000000002</v>
      </c>
      <c r="FK13" s="9">
        <v>6.7889999999999997</v>
      </c>
      <c r="FL13" s="9">
        <v>1.103</v>
      </c>
      <c r="FM13" s="9">
        <v>5.6870000000000003</v>
      </c>
      <c r="FN13" s="9">
        <v>55.878999999999998</v>
      </c>
      <c r="FO13" s="9">
        <v>33.018000000000001</v>
      </c>
      <c r="FP13" s="9">
        <v>22.861000000000001</v>
      </c>
      <c r="FQ13" s="9">
        <v>35.551000000000002</v>
      </c>
      <c r="FR13" s="9">
        <v>22.317</v>
      </c>
      <c r="FS13" s="9">
        <v>13.234</v>
      </c>
      <c r="FT13" s="9">
        <v>116.56</v>
      </c>
      <c r="FU13" s="9">
        <v>56.037999999999997</v>
      </c>
      <c r="FV13" s="9">
        <v>60.521000000000001</v>
      </c>
      <c r="FW13" s="9">
        <v>1040.43</v>
      </c>
      <c r="FX13" s="9">
        <v>560.26800000000003</v>
      </c>
      <c r="FY13" s="9">
        <v>480.161</v>
      </c>
      <c r="FZ13" s="9">
        <v>833.65200000000004</v>
      </c>
      <c r="GA13" s="9">
        <v>428.00599999999997</v>
      </c>
      <c r="GB13" s="9">
        <v>405.64499999999998</v>
      </c>
      <c r="GC13" s="9">
        <v>797.39099999999996</v>
      </c>
      <c r="GD13" s="9">
        <v>410.536</v>
      </c>
      <c r="GE13" s="9">
        <v>386.85500000000002</v>
      </c>
      <c r="GF13" s="9">
        <v>18.472999999999999</v>
      </c>
      <c r="GG13" s="9">
        <v>10.045999999999999</v>
      </c>
      <c r="GH13" s="9">
        <v>8.4280000000000008</v>
      </c>
      <c r="GI13" s="9">
        <v>16.925999999999998</v>
      </c>
      <c r="GJ13" s="9">
        <v>6.5640000000000001</v>
      </c>
      <c r="GK13" s="9">
        <v>10.362</v>
      </c>
      <c r="GL13" s="9">
        <v>644.33100000000002</v>
      </c>
      <c r="GM13" s="9">
        <v>338.35199999999998</v>
      </c>
      <c r="GN13" s="9">
        <v>305.97800000000001</v>
      </c>
      <c r="GO13" s="9">
        <v>42.064</v>
      </c>
      <c r="GP13" s="9">
        <v>17.286999999999999</v>
      </c>
      <c r="GQ13" s="9">
        <v>24.777000000000001</v>
      </c>
      <c r="GR13" s="9">
        <v>13.215</v>
      </c>
      <c r="GS13" s="9">
        <v>7.9470000000000001</v>
      </c>
      <c r="GT13" s="9">
        <v>5.2679999999999998</v>
      </c>
      <c r="GU13" s="9">
        <v>11.78</v>
      </c>
      <c r="GV13" s="9">
        <v>3.58</v>
      </c>
      <c r="GW13" s="9">
        <v>8.1999999999999993</v>
      </c>
      <c r="GX13" s="9">
        <v>17.068999999999999</v>
      </c>
      <c r="GY13" s="9">
        <v>5.76</v>
      </c>
      <c r="GZ13" s="9">
        <v>11.308999999999999</v>
      </c>
      <c r="HA13" s="9">
        <v>52.652999999999999</v>
      </c>
      <c r="HB13" s="9">
        <v>20.614999999999998</v>
      </c>
      <c r="HC13" s="9">
        <v>32.037999999999997</v>
      </c>
      <c r="HD13" s="9">
        <v>16.77</v>
      </c>
      <c r="HE13" s="9">
        <v>12.058</v>
      </c>
      <c r="HF13" s="9">
        <v>4.7119999999999997</v>
      </c>
      <c r="HG13" s="9">
        <v>16.324000000000002</v>
      </c>
      <c r="HH13" s="9">
        <v>3.9990000000000001</v>
      </c>
      <c r="HI13" s="9">
        <v>12.324999999999999</v>
      </c>
      <c r="HJ13" s="9">
        <v>19.558</v>
      </c>
      <c r="HK13" s="9">
        <v>4.5579999999999998</v>
      </c>
      <c r="HL13" s="9">
        <v>15</v>
      </c>
      <c r="HM13" s="9">
        <v>94.603999999999999</v>
      </c>
      <c r="HN13" s="9">
        <v>51.752000000000002</v>
      </c>
      <c r="HO13" s="9">
        <v>42.851999999999997</v>
      </c>
      <c r="HP13" s="9">
        <v>78.906000000000006</v>
      </c>
      <c r="HQ13" s="9">
        <v>41.618000000000002</v>
      </c>
      <c r="HR13" s="9">
        <v>37.289000000000001</v>
      </c>
      <c r="HS13" s="9">
        <v>754.745</v>
      </c>
      <c r="HT13" s="9">
        <v>386.38900000000001</v>
      </c>
      <c r="HU13" s="9">
        <v>368.35700000000003</v>
      </c>
      <c r="HV13" s="9">
        <v>82.171999999999997</v>
      </c>
      <c r="HW13" s="9">
        <v>37.527000000000001</v>
      </c>
      <c r="HX13" s="9">
        <v>44.645000000000003</v>
      </c>
      <c r="HY13" s="9">
        <v>751.47900000000004</v>
      </c>
      <c r="HZ13" s="9">
        <v>390.47899999999998</v>
      </c>
      <c r="IA13" s="9">
        <v>361</v>
      </c>
      <c r="IB13" s="9">
        <v>122.102</v>
      </c>
      <c r="IC13" s="9">
        <v>59.152000000000001</v>
      </c>
      <c r="ID13" s="9">
        <v>62.95</v>
      </c>
      <c r="IE13" s="9">
        <v>38.976999999999997</v>
      </c>
      <c r="IF13" s="9">
        <v>19.992000000000001</v>
      </c>
      <c r="IG13" s="9">
        <v>18.984000000000002</v>
      </c>
      <c r="IH13" s="9">
        <v>39.93</v>
      </c>
      <c r="II13" s="9">
        <v>21.625</v>
      </c>
      <c r="IJ13" s="9">
        <v>18.303999999999998</v>
      </c>
      <c r="IK13" s="9">
        <v>43.195</v>
      </c>
      <c r="IL13" s="9">
        <v>17.535</v>
      </c>
      <c r="IM13" s="9">
        <v>25.661000000000001</v>
      </c>
      <c r="IN13" s="9">
        <v>711.55</v>
      </c>
      <c r="IO13" s="9">
        <v>368.85399999999998</v>
      </c>
      <c r="IP13" s="9">
        <v>342.69600000000003</v>
      </c>
      <c r="IQ13" s="9">
        <v>206.77799999999999</v>
      </c>
    </row>
    <row r="14" spans="1:251">
      <c r="A14" s="10">
        <v>43132</v>
      </c>
      <c r="B14" s="9">
        <v>5.3929999999999998</v>
      </c>
      <c r="C14" s="9">
        <v>2.0249999999999999</v>
      </c>
      <c r="D14" s="9">
        <v>3.3679999999999999</v>
      </c>
      <c r="E14" s="9">
        <v>6.6609999999999996</v>
      </c>
      <c r="F14" s="9">
        <v>1.3109999999999999</v>
      </c>
      <c r="G14" s="9">
        <v>5.3490000000000002</v>
      </c>
      <c r="H14" s="9">
        <v>37.625</v>
      </c>
      <c r="I14" s="9">
        <v>18.036999999999999</v>
      </c>
      <c r="J14" s="9">
        <v>19.587</v>
      </c>
      <c r="K14" s="9">
        <v>20.324999999999999</v>
      </c>
      <c r="L14" s="9">
        <v>10.351000000000001</v>
      </c>
      <c r="M14" s="9">
        <v>9.9740000000000002</v>
      </c>
      <c r="N14" s="9">
        <v>82.59</v>
      </c>
      <c r="O14" s="9">
        <v>43.877000000000002</v>
      </c>
      <c r="P14" s="9">
        <v>38.713000000000001</v>
      </c>
      <c r="Q14" s="9">
        <v>684.66099999999994</v>
      </c>
      <c r="R14" s="9">
        <v>360.47199999999998</v>
      </c>
      <c r="S14" s="9">
        <v>324.18900000000002</v>
      </c>
      <c r="T14" s="9">
        <v>550.36300000000006</v>
      </c>
      <c r="U14" s="9">
        <v>268.90499999999997</v>
      </c>
      <c r="V14" s="9">
        <v>281.45800000000003</v>
      </c>
      <c r="W14" s="9">
        <v>527.29</v>
      </c>
      <c r="X14" s="9">
        <v>256.32900000000001</v>
      </c>
      <c r="Y14" s="9">
        <v>270.96100000000001</v>
      </c>
      <c r="Z14" s="9">
        <v>10.881</v>
      </c>
      <c r="AA14" s="9">
        <v>6.0910000000000002</v>
      </c>
      <c r="AB14" s="9">
        <v>4.79</v>
      </c>
      <c r="AC14" s="9">
        <v>11.93</v>
      </c>
      <c r="AD14" s="9">
        <v>6.4859999999999998</v>
      </c>
      <c r="AE14" s="9">
        <v>5.4450000000000003</v>
      </c>
      <c r="AF14" s="9">
        <v>419.54500000000002</v>
      </c>
      <c r="AG14" s="9">
        <v>208.803</v>
      </c>
      <c r="AH14" s="9">
        <v>210.74199999999999</v>
      </c>
      <c r="AI14" s="9">
        <v>24.664000000000001</v>
      </c>
      <c r="AJ14" s="9">
        <v>7.72</v>
      </c>
      <c r="AK14" s="9">
        <v>16.943999999999999</v>
      </c>
      <c r="AL14" s="9">
        <v>5.2789999999999999</v>
      </c>
      <c r="AM14" s="9">
        <v>2.7120000000000002</v>
      </c>
      <c r="AN14" s="9">
        <v>2.5670000000000002</v>
      </c>
      <c r="AO14" s="9">
        <v>6.3979999999999997</v>
      </c>
      <c r="AP14" s="9">
        <v>3.3119999999999998</v>
      </c>
      <c r="AQ14" s="9">
        <v>3.085</v>
      </c>
      <c r="AR14" s="9">
        <v>12.988</v>
      </c>
      <c r="AS14" s="9">
        <v>1.696</v>
      </c>
      <c r="AT14" s="9">
        <v>11.292</v>
      </c>
      <c r="AU14" s="9">
        <v>29.542999999999999</v>
      </c>
      <c r="AV14" s="9">
        <v>8.6199999999999992</v>
      </c>
      <c r="AW14" s="9">
        <v>20.922999999999998</v>
      </c>
      <c r="AX14" s="9">
        <v>7.056</v>
      </c>
      <c r="AY14" s="9">
        <v>4.4649999999999999</v>
      </c>
      <c r="AZ14" s="9">
        <v>2.5910000000000002</v>
      </c>
      <c r="BA14" s="9">
        <v>10.865</v>
      </c>
      <c r="BB14" s="9">
        <v>1.849</v>
      </c>
      <c r="BC14" s="9">
        <v>9.0150000000000006</v>
      </c>
      <c r="BD14" s="9">
        <v>11.622999999999999</v>
      </c>
      <c r="BE14" s="9">
        <v>2.3050000000000002</v>
      </c>
      <c r="BF14" s="9">
        <v>9.3170000000000002</v>
      </c>
      <c r="BG14" s="9">
        <v>76.611000000000004</v>
      </c>
      <c r="BH14" s="9">
        <v>43.762</v>
      </c>
      <c r="BI14" s="9">
        <v>32.847999999999999</v>
      </c>
      <c r="BJ14" s="9">
        <v>47.165999999999997</v>
      </c>
      <c r="BK14" s="9">
        <v>25.097999999999999</v>
      </c>
      <c r="BL14" s="9">
        <v>22.067</v>
      </c>
      <c r="BM14" s="9">
        <v>503.19799999999998</v>
      </c>
      <c r="BN14" s="9">
        <v>243.80699999999999</v>
      </c>
      <c r="BO14" s="9">
        <v>259.39</v>
      </c>
      <c r="BP14" s="9">
        <v>41.442999999999998</v>
      </c>
      <c r="BQ14" s="9">
        <v>20.646999999999998</v>
      </c>
      <c r="BR14" s="9">
        <v>20.795999999999999</v>
      </c>
      <c r="BS14" s="9">
        <v>508.92</v>
      </c>
      <c r="BT14" s="9">
        <v>248.25800000000001</v>
      </c>
      <c r="BU14" s="9">
        <v>260.66199999999998</v>
      </c>
      <c r="BV14" s="9">
        <v>65.858000000000004</v>
      </c>
      <c r="BW14" s="9">
        <v>34.337000000000003</v>
      </c>
      <c r="BX14" s="9">
        <v>31.52</v>
      </c>
      <c r="BY14" s="9">
        <v>22.751000000000001</v>
      </c>
      <c r="BZ14" s="9">
        <v>11.407999999999999</v>
      </c>
      <c r="CA14" s="9">
        <v>11.343</v>
      </c>
      <c r="CB14" s="9">
        <v>24.414999999999999</v>
      </c>
      <c r="CC14" s="9">
        <v>13.69</v>
      </c>
      <c r="CD14" s="9">
        <v>10.725</v>
      </c>
      <c r="CE14" s="9">
        <v>18.692</v>
      </c>
      <c r="CF14" s="9">
        <v>9.2390000000000008</v>
      </c>
      <c r="CG14" s="9">
        <v>9.4529999999999994</v>
      </c>
      <c r="CH14" s="9">
        <v>484.50599999999997</v>
      </c>
      <c r="CI14" s="9">
        <v>234.56800000000001</v>
      </c>
      <c r="CJ14" s="9">
        <v>249.93799999999999</v>
      </c>
      <c r="CK14" s="9">
        <v>134.298</v>
      </c>
      <c r="CL14" s="9">
        <v>91.566000000000003</v>
      </c>
      <c r="CM14" s="9">
        <v>42.731999999999999</v>
      </c>
      <c r="CN14" s="9">
        <v>84.593000000000004</v>
      </c>
      <c r="CO14" s="9">
        <v>56.661999999999999</v>
      </c>
      <c r="CP14" s="9">
        <v>27.931999999999999</v>
      </c>
      <c r="CQ14" s="9">
        <v>3.02</v>
      </c>
      <c r="CR14" s="9">
        <v>2.0779999999999998</v>
      </c>
      <c r="CS14" s="9">
        <v>0.94199999999999995</v>
      </c>
      <c r="CT14" s="9">
        <v>1.758</v>
      </c>
      <c r="CU14" s="9">
        <v>1.1319999999999999</v>
      </c>
      <c r="CV14" s="9">
        <v>0.626</v>
      </c>
      <c r="CW14" s="9">
        <v>0.28999999999999998</v>
      </c>
      <c r="CX14" s="9">
        <v>0.28999999999999998</v>
      </c>
      <c r="CY14" s="9">
        <v>0</v>
      </c>
      <c r="CZ14" s="9">
        <v>0.97099999999999997</v>
      </c>
      <c r="DA14" s="9">
        <v>0.65500000000000003</v>
      </c>
      <c r="DB14" s="9">
        <v>0.316</v>
      </c>
      <c r="DC14" s="9">
        <v>7.875</v>
      </c>
      <c r="DD14" s="9">
        <v>4.9029999999999996</v>
      </c>
      <c r="DE14" s="9">
        <v>2.9710000000000001</v>
      </c>
      <c r="DF14" s="9">
        <v>3.1829999999999998</v>
      </c>
      <c r="DG14" s="9">
        <v>2.3460000000000001</v>
      </c>
      <c r="DH14" s="9">
        <v>0.83699999999999997</v>
      </c>
      <c r="DI14" s="9">
        <v>1.2889999999999999</v>
      </c>
      <c r="DJ14" s="9">
        <v>0.74399999999999999</v>
      </c>
      <c r="DK14" s="9">
        <v>0.54400000000000004</v>
      </c>
      <c r="DL14" s="9">
        <v>3.403</v>
      </c>
      <c r="DM14" s="9">
        <v>1.8129999999999999</v>
      </c>
      <c r="DN14" s="9">
        <v>1.59</v>
      </c>
      <c r="DO14" s="9">
        <v>38.81</v>
      </c>
      <c r="DP14" s="9">
        <v>27.922999999999998</v>
      </c>
      <c r="DQ14" s="9">
        <v>10.887</v>
      </c>
      <c r="DR14" s="9">
        <v>1275.0060000000001</v>
      </c>
      <c r="DS14" s="9">
        <v>676.58900000000006</v>
      </c>
      <c r="DT14" s="9">
        <v>598.41800000000001</v>
      </c>
      <c r="DU14" s="9">
        <v>229.01599999999999</v>
      </c>
      <c r="DV14" s="9">
        <v>126.788</v>
      </c>
      <c r="DW14" s="9">
        <v>102.22799999999999</v>
      </c>
      <c r="DX14" s="9">
        <v>93.754000000000005</v>
      </c>
      <c r="DY14" s="9">
        <v>57.563000000000002</v>
      </c>
      <c r="DZ14" s="9">
        <v>36.191000000000003</v>
      </c>
      <c r="EA14" s="9">
        <v>38.42</v>
      </c>
      <c r="EB14" s="9">
        <v>24.436</v>
      </c>
      <c r="EC14" s="9">
        <v>13.984</v>
      </c>
      <c r="ED14" s="9">
        <v>55.334000000000003</v>
      </c>
      <c r="EE14" s="9">
        <v>33.127000000000002</v>
      </c>
      <c r="EF14" s="9">
        <v>22.207999999999998</v>
      </c>
      <c r="EG14" s="9">
        <v>51.012999999999998</v>
      </c>
      <c r="EH14" s="9">
        <v>33.283000000000001</v>
      </c>
      <c r="EI14" s="9">
        <v>17.73</v>
      </c>
      <c r="EJ14" s="9">
        <v>42.741</v>
      </c>
      <c r="EK14" s="9">
        <v>24.28</v>
      </c>
      <c r="EL14" s="9">
        <v>18.460999999999999</v>
      </c>
      <c r="EM14" s="9">
        <v>25.666</v>
      </c>
      <c r="EN14" s="9">
        <v>16.541</v>
      </c>
      <c r="EO14" s="9">
        <v>9.125</v>
      </c>
      <c r="EP14" s="9">
        <v>32.311</v>
      </c>
      <c r="EQ14" s="9">
        <v>16.452999999999999</v>
      </c>
      <c r="ER14" s="9">
        <v>15.858000000000001</v>
      </c>
      <c r="ES14" s="9">
        <v>9.8940000000000001</v>
      </c>
      <c r="ET14" s="9">
        <v>6.2690000000000001</v>
      </c>
      <c r="EU14" s="9">
        <v>3.625</v>
      </c>
      <c r="EV14" s="9">
        <v>15.268000000000001</v>
      </c>
      <c r="EW14" s="9">
        <v>8.1449999999999996</v>
      </c>
      <c r="EX14" s="9">
        <v>7.1230000000000002</v>
      </c>
      <c r="EY14" s="9">
        <v>7.149</v>
      </c>
      <c r="EZ14" s="9">
        <v>2.0390000000000001</v>
      </c>
      <c r="FA14" s="9">
        <v>5.1100000000000003</v>
      </c>
      <c r="FB14" s="9">
        <v>35.777000000000001</v>
      </c>
      <c r="FC14" s="9">
        <v>24.568999999999999</v>
      </c>
      <c r="FD14" s="9">
        <v>11.208</v>
      </c>
      <c r="FE14" s="9">
        <v>22.611999999999998</v>
      </c>
      <c r="FF14" s="9">
        <v>19.43</v>
      </c>
      <c r="FG14" s="9">
        <v>3.1819999999999999</v>
      </c>
      <c r="FH14" s="9">
        <v>6.7220000000000004</v>
      </c>
      <c r="FI14" s="9">
        <v>2.8620000000000001</v>
      </c>
      <c r="FJ14" s="9">
        <v>3.86</v>
      </c>
      <c r="FK14" s="9">
        <v>6.4429999999999996</v>
      </c>
      <c r="FL14" s="9">
        <v>2.2759999999999998</v>
      </c>
      <c r="FM14" s="9">
        <v>4.1669999999999998</v>
      </c>
      <c r="FN14" s="9">
        <v>67.054000000000002</v>
      </c>
      <c r="FO14" s="9">
        <v>41.662999999999997</v>
      </c>
      <c r="FP14" s="9">
        <v>25.390999999999998</v>
      </c>
      <c r="FQ14" s="9">
        <v>26.7</v>
      </c>
      <c r="FR14" s="9">
        <v>15.898999999999999</v>
      </c>
      <c r="FS14" s="9">
        <v>10.801</v>
      </c>
      <c r="FT14" s="9">
        <v>135.262</v>
      </c>
      <c r="FU14" s="9">
        <v>69.225999999999999</v>
      </c>
      <c r="FV14" s="9">
        <v>66.037000000000006</v>
      </c>
      <c r="FW14" s="9">
        <v>1045.99</v>
      </c>
      <c r="FX14" s="9">
        <v>549.80100000000004</v>
      </c>
      <c r="FY14" s="9">
        <v>496.18900000000002</v>
      </c>
      <c r="FZ14" s="9">
        <v>843.07899999999995</v>
      </c>
      <c r="GA14" s="9">
        <v>418.45699999999999</v>
      </c>
      <c r="GB14" s="9">
        <v>424.62200000000001</v>
      </c>
      <c r="GC14" s="9">
        <v>799.49400000000003</v>
      </c>
      <c r="GD14" s="9">
        <v>396.11200000000002</v>
      </c>
      <c r="GE14" s="9">
        <v>403.38200000000001</v>
      </c>
      <c r="GF14" s="9">
        <v>23.329000000000001</v>
      </c>
      <c r="GG14" s="9">
        <v>12.141</v>
      </c>
      <c r="GH14" s="9">
        <v>11.189</v>
      </c>
      <c r="GI14" s="9">
        <v>19.116</v>
      </c>
      <c r="GJ14" s="9">
        <v>9.4819999999999993</v>
      </c>
      <c r="GK14" s="9">
        <v>9.6340000000000003</v>
      </c>
      <c r="GL14" s="9">
        <v>639.14599999999996</v>
      </c>
      <c r="GM14" s="9">
        <v>328.649</v>
      </c>
      <c r="GN14" s="9">
        <v>310.49599999999998</v>
      </c>
      <c r="GO14" s="9">
        <v>43.097999999999999</v>
      </c>
      <c r="GP14" s="9">
        <v>13.161</v>
      </c>
      <c r="GQ14" s="9">
        <v>29.937000000000001</v>
      </c>
      <c r="GR14" s="9">
        <v>13.347</v>
      </c>
      <c r="GS14" s="9">
        <v>8.782</v>
      </c>
      <c r="GT14" s="9">
        <v>4.5650000000000004</v>
      </c>
      <c r="GU14" s="9">
        <v>11.438000000000001</v>
      </c>
      <c r="GV14" s="9">
        <v>2.4039999999999999</v>
      </c>
      <c r="GW14" s="9">
        <v>9.0340000000000007</v>
      </c>
      <c r="GX14" s="9">
        <v>18.314</v>
      </c>
      <c r="GY14" s="9">
        <v>1.9750000000000001</v>
      </c>
      <c r="GZ14" s="9">
        <v>16.338999999999999</v>
      </c>
      <c r="HA14" s="9">
        <v>49.171999999999997</v>
      </c>
      <c r="HB14" s="9">
        <v>14.425000000000001</v>
      </c>
      <c r="HC14" s="9">
        <v>34.747999999999998</v>
      </c>
      <c r="HD14" s="9">
        <v>13.874000000000001</v>
      </c>
      <c r="HE14" s="9">
        <v>10.468</v>
      </c>
      <c r="HF14" s="9">
        <v>3.4060000000000001</v>
      </c>
      <c r="HG14" s="9">
        <v>15.05</v>
      </c>
      <c r="HH14" s="9">
        <v>2.113</v>
      </c>
      <c r="HI14" s="9">
        <v>12.936</v>
      </c>
      <c r="HJ14" s="9">
        <v>20.248999999999999</v>
      </c>
      <c r="HK14" s="9">
        <v>1.8440000000000001</v>
      </c>
      <c r="HL14" s="9">
        <v>18.405999999999999</v>
      </c>
      <c r="HM14" s="9">
        <v>111.663</v>
      </c>
      <c r="HN14" s="9">
        <v>62.222999999999999</v>
      </c>
      <c r="HO14" s="9">
        <v>49.441000000000003</v>
      </c>
      <c r="HP14" s="9">
        <v>83.738</v>
      </c>
      <c r="HQ14" s="9">
        <v>46.381</v>
      </c>
      <c r="HR14" s="9">
        <v>37.356000000000002</v>
      </c>
      <c r="HS14" s="9">
        <v>759.34199999999998</v>
      </c>
      <c r="HT14" s="9">
        <v>372.07600000000002</v>
      </c>
      <c r="HU14" s="9">
        <v>387.26600000000002</v>
      </c>
      <c r="HV14" s="9">
        <v>76.942999999999998</v>
      </c>
      <c r="HW14" s="9">
        <v>36.055</v>
      </c>
      <c r="HX14" s="9">
        <v>40.887999999999998</v>
      </c>
      <c r="HY14" s="9">
        <v>766.13699999999994</v>
      </c>
      <c r="HZ14" s="9">
        <v>382.40300000000002</v>
      </c>
      <c r="IA14" s="9">
        <v>383.73399999999998</v>
      </c>
      <c r="IB14" s="9">
        <v>120.89</v>
      </c>
      <c r="IC14" s="9">
        <v>63.363999999999997</v>
      </c>
      <c r="ID14" s="9">
        <v>57.526000000000003</v>
      </c>
      <c r="IE14" s="9">
        <v>39.79</v>
      </c>
      <c r="IF14" s="9">
        <v>19.071999999999999</v>
      </c>
      <c r="IG14" s="9">
        <v>20.718</v>
      </c>
      <c r="IH14" s="9">
        <v>43.948</v>
      </c>
      <c r="II14" s="9">
        <v>27.31</v>
      </c>
      <c r="IJ14" s="9">
        <v>16.638000000000002</v>
      </c>
      <c r="IK14" s="9">
        <v>37.152999999999999</v>
      </c>
      <c r="IL14" s="9">
        <v>16.983000000000001</v>
      </c>
      <c r="IM14" s="9">
        <v>20.170000000000002</v>
      </c>
      <c r="IN14" s="9">
        <v>722.18899999999996</v>
      </c>
      <c r="IO14" s="9">
        <v>355.09300000000002</v>
      </c>
      <c r="IP14" s="9">
        <v>367.096</v>
      </c>
      <c r="IQ14" s="9">
        <v>202.911</v>
      </c>
    </row>
    <row r="15" spans="1:251">
      <c r="A15" s="10">
        <v>43497</v>
      </c>
      <c r="B15" s="9">
        <v>6.8609999999999998</v>
      </c>
      <c r="C15" s="9">
        <v>3.29</v>
      </c>
      <c r="D15" s="9">
        <v>3.5710000000000002</v>
      </c>
      <c r="E15" s="9">
        <v>3.2709999999999999</v>
      </c>
      <c r="F15" s="9">
        <v>1.014</v>
      </c>
      <c r="G15" s="9">
        <v>2.2570000000000001</v>
      </c>
      <c r="H15" s="9">
        <v>37.424999999999997</v>
      </c>
      <c r="I15" s="9">
        <v>22.117999999999999</v>
      </c>
      <c r="J15" s="9">
        <v>15.307</v>
      </c>
      <c r="K15" s="9">
        <v>17.443000000000001</v>
      </c>
      <c r="L15" s="9">
        <v>10.02</v>
      </c>
      <c r="M15" s="9">
        <v>7.423</v>
      </c>
      <c r="N15" s="9">
        <v>85.608999999999995</v>
      </c>
      <c r="O15" s="9">
        <v>41.225000000000001</v>
      </c>
      <c r="P15" s="9">
        <v>44.384</v>
      </c>
      <c r="Q15" s="9">
        <v>698.51800000000003</v>
      </c>
      <c r="R15" s="9">
        <v>367.93799999999999</v>
      </c>
      <c r="S15" s="9">
        <v>330.58100000000002</v>
      </c>
      <c r="T15" s="9">
        <v>572.00800000000004</v>
      </c>
      <c r="U15" s="9">
        <v>285.42399999999998</v>
      </c>
      <c r="V15" s="9">
        <v>286.584</v>
      </c>
      <c r="W15" s="9">
        <v>545.83500000000004</v>
      </c>
      <c r="X15" s="9">
        <v>271.53199999999998</v>
      </c>
      <c r="Y15" s="9">
        <v>274.30200000000002</v>
      </c>
      <c r="Z15" s="9">
        <v>13.038</v>
      </c>
      <c r="AA15" s="9">
        <v>6.4359999999999999</v>
      </c>
      <c r="AB15" s="9">
        <v>6.601</v>
      </c>
      <c r="AC15" s="9">
        <v>13.135999999999999</v>
      </c>
      <c r="AD15" s="9">
        <v>7.4560000000000004</v>
      </c>
      <c r="AE15" s="9">
        <v>5.68</v>
      </c>
      <c r="AF15" s="9">
        <v>431.12299999999999</v>
      </c>
      <c r="AG15" s="9">
        <v>223.73599999999999</v>
      </c>
      <c r="AH15" s="9">
        <v>207.387</v>
      </c>
      <c r="AI15" s="9">
        <v>32.32</v>
      </c>
      <c r="AJ15" s="9">
        <v>10.483000000000001</v>
      </c>
      <c r="AK15" s="9">
        <v>21.838000000000001</v>
      </c>
      <c r="AL15" s="9">
        <v>7.91</v>
      </c>
      <c r="AM15" s="9">
        <v>5.3470000000000004</v>
      </c>
      <c r="AN15" s="9">
        <v>2.5640000000000001</v>
      </c>
      <c r="AO15" s="9">
        <v>9.1880000000000006</v>
      </c>
      <c r="AP15" s="9">
        <v>3.2069999999999999</v>
      </c>
      <c r="AQ15" s="9">
        <v>5.9809999999999999</v>
      </c>
      <c r="AR15" s="9">
        <v>15.222</v>
      </c>
      <c r="AS15" s="9">
        <v>1.929</v>
      </c>
      <c r="AT15" s="9">
        <v>13.294</v>
      </c>
      <c r="AU15" s="9">
        <v>28.67</v>
      </c>
      <c r="AV15" s="9">
        <v>11.000999999999999</v>
      </c>
      <c r="AW15" s="9">
        <v>17.669</v>
      </c>
      <c r="AX15" s="9">
        <v>7.8780000000000001</v>
      </c>
      <c r="AY15" s="9">
        <v>5.8630000000000004</v>
      </c>
      <c r="AZ15" s="9">
        <v>2.0150000000000001</v>
      </c>
      <c r="BA15" s="9">
        <v>9.0020000000000007</v>
      </c>
      <c r="BB15" s="9">
        <v>2.508</v>
      </c>
      <c r="BC15" s="9">
        <v>6.4939999999999998</v>
      </c>
      <c r="BD15" s="9">
        <v>11.79</v>
      </c>
      <c r="BE15" s="9">
        <v>2.629</v>
      </c>
      <c r="BF15" s="9">
        <v>9.16</v>
      </c>
      <c r="BG15" s="9">
        <v>79.894999999999996</v>
      </c>
      <c r="BH15" s="9">
        <v>40.206000000000003</v>
      </c>
      <c r="BI15" s="9">
        <v>39.689</v>
      </c>
      <c r="BJ15" s="9">
        <v>53.241999999999997</v>
      </c>
      <c r="BK15" s="9">
        <v>30.536999999999999</v>
      </c>
      <c r="BL15" s="9">
        <v>22.704999999999998</v>
      </c>
      <c r="BM15" s="9">
        <v>518.76599999999996</v>
      </c>
      <c r="BN15" s="9">
        <v>254.88800000000001</v>
      </c>
      <c r="BO15" s="9">
        <v>263.87799999999999</v>
      </c>
      <c r="BP15" s="9">
        <v>49.011000000000003</v>
      </c>
      <c r="BQ15" s="9">
        <v>23.835000000000001</v>
      </c>
      <c r="BR15" s="9">
        <v>25.177</v>
      </c>
      <c r="BS15" s="9">
        <v>522.99699999999996</v>
      </c>
      <c r="BT15" s="9">
        <v>261.58999999999997</v>
      </c>
      <c r="BU15" s="9">
        <v>261.40699999999998</v>
      </c>
      <c r="BV15" s="9">
        <v>75.137</v>
      </c>
      <c r="BW15" s="9">
        <v>38.140999999999998</v>
      </c>
      <c r="BX15" s="9">
        <v>36.996000000000002</v>
      </c>
      <c r="BY15" s="9">
        <v>27.116</v>
      </c>
      <c r="BZ15" s="9">
        <v>16.23</v>
      </c>
      <c r="CA15" s="9">
        <v>10.885999999999999</v>
      </c>
      <c r="CB15" s="9">
        <v>26.126000000000001</v>
      </c>
      <c r="CC15" s="9">
        <v>14.307</v>
      </c>
      <c r="CD15" s="9">
        <v>11.82</v>
      </c>
      <c r="CE15" s="9">
        <v>21.895</v>
      </c>
      <c r="CF15" s="9">
        <v>7.6050000000000004</v>
      </c>
      <c r="CG15" s="9">
        <v>14.291</v>
      </c>
      <c r="CH15" s="9">
        <v>496.87099999999998</v>
      </c>
      <c r="CI15" s="9">
        <v>247.28299999999999</v>
      </c>
      <c r="CJ15" s="9">
        <v>249.58699999999999</v>
      </c>
      <c r="CK15" s="9">
        <v>126.51</v>
      </c>
      <c r="CL15" s="9">
        <v>82.513000000000005</v>
      </c>
      <c r="CM15" s="9">
        <v>43.997</v>
      </c>
      <c r="CN15" s="9">
        <v>80.781000000000006</v>
      </c>
      <c r="CO15" s="9">
        <v>53.161999999999999</v>
      </c>
      <c r="CP15" s="9">
        <v>27.62</v>
      </c>
      <c r="CQ15" s="9">
        <v>4.0759999999999996</v>
      </c>
      <c r="CR15" s="9">
        <v>2.6190000000000002</v>
      </c>
      <c r="CS15" s="9">
        <v>1.4570000000000001</v>
      </c>
      <c r="CT15" s="9">
        <v>1.6559999999999999</v>
      </c>
      <c r="CU15" s="9">
        <v>1.3460000000000001</v>
      </c>
      <c r="CV15" s="9">
        <v>0.31</v>
      </c>
      <c r="CW15" s="9">
        <v>1.026</v>
      </c>
      <c r="CX15" s="9">
        <v>0.48</v>
      </c>
      <c r="CY15" s="9">
        <v>0.54600000000000004</v>
      </c>
      <c r="CZ15" s="9">
        <v>1.395</v>
      </c>
      <c r="DA15" s="9">
        <v>0.79300000000000004</v>
      </c>
      <c r="DB15" s="9">
        <v>0.60199999999999998</v>
      </c>
      <c r="DC15" s="9">
        <v>7.4669999999999996</v>
      </c>
      <c r="DD15" s="9">
        <v>5.4939999999999998</v>
      </c>
      <c r="DE15" s="9">
        <v>1.9730000000000001</v>
      </c>
      <c r="DF15" s="9">
        <v>2.9969999999999999</v>
      </c>
      <c r="DG15" s="9">
        <v>2.278</v>
      </c>
      <c r="DH15" s="9">
        <v>0.71899999999999997</v>
      </c>
      <c r="DI15" s="9">
        <v>3.004</v>
      </c>
      <c r="DJ15" s="9">
        <v>2.1800000000000002</v>
      </c>
      <c r="DK15" s="9">
        <v>0.82399999999999995</v>
      </c>
      <c r="DL15" s="9">
        <v>1.4650000000000001</v>
      </c>
      <c r="DM15" s="9">
        <v>1.0349999999999999</v>
      </c>
      <c r="DN15" s="9">
        <v>0.43</v>
      </c>
      <c r="DO15" s="9">
        <v>34.186</v>
      </c>
      <c r="DP15" s="9">
        <v>21.238</v>
      </c>
      <c r="DQ15" s="9">
        <v>12.948</v>
      </c>
      <c r="DR15" s="9">
        <v>1297.1189999999999</v>
      </c>
      <c r="DS15" s="9">
        <v>692.45500000000004</v>
      </c>
      <c r="DT15" s="9">
        <v>604.66399999999999</v>
      </c>
      <c r="DU15" s="9">
        <v>240.35</v>
      </c>
      <c r="DV15" s="9">
        <v>133.71199999999999</v>
      </c>
      <c r="DW15" s="9">
        <v>106.637</v>
      </c>
      <c r="DX15" s="9">
        <v>114.566</v>
      </c>
      <c r="DY15" s="9">
        <v>75.745999999999995</v>
      </c>
      <c r="DZ15" s="9">
        <v>38.82</v>
      </c>
      <c r="EA15" s="9">
        <v>47.185000000000002</v>
      </c>
      <c r="EB15" s="9">
        <v>30.106999999999999</v>
      </c>
      <c r="EC15" s="9">
        <v>17.077000000000002</v>
      </c>
      <c r="ED15" s="9">
        <v>67.381</v>
      </c>
      <c r="EE15" s="9">
        <v>45.639000000000003</v>
      </c>
      <c r="EF15" s="9">
        <v>21.742000000000001</v>
      </c>
      <c r="EG15" s="9">
        <v>67.058999999999997</v>
      </c>
      <c r="EH15" s="9">
        <v>47.125999999999998</v>
      </c>
      <c r="EI15" s="9">
        <v>19.931999999999999</v>
      </c>
      <c r="EJ15" s="9">
        <v>47.506999999999998</v>
      </c>
      <c r="EK15" s="9">
        <v>28.62</v>
      </c>
      <c r="EL15" s="9">
        <v>18.887</v>
      </c>
      <c r="EM15" s="9">
        <v>33.776000000000003</v>
      </c>
      <c r="EN15" s="9">
        <v>23.321999999999999</v>
      </c>
      <c r="EO15" s="9">
        <v>10.454000000000001</v>
      </c>
      <c r="EP15" s="9">
        <v>40.837000000000003</v>
      </c>
      <c r="EQ15" s="9">
        <v>26.925999999999998</v>
      </c>
      <c r="ER15" s="9">
        <v>13.911</v>
      </c>
      <c r="ES15" s="9">
        <v>18.472999999999999</v>
      </c>
      <c r="ET15" s="9">
        <v>14.755000000000001</v>
      </c>
      <c r="EU15" s="9">
        <v>3.718</v>
      </c>
      <c r="EV15" s="9">
        <v>15.757999999999999</v>
      </c>
      <c r="EW15" s="9">
        <v>10.071</v>
      </c>
      <c r="EX15" s="9">
        <v>5.6859999999999999</v>
      </c>
      <c r="EY15" s="9">
        <v>6.6070000000000002</v>
      </c>
      <c r="EZ15" s="9">
        <v>2.0990000000000002</v>
      </c>
      <c r="FA15" s="9">
        <v>4.5069999999999997</v>
      </c>
      <c r="FB15" s="9">
        <v>39.953000000000003</v>
      </c>
      <c r="FC15" s="9">
        <v>25.498000000000001</v>
      </c>
      <c r="FD15" s="9">
        <v>14.455</v>
      </c>
      <c r="FE15" s="9">
        <v>23.506</v>
      </c>
      <c r="FF15" s="9">
        <v>16.852</v>
      </c>
      <c r="FG15" s="9">
        <v>6.6539999999999999</v>
      </c>
      <c r="FH15" s="9">
        <v>10.121</v>
      </c>
      <c r="FI15" s="9">
        <v>5.6109999999999998</v>
      </c>
      <c r="FJ15" s="9">
        <v>4.51</v>
      </c>
      <c r="FK15" s="9">
        <v>6.3259999999999996</v>
      </c>
      <c r="FL15" s="9">
        <v>3.0350000000000001</v>
      </c>
      <c r="FM15" s="9">
        <v>3.2909999999999999</v>
      </c>
      <c r="FN15" s="9">
        <v>72.512</v>
      </c>
      <c r="FO15" s="9">
        <v>45.451999999999998</v>
      </c>
      <c r="FP15" s="9">
        <v>27.06</v>
      </c>
      <c r="FQ15" s="9">
        <v>42.054000000000002</v>
      </c>
      <c r="FR15" s="9">
        <v>30.295000000000002</v>
      </c>
      <c r="FS15" s="9">
        <v>11.76</v>
      </c>
      <c r="FT15" s="9">
        <v>125.78400000000001</v>
      </c>
      <c r="FU15" s="9">
        <v>57.966000000000001</v>
      </c>
      <c r="FV15" s="9">
        <v>67.817999999999998</v>
      </c>
      <c r="FW15" s="9">
        <v>1056.769</v>
      </c>
      <c r="FX15" s="9">
        <v>558.74300000000005</v>
      </c>
      <c r="FY15" s="9">
        <v>498.02600000000001</v>
      </c>
      <c r="FZ15" s="9">
        <v>856.34299999999996</v>
      </c>
      <c r="GA15" s="9">
        <v>433.73099999999999</v>
      </c>
      <c r="GB15" s="9">
        <v>422.61200000000002</v>
      </c>
      <c r="GC15" s="9">
        <v>822.83699999999999</v>
      </c>
      <c r="GD15" s="9">
        <v>417.61200000000002</v>
      </c>
      <c r="GE15" s="9">
        <v>405.22500000000002</v>
      </c>
      <c r="GF15" s="9">
        <v>15.571</v>
      </c>
      <c r="GG15" s="9">
        <v>7.7009999999999996</v>
      </c>
      <c r="GH15" s="9">
        <v>7.8710000000000004</v>
      </c>
      <c r="GI15" s="9">
        <v>17.934999999999999</v>
      </c>
      <c r="GJ15" s="9">
        <v>8.4179999999999993</v>
      </c>
      <c r="GK15" s="9">
        <v>9.5169999999999995</v>
      </c>
      <c r="GL15" s="9">
        <v>668.45799999999997</v>
      </c>
      <c r="GM15" s="9">
        <v>349.19099999999997</v>
      </c>
      <c r="GN15" s="9">
        <v>319.267</v>
      </c>
      <c r="GO15" s="9">
        <v>41.954999999999998</v>
      </c>
      <c r="GP15" s="9">
        <v>13.914</v>
      </c>
      <c r="GQ15" s="9">
        <v>28.041</v>
      </c>
      <c r="GR15" s="9">
        <v>11.605</v>
      </c>
      <c r="GS15" s="9">
        <v>8.5960000000000001</v>
      </c>
      <c r="GT15" s="9">
        <v>3.008</v>
      </c>
      <c r="GU15" s="9">
        <v>12.736000000000001</v>
      </c>
      <c r="GV15" s="9">
        <v>3.3149999999999999</v>
      </c>
      <c r="GW15" s="9">
        <v>9.4209999999999994</v>
      </c>
      <c r="GX15" s="9">
        <v>17.614000000000001</v>
      </c>
      <c r="GY15" s="9">
        <v>2.0019999999999998</v>
      </c>
      <c r="GZ15" s="9">
        <v>15.612</v>
      </c>
      <c r="HA15" s="9">
        <v>46.728000000000002</v>
      </c>
      <c r="HB15" s="9">
        <v>18.361000000000001</v>
      </c>
      <c r="HC15" s="9">
        <v>28.367000000000001</v>
      </c>
      <c r="HD15" s="9">
        <v>13.143000000000001</v>
      </c>
      <c r="HE15" s="9">
        <v>8.4580000000000002</v>
      </c>
      <c r="HF15" s="9">
        <v>4.6840000000000002</v>
      </c>
      <c r="HG15" s="9">
        <v>17.347999999999999</v>
      </c>
      <c r="HH15" s="9">
        <v>5.8230000000000004</v>
      </c>
      <c r="HI15" s="9">
        <v>11.525</v>
      </c>
      <c r="HJ15" s="9">
        <v>16.238</v>
      </c>
      <c r="HK15" s="9">
        <v>4.08</v>
      </c>
      <c r="HL15" s="9">
        <v>12.157999999999999</v>
      </c>
      <c r="HM15" s="9">
        <v>99.201999999999998</v>
      </c>
      <c r="HN15" s="9">
        <v>52.264000000000003</v>
      </c>
      <c r="HO15" s="9">
        <v>46.936999999999998</v>
      </c>
      <c r="HP15" s="9">
        <v>72.27</v>
      </c>
      <c r="HQ15" s="9">
        <v>37.56</v>
      </c>
      <c r="HR15" s="9">
        <v>34.710999999999999</v>
      </c>
      <c r="HS15" s="9">
        <v>784.07299999999998</v>
      </c>
      <c r="HT15" s="9">
        <v>396.17099999999999</v>
      </c>
      <c r="HU15" s="9">
        <v>387.90199999999999</v>
      </c>
      <c r="HV15" s="9">
        <v>73.991</v>
      </c>
      <c r="HW15" s="9">
        <v>35.316000000000003</v>
      </c>
      <c r="HX15" s="9">
        <v>38.674999999999997</v>
      </c>
      <c r="HY15" s="9">
        <v>782.35199999999998</v>
      </c>
      <c r="HZ15" s="9">
        <v>398.41500000000002</v>
      </c>
      <c r="IA15" s="9">
        <v>383.93700000000001</v>
      </c>
      <c r="IB15" s="9">
        <v>117.605</v>
      </c>
      <c r="IC15" s="9">
        <v>57.988999999999997</v>
      </c>
      <c r="ID15" s="9">
        <v>59.616</v>
      </c>
      <c r="IE15" s="9">
        <v>28.655999999999999</v>
      </c>
      <c r="IF15" s="9">
        <v>14.885999999999999</v>
      </c>
      <c r="IG15" s="9">
        <v>13.77</v>
      </c>
      <c r="IH15" s="9">
        <v>43.613999999999997</v>
      </c>
      <c r="II15" s="9">
        <v>22.672999999999998</v>
      </c>
      <c r="IJ15" s="9">
        <v>20.940999999999999</v>
      </c>
      <c r="IK15" s="9">
        <v>45.335000000000001</v>
      </c>
      <c r="IL15" s="9">
        <v>20.43</v>
      </c>
      <c r="IM15" s="9">
        <v>24.905000000000001</v>
      </c>
      <c r="IN15" s="9">
        <v>738.73800000000006</v>
      </c>
      <c r="IO15" s="9">
        <v>375.74099999999999</v>
      </c>
      <c r="IP15" s="9">
        <v>362.99599999999998</v>
      </c>
      <c r="IQ15" s="9">
        <v>200.42599999999999</v>
      </c>
    </row>
    <row r="16" spans="1:251">
      <c r="A16" s="10">
        <v>43862</v>
      </c>
      <c r="B16" s="9">
        <v>8.9350000000000005</v>
      </c>
      <c r="C16" s="9">
        <v>4.6059999999999999</v>
      </c>
      <c r="D16" s="9">
        <v>4.3289999999999997</v>
      </c>
      <c r="E16" s="9">
        <v>3.512</v>
      </c>
      <c r="F16" s="9">
        <v>0.29399999999999998</v>
      </c>
      <c r="G16" s="9">
        <v>3.218</v>
      </c>
      <c r="H16" s="9">
        <v>47.567</v>
      </c>
      <c r="I16" s="9">
        <v>24.914000000000001</v>
      </c>
      <c r="J16" s="9">
        <v>22.652999999999999</v>
      </c>
      <c r="K16" s="9">
        <v>21.012</v>
      </c>
      <c r="L16" s="9">
        <v>10.685</v>
      </c>
      <c r="M16" s="9">
        <v>10.327999999999999</v>
      </c>
      <c r="N16" s="9">
        <v>83.192999999999998</v>
      </c>
      <c r="O16" s="9">
        <v>38.686999999999998</v>
      </c>
      <c r="P16" s="9">
        <v>44.506</v>
      </c>
      <c r="Q16" s="9">
        <v>692.32500000000005</v>
      </c>
      <c r="R16" s="9">
        <v>358.38</v>
      </c>
      <c r="S16" s="9">
        <v>333.94499999999999</v>
      </c>
      <c r="T16" s="9">
        <v>565</v>
      </c>
      <c r="U16" s="9">
        <v>277.03199999999998</v>
      </c>
      <c r="V16" s="9">
        <v>287.96800000000002</v>
      </c>
      <c r="W16" s="9">
        <v>534.31100000000004</v>
      </c>
      <c r="X16" s="9">
        <v>260.14499999999998</v>
      </c>
      <c r="Y16" s="9">
        <v>274.166</v>
      </c>
      <c r="Z16" s="9">
        <v>15.367000000000001</v>
      </c>
      <c r="AA16" s="9">
        <v>7.742</v>
      </c>
      <c r="AB16" s="9">
        <v>7.6260000000000003</v>
      </c>
      <c r="AC16" s="9">
        <v>14.452999999999999</v>
      </c>
      <c r="AD16" s="9">
        <v>8.548</v>
      </c>
      <c r="AE16" s="9">
        <v>5.9050000000000002</v>
      </c>
      <c r="AF16" s="9">
        <v>406.38200000000001</v>
      </c>
      <c r="AG16" s="9">
        <v>208.08</v>
      </c>
      <c r="AH16" s="9">
        <v>198.30199999999999</v>
      </c>
      <c r="AI16" s="9">
        <v>36.628999999999998</v>
      </c>
      <c r="AJ16" s="9">
        <v>12.996</v>
      </c>
      <c r="AK16" s="9">
        <v>23.632999999999999</v>
      </c>
      <c r="AL16" s="9">
        <v>9.6319999999999997</v>
      </c>
      <c r="AM16" s="9">
        <v>6.8239999999999998</v>
      </c>
      <c r="AN16" s="9">
        <v>2.8090000000000002</v>
      </c>
      <c r="AO16" s="9">
        <v>10.611000000000001</v>
      </c>
      <c r="AP16" s="9">
        <v>3.6320000000000001</v>
      </c>
      <c r="AQ16" s="9">
        <v>6.9779999999999998</v>
      </c>
      <c r="AR16" s="9">
        <v>16.385999999999999</v>
      </c>
      <c r="AS16" s="9">
        <v>2.54</v>
      </c>
      <c r="AT16" s="9">
        <v>13.846</v>
      </c>
      <c r="AU16" s="9">
        <v>28.675000000000001</v>
      </c>
      <c r="AV16" s="9">
        <v>8.859</v>
      </c>
      <c r="AW16" s="9">
        <v>19.815999999999999</v>
      </c>
      <c r="AX16" s="9">
        <v>6.4349999999999996</v>
      </c>
      <c r="AY16" s="9">
        <v>4.8120000000000003</v>
      </c>
      <c r="AZ16" s="9">
        <v>1.623</v>
      </c>
      <c r="BA16" s="9">
        <v>9.5540000000000003</v>
      </c>
      <c r="BB16" s="9">
        <v>1.677</v>
      </c>
      <c r="BC16" s="9">
        <v>7.8769999999999998</v>
      </c>
      <c r="BD16" s="9">
        <v>12.686</v>
      </c>
      <c r="BE16" s="9">
        <v>2.37</v>
      </c>
      <c r="BF16" s="9">
        <v>10.316000000000001</v>
      </c>
      <c r="BG16" s="9">
        <v>93.313999999999993</v>
      </c>
      <c r="BH16" s="9">
        <v>47.097000000000001</v>
      </c>
      <c r="BI16" s="9">
        <v>46.216999999999999</v>
      </c>
      <c r="BJ16" s="9">
        <v>57.947000000000003</v>
      </c>
      <c r="BK16" s="9">
        <v>29.077000000000002</v>
      </c>
      <c r="BL16" s="9">
        <v>28.87</v>
      </c>
      <c r="BM16" s="9">
        <v>507.053</v>
      </c>
      <c r="BN16" s="9">
        <v>247.95400000000001</v>
      </c>
      <c r="BO16" s="9">
        <v>259.09899999999999</v>
      </c>
      <c r="BP16" s="9">
        <v>57.863999999999997</v>
      </c>
      <c r="BQ16" s="9">
        <v>29.843</v>
      </c>
      <c r="BR16" s="9">
        <v>28.021999999999998</v>
      </c>
      <c r="BS16" s="9">
        <v>507.13600000000002</v>
      </c>
      <c r="BT16" s="9">
        <v>247.18899999999999</v>
      </c>
      <c r="BU16" s="9">
        <v>259.947</v>
      </c>
      <c r="BV16" s="9">
        <v>84.031999999999996</v>
      </c>
      <c r="BW16" s="9">
        <v>42.781999999999996</v>
      </c>
      <c r="BX16" s="9">
        <v>41.25</v>
      </c>
      <c r="BY16" s="9">
        <v>31.779</v>
      </c>
      <c r="BZ16" s="9">
        <v>16.137</v>
      </c>
      <c r="CA16" s="9">
        <v>15.641</v>
      </c>
      <c r="CB16" s="9">
        <v>26.167999999999999</v>
      </c>
      <c r="CC16" s="9">
        <v>12.94</v>
      </c>
      <c r="CD16" s="9">
        <v>13.228</v>
      </c>
      <c r="CE16" s="9">
        <v>26.085000000000001</v>
      </c>
      <c r="CF16" s="9">
        <v>13.705</v>
      </c>
      <c r="CG16" s="9">
        <v>12.38</v>
      </c>
      <c r="CH16" s="9">
        <v>480.96800000000002</v>
      </c>
      <c r="CI16" s="9">
        <v>234.249</v>
      </c>
      <c r="CJ16" s="9">
        <v>246.71799999999999</v>
      </c>
      <c r="CK16" s="9">
        <v>127.325</v>
      </c>
      <c r="CL16" s="9">
        <v>81.347999999999999</v>
      </c>
      <c r="CM16" s="9">
        <v>45.976999999999997</v>
      </c>
      <c r="CN16" s="9">
        <v>80.480999999999995</v>
      </c>
      <c r="CO16" s="9">
        <v>54.033999999999999</v>
      </c>
      <c r="CP16" s="9">
        <v>26.446999999999999</v>
      </c>
      <c r="CQ16" s="9">
        <v>5.9889999999999999</v>
      </c>
      <c r="CR16" s="9">
        <v>2.5619999999999998</v>
      </c>
      <c r="CS16" s="9">
        <v>3.427</v>
      </c>
      <c r="CT16" s="9">
        <v>1.165</v>
      </c>
      <c r="CU16" s="9">
        <v>0.89300000000000002</v>
      </c>
      <c r="CV16" s="9">
        <v>0.27200000000000002</v>
      </c>
      <c r="CW16" s="9">
        <v>2.2810000000000001</v>
      </c>
      <c r="CX16" s="9">
        <v>0.83899999999999997</v>
      </c>
      <c r="CY16" s="9">
        <v>1.4419999999999999</v>
      </c>
      <c r="CZ16" s="9">
        <v>2.5419999999999998</v>
      </c>
      <c r="DA16" s="9">
        <v>0.82899999999999996</v>
      </c>
      <c r="DB16" s="9">
        <v>1.7130000000000001</v>
      </c>
      <c r="DC16" s="9">
        <v>6.6609999999999996</v>
      </c>
      <c r="DD16" s="9">
        <v>3.3660000000000001</v>
      </c>
      <c r="DE16" s="9">
        <v>3.2949999999999999</v>
      </c>
      <c r="DF16" s="9">
        <v>3.2490000000000001</v>
      </c>
      <c r="DG16" s="9">
        <v>1.885</v>
      </c>
      <c r="DH16" s="9">
        <v>1.365</v>
      </c>
      <c r="DI16" s="9">
        <v>1.1910000000000001</v>
      </c>
      <c r="DJ16" s="9">
        <v>0.59799999999999998</v>
      </c>
      <c r="DK16" s="9">
        <v>0.59199999999999997</v>
      </c>
      <c r="DL16" s="9">
        <v>2.2210000000000001</v>
      </c>
      <c r="DM16" s="9">
        <v>0.88300000000000001</v>
      </c>
      <c r="DN16" s="9">
        <v>1.3380000000000001</v>
      </c>
      <c r="DO16" s="9">
        <v>34.194000000000003</v>
      </c>
      <c r="DP16" s="9">
        <v>21.385999999999999</v>
      </c>
      <c r="DQ16" s="9">
        <v>12.808</v>
      </c>
      <c r="DR16" s="9">
        <v>1337.047</v>
      </c>
      <c r="DS16" s="9">
        <v>713.33799999999997</v>
      </c>
      <c r="DT16" s="9">
        <v>623.70899999999995</v>
      </c>
      <c r="DU16" s="9">
        <v>249.54599999999999</v>
      </c>
      <c r="DV16" s="9">
        <v>133.75399999999999</v>
      </c>
      <c r="DW16" s="9">
        <v>115.792</v>
      </c>
      <c r="DX16" s="9">
        <v>106.947</v>
      </c>
      <c r="DY16" s="9">
        <v>60.182000000000002</v>
      </c>
      <c r="DZ16" s="9">
        <v>46.765000000000001</v>
      </c>
      <c r="EA16" s="9">
        <v>48.127000000000002</v>
      </c>
      <c r="EB16" s="9">
        <v>25.544</v>
      </c>
      <c r="EC16" s="9">
        <v>22.582999999999998</v>
      </c>
      <c r="ED16" s="9">
        <v>58.82</v>
      </c>
      <c r="EE16" s="9">
        <v>34.637999999999998</v>
      </c>
      <c r="EF16" s="9">
        <v>24.181999999999999</v>
      </c>
      <c r="EG16" s="9">
        <v>58.61</v>
      </c>
      <c r="EH16" s="9">
        <v>34.027999999999999</v>
      </c>
      <c r="EI16" s="9">
        <v>24.582000000000001</v>
      </c>
      <c r="EJ16" s="9">
        <v>47.545999999999999</v>
      </c>
      <c r="EK16" s="9">
        <v>25.363</v>
      </c>
      <c r="EL16" s="9">
        <v>22.183</v>
      </c>
      <c r="EM16" s="9">
        <v>32.29</v>
      </c>
      <c r="EN16" s="9">
        <v>20.396999999999998</v>
      </c>
      <c r="EO16" s="9">
        <v>11.893000000000001</v>
      </c>
      <c r="EP16" s="9">
        <v>38.158999999999999</v>
      </c>
      <c r="EQ16" s="9">
        <v>20.693999999999999</v>
      </c>
      <c r="ER16" s="9">
        <v>17.465</v>
      </c>
      <c r="ES16" s="9">
        <v>15.249000000000001</v>
      </c>
      <c r="ET16" s="9">
        <v>10.992000000000001</v>
      </c>
      <c r="EU16" s="9">
        <v>4.2560000000000002</v>
      </c>
      <c r="EV16" s="9">
        <v>13.856999999999999</v>
      </c>
      <c r="EW16" s="9">
        <v>8.2040000000000006</v>
      </c>
      <c r="EX16" s="9">
        <v>5.6529999999999996</v>
      </c>
      <c r="EY16" s="9">
        <v>9.0540000000000003</v>
      </c>
      <c r="EZ16" s="9">
        <v>1.498</v>
      </c>
      <c r="FA16" s="9">
        <v>7.5549999999999997</v>
      </c>
      <c r="FB16" s="9">
        <v>36.497999999999998</v>
      </c>
      <c r="FC16" s="9">
        <v>19.09</v>
      </c>
      <c r="FD16" s="9">
        <v>17.408000000000001</v>
      </c>
      <c r="FE16" s="9">
        <v>19.440000000000001</v>
      </c>
      <c r="FF16" s="9">
        <v>14.154999999999999</v>
      </c>
      <c r="FG16" s="9">
        <v>5.2850000000000001</v>
      </c>
      <c r="FH16" s="9">
        <v>7.4130000000000003</v>
      </c>
      <c r="FI16" s="9">
        <v>3.0830000000000002</v>
      </c>
      <c r="FJ16" s="9">
        <v>4.33</v>
      </c>
      <c r="FK16" s="9">
        <v>9.6460000000000008</v>
      </c>
      <c r="FL16" s="9">
        <v>1.8520000000000001</v>
      </c>
      <c r="FM16" s="9">
        <v>7.7930000000000001</v>
      </c>
      <c r="FN16" s="9">
        <v>70.293000000000006</v>
      </c>
      <c r="FO16" s="9">
        <v>36.29</v>
      </c>
      <c r="FP16" s="9">
        <v>34.003</v>
      </c>
      <c r="FQ16" s="9">
        <v>36.654000000000003</v>
      </c>
      <c r="FR16" s="9">
        <v>23.891999999999999</v>
      </c>
      <c r="FS16" s="9">
        <v>12.762</v>
      </c>
      <c r="FT16" s="9">
        <v>142.59899999999999</v>
      </c>
      <c r="FU16" s="9">
        <v>73.572000000000003</v>
      </c>
      <c r="FV16" s="9">
        <v>69.027000000000001</v>
      </c>
      <c r="FW16" s="9">
        <v>1087.501</v>
      </c>
      <c r="FX16" s="9">
        <v>579.58399999999995</v>
      </c>
      <c r="FY16" s="9">
        <v>507.91699999999997</v>
      </c>
      <c r="FZ16" s="9">
        <v>897.36800000000005</v>
      </c>
      <c r="GA16" s="9">
        <v>453.82</v>
      </c>
      <c r="GB16" s="9">
        <v>443.548</v>
      </c>
      <c r="GC16" s="9">
        <v>848.42899999999997</v>
      </c>
      <c r="GD16" s="9">
        <v>427.02699999999999</v>
      </c>
      <c r="GE16" s="9">
        <v>421.40199999999999</v>
      </c>
      <c r="GF16" s="9">
        <v>23.558</v>
      </c>
      <c r="GG16" s="9">
        <v>11.794</v>
      </c>
      <c r="GH16" s="9">
        <v>11.763999999999999</v>
      </c>
      <c r="GI16" s="9">
        <v>25.381</v>
      </c>
      <c r="GJ16" s="9">
        <v>14.999000000000001</v>
      </c>
      <c r="GK16" s="9">
        <v>10.382</v>
      </c>
      <c r="GL16" s="9">
        <v>666.91700000000003</v>
      </c>
      <c r="GM16" s="9">
        <v>349.173</v>
      </c>
      <c r="GN16" s="9">
        <v>317.74400000000003</v>
      </c>
      <c r="GO16" s="9">
        <v>51.695999999999998</v>
      </c>
      <c r="GP16" s="9">
        <v>15.676</v>
      </c>
      <c r="GQ16" s="9">
        <v>36.020000000000003</v>
      </c>
      <c r="GR16" s="9">
        <v>13.920999999999999</v>
      </c>
      <c r="GS16" s="9">
        <v>9.0410000000000004</v>
      </c>
      <c r="GT16" s="9">
        <v>4.8810000000000002</v>
      </c>
      <c r="GU16" s="9">
        <v>11.285</v>
      </c>
      <c r="GV16" s="9">
        <v>2.9049999999999998</v>
      </c>
      <c r="GW16" s="9">
        <v>8.3800000000000008</v>
      </c>
      <c r="GX16" s="9">
        <v>26.489000000000001</v>
      </c>
      <c r="GY16" s="9">
        <v>3.73</v>
      </c>
      <c r="GZ16" s="9">
        <v>22.759</v>
      </c>
      <c r="HA16" s="9">
        <v>51.411999999999999</v>
      </c>
      <c r="HB16" s="9">
        <v>15.231</v>
      </c>
      <c r="HC16" s="9">
        <v>36.180999999999997</v>
      </c>
      <c r="HD16" s="9">
        <v>14.145</v>
      </c>
      <c r="HE16" s="9">
        <v>9.2119999999999997</v>
      </c>
      <c r="HF16" s="9">
        <v>4.9329999999999998</v>
      </c>
      <c r="HG16" s="9">
        <v>19.001999999999999</v>
      </c>
      <c r="HH16" s="9">
        <v>2.8109999999999999</v>
      </c>
      <c r="HI16" s="9">
        <v>16.190999999999999</v>
      </c>
      <c r="HJ16" s="9">
        <v>18.265000000000001</v>
      </c>
      <c r="HK16" s="9">
        <v>3.2080000000000002</v>
      </c>
      <c r="HL16" s="9">
        <v>15.057</v>
      </c>
      <c r="HM16" s="9">
        <v>127.34399999999999</v>
      </c>
      <c r="HN16" s="9">
        <v>73.741</v>
      </c>
      <c r="HO16" s="9">
        <v>53.603000000000002</v>
      </c>
      <c r="HP16" s="9">
        <v>94.963999999999999</v>
      </c>
      <c r="HQ16" s="9">
        <v>52.093000000000004</v>
      </c>
      <c r="HR16" s="9">
        <v>42.871000000000002</v>
      </c>
      <c r="HS16" s="9">
        <v>802.40300000000002</v>
      </c>
      <c r="HT16" s="9">
        <v>401.72699999999998</v>
      </c>
      <c r="HU16" s="9">
        <v>400.67599999999999</v>
      </c>
      <c r="HV16" s="9">
        <v>89.307000000000002</v>
      </c>
      <c r="HW16" s="9">
        <v>47.792000000000002</v>
      </c>
      <c r="HX16" s="9">
        <v>41.515999999999998</v>
      </c>
      <c r="HY16" s="9">
        <v>808.06100000000004</v>
      </c>
      <c r="HZ16" s="9">
        <v>406.02800000000002</v>
      </c>
      <c r="IA16" s="9">
        <v>402.03199999999998</v>
      </c>
      <c r="IB16" s="9">
        <v>134.154</v>
      </c>
      <c r="IC16" s="9">
        <v>72.983999999999995</v>
      </c>
      <c r="ID16" s="9">
        <v>61.168999999999997</v>
      </c>
      <c r="IE16" s="9">
        <v>50.118000000000002</v>
      </c>
      <c r="IF16" s="9">
        <v>26.9</v>
      </c>
      <c r="IG16" s="9">
        <v>23.218</v>
      </c>
      <c r="IH16" s="9">
        <v>44.845999999999997</v>
      </c>
      <c r="II16" s="9">
        <v>25.193000000000001</v>
      </c>
      <c r="IJ16" s="9">
        <v>19.654</v>
      </c>
      <c r="IK16" s="9">
        <v>39.189</v>
      </c>
      <c r="IL16" s="9">
        <v>20.890999999999998</v>
      </c>
      <c r="IM16" s="9">
        <v>18.297999999999998</v>
      </c>
      <c r="IN16" s="9">
        <v>763.21400000000006</v>
      </c>
      <c r="IO16" s="9">
        <v>380.83600000000001</v>
      </c>
      <c r="IP16" s="9">
        <v>382.37799999999999</v>
      </c>
      <c r="IQ16" s="9">
        <v>190.13300000000001</v>
      </c>
    </row>
    <row r="17" spans="1:251">
      <c r="A17" s="10">
        <v>44228</v>
      </c>
      <c r="B17" s="9">
        <v>6.1520000000000001</v>
      </c>
      <c r="C17" s="9">
        <v>2.9950000000000001</v>
      </c>
      <c r="D17" s="9">
        <v>3.157</v>
      </c>
      <c r="E17" s="9">
        <v>5.3109999999999999</v>
      </c>
      <c r="F17" s="9">
        <v>1.982</v>
      </c>
      <c r="G17" s="9">
        <v>3.3279999999999998</v>
      </c>
      <c r="H17" s="9">
        <v>38.689</v>
      </c>
      <c r="I17" s="9">
        <v>19.167999999999999</v>
      </c>
      <c r="J17" s="9">
        <v>19.521000000000001</v>
      </c>
      <c r="K17" s="9">
        <v>19.178000000000001</v>
      </c>
      <c r="L17" s="9">
        <v>10.619</v>
      </c>
      <c r="M17" s="9">
        <v>8.5579999999999998</v>
      </c>
      <c r="N17" s="9">
        <v>67.837999999999994</v>
      </c>
      <c r="O17" s="9">
        <v>35.878</v>
      </c>
      <c r="P17" s="9">
        <v>31.960999999999999</v>
      </c>
      <c r="Q17" s="9">
        <v>719.32899999999995</v>
      </c>
      <c r="R17" s="9">
        <v>374.55700000000002</v>
      </c>
      <c r="S17" s="9">
        <v>344.77100000000002</v>
      </c>
      <c r="T17" s="9">
        <v>599.404</v>
      </c>
      <c r="U17" s="9">
        <v>294.55599999999998</v>
      </c>
      <c r="V17" s="9">
        <v>304.84699999999998</v>
      </c>
      <c r="W17" s="9">
        <v>566.25099999999998</v>
      </c>
      <c r="X17" s="9">
        <v>280.62599999999998</v>
      </c>
      <c r="Y17" s="9">
        <v>285.62599999999998</v>
      </c>
      <c r="Z17" s="9">
        <v>19.405999999999999</v>
      </c>
      <c r="AA17" s="9">
        <v>7.359</v>
      </c>
      <c r="AB17" s="9">
        <v>12.048</v>
      </c>
      <c r="AC17" s="9">
        <v>13.477</v>
      </c>
      <c r="AD17" s="9">
        <v>6.5720000000000001</v>
      </c>
      <c r="AE17" s="9">
        <v>6.9050000000000002</v>
      </c>
      <c r="AF17" s="9">
        <v>434.952</v>
      </c>
      <c r="AG17" s="9">
        <v>224.04499999999999</v>
      </c>
      <c r="AH17" s="9">
        <v>210.90700000000001</v>
      </c>
      <c r="AI17" s="9">
        <v>38.534999999999997</v>
      </c>
      <c r="AJ17" s="9">
        <v>11.95</v>
      </c>
      <c r="AK17" s="9">
        <v>26.585000000000001</v>
      </c>
      <c r="AL17" s="9">
        <v>6.8680000000000003</v>
      </c>
      <c r="AM17" s="9">
        <v>4.2210000000000001</v>
      </c>
      <c r="AN17" s="9">
        <v>2.6480000000000001</v>
      </c>
      <c r="AO17" s="9">
        <v>15.414999999999999</v>
      </c>
      <c r="AP17" s="9">
        <v>5.6379999999999999</v>
      </c>
      <c r="AQ17" s="9">
        <v>9.7769999999999992</v>
      </c>
      <c r="AR17" s="9">
        <v>16.251999999999999</v>
      </c>
      <c r="AS17" s="9">
        <v>2.0920000000000001</v>
      </c>
      <c r="AT17" s="9">
        <v>14.161</v>
      </c>
      <c r="AU17" s="9">
        <v>38.747</v>
      </c>
      <c r="AV17" s="9">
        <v>15.375999999999999</v>
      </c>
      <c r="AW17" s="9">
        <v>23.370999999999999</v>
      </c>
      <c r="AX17" s="9">
        <v>9.173</v>
      </c>
      <c r="AY17" s="9">
        <v>7.4729999999999999</v>
      </c>
      <c r="AZ17" s="9">
        <v>1.7</v>
      </c>
      <c r="BA17" s="9">
        <v>12.954000000000001</v>
      </c>
      <c r="BB17" s="9">
        <v>4.024</v>
      </c>
      <c r="BC17" s="9">
        <v>8.93</v>
      </c>
      <c r="BD17" s="9">
        <v>16.62</v>
      </c>
      <c r="BE17" s="9">
        <v>3.879</v>
      </c>
      <c r="BF17" s="9">
        <v>12.741</v>
      </c>
      <c r="BG17" s="9">
        <v>87.168000000000006</v>
      </c>
      <c r="BH17" s="9">
        <v>43.183999999999997</v>
      </c>
      <c r="BI17" s="9">
        <v>43.984000000000002</v>
      </c>
      <c r="BJ17" s="9">
        <v>50.985999999999997</v>
      </c>
      <c r="BK17" s="9">
        <v>20.344000000000001</v>
      </c>
      <c r="BL17" s="9">
        <v>30.641999999999999</v>
      </c>
      <c r="BM17" s="9">
        <v>548.41700000000003</v>
      </c>
      <c r="BN17" s="9">
        <v>274.21199999999999</v>
      </c>
      <c r="BO17" s="9">
        <v>274.20499999999998</v>
      </c>
      <c r="BP17" s="9">
        <v>61.430999999999997</v>
      </c>
      <c r="BQ17" s="9">
        <v>25.765000000000001</v>
      </c>
      <c r="BR17" s="9">
        <v>35.667000000000002</v>
      </c>
      <c r="BS17" s="9">
        <v>537.97199999999998</v>
      </c>
      <c r="BT17" s="9">
        <v>268.79199999999997</v>
      </c>
      <c r="BU17" s="9">
        <v>269.18099999999998</v>
      </c>
      <c r="BV17" s="9">
        <v>83.503</v>
      </c>
      <c r="BW17" s="9">
        <v>33.418999999999997</v>
      </c>
      <c r="BX17" s="9">
        <v>50.085000000000001</v>
      </c>
      <c r="BY17" s="9">
        <v>28.914999999999999</v>
      </c>
      <c r="BZ17" s="9">
        <v>12.691000000000001</v>
      </c>
      <c r="CA17" s="9">
        <v>16.224</v>
      </c>
      <c r="CB17" s="9">
        <v>22.071999999999999</v>
      </c>
      <c r="CC17" s="9">
        <v>7.6539999999999999</v>
      </c>
      <c r="CD17" s="9">
        <v>14.417999999999999</v>
      </c>
      <c r="CE17" s="9">
        <v>32.517000000000003</v>
      </c>
      <c r="CF17" s="9">
        <v>13.074</v>
      </c>
      <c r="CG17" s="9">
        <v>19.443000000000001</v>
      </c>
      <c r="CH17" s="9">
        <v>515.90099999999995</v>
      </c>
      <c r="CI17" s="9">
        <v>261.13799999999998</v>
      </c>
      <c r="CJ17" s="9">
        <v>254.76300000000001</v>
      </c>
      <c r="CK17" s="9">
        <v>119.925</v>
      </c>
      <c r="CL17" s="9">
        <v>80.001000000000005</v>
      </c>
      <c r="CM17" s="9">
        <v>39.923999999999999</v>
      </c>
      <c r="CN17" s="9">
        <v>69.507000000000005</v>
      </c>
      <c r="CO17" s="9">
        <v>45.686</v>
      </c>
      <c r="CP17" s="9">
        <v>23.821999999999999</v>
      </c>
      <c r="CQ17" s="9">
        <v>7.2069999999999999</v>
      </c>
      <c r="CR17" s="9">
        <v>3.8519999999999999</v>
      </c>
      <c r="CS17" s="9">
        <v>3.355</v>
      </c>
      <c r="CT17" s="9">
        <v>2.484</v>
      </c>
      <c r="CU17" s="9">
        <v>1.4179999999999999</v>
      </c>
      <c r="CV17" s="9">
        <v>1.0649999999999999</v>
      </c>
      <c r="CW17" s="9">
        <v>2.74</v>
      </c>
      <c r="CX17" s="9">
        <v>1.7050000000000001</v>
      </c>
      <c r="CY17" s="9">
        <v>1.0349999999999999</v>
      </c>
      <c r="CZ17" s="9">
        <v>1.9830000000000001</v>
      </c>
      <c r="DA17" s="9">
        <v>0.72899999999999998</v>
      </c>
      <c r="DB17" s="9">
        <v>1.2549999999999999</v>
      </c>
      <c r="DC17" s="9">
        <v>10.057</v>
      </c>
      <c r="DD17" s="9">
        <v>7.3520000000000003</v>
      </c>
      <c r="DE17" s="9">
        <v>2.7050000000000001</v>
      </c>
      <c r="DF17" s="9">
        <v>2.754</v>
      </c>
      <c r="DG17" s="9">
        <v>1.9079999999999999</v>
      </c>
      <c r="DH17" s="9">
        <v>0.84599999999999997</v>
      </c>
      <c r="DI17" s="9">
        <v>3.7130000000000001</v>
      </c>
      <c r="DJ17" s="9">
        <v>3.2</v>
      </c>
      <c r="DK17" s="9">
        <v>0.51300000000000001</v>
      </c>
      <c r="DL17" s="9">
        <v>3.59</v>
      </c>
      <c r="DM17" s="9">
        <v>2.2429999999999999</v>
      </c>
      <c r="DN17" s="9">
        <v>1.347</v>
      </c>
      <c r="DO17" s="9">
        <v>33.154000000000003</v>
      </c>
      <c r="DP17" s="9">
        <v>23.111000000000001</v>
      </c>
      <c r="DQ17" s="9">
        <v>10.042</v>
      </c>
      <c r="DR17" s="9">
        <v>1337.4390000000001</v>
      </c>
      <c r="DS17" s="9">
        <v>706.49099999999999</v>
      </c>
      <c r="DT17" s="9">
        <v>630.94799999999998</v>
      </c>
      <c r="DU17" s="9">
        <v>256.137</v>
      </c>
      <c r="DV17" s="9">
        <v>128.89599999999999</v>
      </c>
      <c r="DW17" s="9">
        <v>127.241</v>
      </c>
      <c r="DX17" s="9">
        <v>121.41</v>
      </c>
      <c r="DY17" s="9">
        <v>60.573</v>
      </c>
      <c r="DZ17" s="9">
        <v>60.838000000000001</v>
      </c>
      <c r="EA17" s="9">
        <v>50.118000000000002</v>
      </c>
      <c r="EB17" s="9">
        <v>27.390999999999998</v>
      </c>
      <c r="EC17" s="9">
        <v>22.727</v>
      </c>
      <c r="ED17" s="9">
        <v>70.096000000000004</v>
      </c>
      <c r="EE17" s="9">
        <v>32.860999999999997</v>
      </c>
      <c r="EF17" s="9">
        <v>37.234000000000002</v>
      </c>
      <c r="EG17" s="9">
        <v>71.176000000000002</v>
      </c>
      <c r="EH17" s="9">
        <v>37.277000000000001</v>
      </c>
      <c r="EI17" s="9">
        <v>33.899000000000001</v>
      </c>
      <c r="EJ17" s="9">
        <v>49.524999999999999</v>
      </c>
      <c r="EK17" s="9">
        <v>22.975000000000001</v>
      </c>
      <c r="EL17" s="9">
        <v>26.55</v>
      </c>
      <c r="EM17" s="9">
        <v>34.527999999999999</v>
      </c>
      <c r="EN17" s="9">
        <v>18.762</v>
      </c>
      <c r="EO17" s="9">
        <v>15.766</v>
      </c>
      <c r="EP17" s="9">
        <v>46.878999999999998</v>
      </c>
      <c r="EQ17" s="9">
        <v>24.960999999999999</v>
      </c>
      <c r="ER17" s="9">
        <v>21.917999999999999</v>
      </c>
      <c r="ES17" s="9">
        <v>17.521999999999998</v>
      </c>
      <c r="ET17" s="9">
        <v>13.754</v>
      </c>
      <c r="EU17" s="9">
        <v>3.7690000000000001</v>
      </c>
      <c r="EV17" s="9">
        <v>16.071999999999999</v>
      </c>
      <c r="EW17" s="9">
        <v>7.8230000000000004</v>
      </c>
      <c r="EX17" s="9">
        <v>8.25</v>
      </c>
      <c r="EY17" s="9">
        <v>13.284000000000001</v>
      </c>
      <c r="EZ17" s="9">
        <v>3.3849999999999998</v>
      </c>
      <c r="FA17" s="9">
        <v>9.8989999999999991</v>
      </c>
      <c r="FB17" s="9">
        <v>40.003</v>
      </c>
      <c r="FC17" s="9">
        <v>16.850000000000001</v>
      </c>
      <c r="FD17" s="9">
        <v>23.154</v>
      </c>
      <c r="FE17" s="9">
        <v>18.888000000000002</v>
      </c>
      <c r="FF17" s="9">
        <v>12.654999999999999</v>
      </c>
      <c r="FG17" s="9">
        <v>6.2329999999999997</v>
      </c>
      <c r="FH17" s="9">
        <v>10.920999999999999</v>
      </c>
      <c r="FI17" s="9">
        <v>3.3</v>
      </c>
      <c r="FJ17" s="9">
        <v>7.6210000000000004</v>
      </c>
      <c r="FK17" s="9">
        <v>10.194000000000001</v>
      </c>
      <c r="FL17" s="9">
        <v>0.89500000000000002</v>
      </c>
      <c r="FM17" s="9">
        <v>9.2989999999999995</v>
      </c>
      <c r="FN17" s="9">
        <v>82.673000000000002</v>
      </c>
      <c r="FO17" s="9">
        <v>43.753999999999998</v>
      </c>
      <c r="FP17" s="9">
        <v>38.918999999999997</v>
      </c>
      <c r="FQ17" s="9">
        <v>38.737000000000002</v>
      </c>
      <c r="FR17" s="9">
        <v>16.818000000000001</v>
      </c>
      <c r="FS17" s="9">
        <v>21.919</v>
      </c>
      <c r="FT17" s="9">
        <v>134.727</v>
      </c>
      <c r="FU17" s="9">
        <v>68.322999999999993</v>
      </c>
      <c r="FV17" s="9">
        <v>66.403000000000006</v>
      </c>
      <c r="FW17" s="9">
        <v>1081.3019999999999</v>
      </c>
      <c r="FX17" s="9">
        <v>577.59400000000005</v>
      </c>
      <c r="FY17" s="9">
        <v>503.70699999999999</v>
      </c>
      <c r="FZ17" s="9">
        <v>884.65200000000004</v>
      </c>
      <c r="GA17" s="9">
        <v>456.76600000000002</v>
      </c>
      <c r="GB17" s="9">
        <v>427.88600000000002</v>
      </c>
      <c r="GC17" s="9">
        <v>837.01800000000003</v>
      </c>
      <c r="GD17" s="9">
        <v>432.23700000000002</v>
      </c>
      <c r="GE17" s="9">
        <v>404.78199999999998</v>
      </c>
      <c r="GF17" s="9">
        <v>22.003</v>
      </c>
      <c r="GG17" s="9">
        <v>9.2230000000000008</v>
      </c>
      <c r="GH17" s="9">
        <v>12.78</v>
      </c>
      <c r="GI17" s="9">
        <v>23.853999999999999</v>
      </c>
      <c r="GJ17" s="9">
        <v>13.529</v>
      </c>
      <c r="GK17" s="9">
        <v>10.324</v>
      </c>
      <c r="GL17" s="9">
        <v>646.70399999999995</v>
      </c>
      <c r="GM17" s="9">
        <v>352.21800000000002</v>
      </c>
      <c r="GN17" s="9">
        <v>294.48599999999999</v>
      </c>
      <c r="GO17" s="9">
        <v>63.183999999999997</v>
      </c>
      <c r="GP17" s="9">
        <v>23.414000000000001</v>
      </c>
      <c r="GQ17" s="9">
        <v>39.770000000000003</v>
      </c>
      <c r="GR17" s="9">
        <v>14.462999999999999</v>
      </c>
      <c r="GS17" s="9">
        <v>11.052</v>
      </c>
      <c r="GT17" s="9">
        <v>3.411</v>
      </c>
      <c r="GU17" s="9">
        <v>20.178999999999998</v>
      </c>
      <c r="GV17" s="9">
        <v>8.375</v>
      </c>
      <c r="GW17" s="9">
        <v>11.804</v>
      </c>
      <c r="GX17" s="9">
        <v>28.542999999999999</v>
      </c>
      <c r="GY17" s="9">
        <v>3.9870000000000001</v>
      </c>
      <c r="GZ17" s="9">
        <v>24.555</v>
      </c>
      <c r="HA17" s="9">
        <v>58.265999999999998</v>
      </c>
      <c r="HB17" s="9">
        <v>21.277000000000001</v>
      </c>
      <c r="HC17" s="9">
        <v>36.988</v>
      </c>
      <c r="HD17" s="9">
        <v>13.677</v>
      </c>
      <c r="HE17" s="9">
        <v>10.617000000000001</v>
      </c>
      <c r="HF17" s="9">
        <v>3.06</v>
      </c>
      <c r="HG17" s="9">
        <v>23.378</v>
      </c>
      <c r="HH17" s="9">
        <v>6.8529999999999998</v>
      </c>
      <c r="HI17" s="9">
        <v>16.526</v>
      </c>
      <c r="HJ17" s="9">
        <v>21.21</v>
      </c>
      <c r="HK17" s="9">
        <v>3.8069999999999999</v>
      </c>
      <c r="HL17" s="9">
        <v>17.402999999999999</v>
      </c>
      <c r="HM17" s="9">
        <v>116.498</v>
      </c>
      <c r="HN17" s="9">
        <v>59.856000000000002</v>
      </c>
      <c r="HO17" s="9">
        <v>56.642000000000003</v>
      </c>
      <c r="HP17" s="9">
        <v>101.956</v>
      </c>
      <c r="HQ17" s="9">
        <v>53.933999999999997</v>
      </c>
      <c r="HR17" s="9">
        <v>48.021999999999998</v>
      </c>
      <c r="HS17" s="9">
        <v>782.69600000000003</v>
      </c>
      <c r="HT17" s="9">
        <v>402.83199999999999</v>
      </c>
      <c r="HU17" s="9">
        <v>379.86399999999998</v>
      </c>
      <c r="HV17" s="9">
        <v>100.173</v>
      </c>
      <c r="HW17" s="9">
        <v>50.83</v>
      </c>
      <c r="HX17" s="9">
        <v>49.343000000000004</v>
      </c>
      <c r="HY17" s="9">
        <v>784.47900000000004</v>
      </c>
      <c r="HZ17" s="9">
        <v>405.935</v>
      </c>
      <c r="IA17" s="9">
        <v>378.54399999999998</v>
      </c>
      <c r="IB17" s="9">
        <v>153.73599999999999</v>
      </c>
      <c r="IC17" s="9">
        <v>77.356999999999999</v>
      </c>
      <c r="ID17" s="9">
        <v>76.379000000000005</v>
      </c>
      <c r="IE17" s="9">
        <v>48.393999999999998</v>
      </c>
      <c r="IF17" s="9">
        <v>27.408000000000001</v>
      </c>
      <c r="IG17" s="9">
        <v>20.986000000000001</v>
      </c>
      <c r="IH17" s="9">
        <v>53.561999999999998</v>
      </c>
      <c r="II17" s="9">
        <v>26.526</v>
      </c>
      <c r="IJ17" s="9">
        <v>27.036000000000001</v>
      </c>
      <c r="IK17" s="9">
        <v>51.779000000000003</v>
      </c>
      <c r="IL17" s="9">
        <v>23.422999999999998</v>
      </c>
      <c r="IM17" s="9">
        <v>28.356999999999999</v>
      </c>
      <c r="IN17" s="9">
        <v>730.91600000000005</v>
      </c>
      <c r="IO17" s="9">
        <v>379.40899999999999</v>
      </c>
      <c r="IP17" s="9">
        <v>351.50799999999998</v>
      </c>
      <c r="IQ17" s="9">
        <v>196.65</v>
      </c>
    </row>
    <row r="18" spans="1:251">
      <c r="A18" s="10">
        <v>44593</v>
      </c>
      <c r="B18" s="9">
        <v>4.7960000000000003</v>
      </c>
      <c r="C18" s="9">
        <v>1.847</v>
      </c>
      <c r="D18" s="9">
        <v>2.9489999999999998</v>
      </c>
      <c r="E18" s="9">
        <v>6.298</v>
      </c>
      <c r="F18" s="9">
        <v>1.603</v>
      </c>
      <c r="G18" s="9">
        <v>4.6950000000000003</v>
      </c>
      <c r="H18" s="9">
        <v>50.817</v>
      </c>
      <c r="I18" s="9">
        <v>26.693000000000001</v>
      </c>
      <c r="J18" s="9">
        <v>24.125</v>
      </c>
      <c r="K18" s="9">
        <v>26.175000000000001</v>
      </c>
      <c r="L18" s="9">
        <v>14.917</v>
      </c>
      <c r="M18" s="9">
        <v>11.257</v>
      </c>
      <c r="N18" s="9">
        <v>102.73</v>
      </c>
      <c r="O18" s="9">
        <v>44.53</v>
      </c>
      <c r="P18" s="9">
        <v>58.2</v>
      </c>
      <c r="Q18" s="9">
        <v>705.31899999999996</v>
      </c>
      <c r="R18" s="9">
        <v>371.00599999999997</v>
      </c>
      <c r="S18" s="9">
        <v>334.31299999999999</v>
      </c>
      <c r="T18" s="9">
        <v>576.84799999999996</v>
      </c>
      <c r="U18" s="9">
        <v>286.39699999999999</v>
      </c>
      <c r="V18" s="9">
        <v>290.45</v>
      </c>
      <c r="W18" s="9">
        <v>543.37</v>
      </c>
      <c r="X18" s="9">
        <v>269.46600000000001</v>
      </c>
      <c r="Y18" s="9">
        <v>273.904</v>
      </c>
      <c r="Z18" s="9">
        <v>16.446000000000002</v>
      </c>
      <c r="AA18" s="9">
        <v>8.9329999999999998</v>
      </c>
      <c r="AB18" s="9">
        <v>7.5140000000000002</v>
      </c>
      <c r="AC18" s="9">
        <v>16.738</v>
      </c>
      <c r="AD18" s="9">
        <v>7.7050000000000001</v>
      </c>
      <c r="AE18" s="9">
        <v>9.0329999999999995</v>
      </c>
      <c r="AF18" s="9">
        <v>412.18599999999998</v>
      </c>
      <c r="AG18" s="9">
        <v>214.31899999999999</v>
      </c>
      <c r="AH18" s="9">
        <v>197.86699999999999</v>
      </c>
      <c r="AI18" s="9">
        <v>42.5</v>
      </c>
      <c r="AJ18" s="9">
        <v>17.585999999999999</v>
      </c>
      <c r="AK18" s="9">
        <v>24.914000000000001</v>
      </c>
      <c r="AL18" s="9">
        <v>10.973000000000001</v>
      </c>
      <c r="AM18" s="9">
        <v>7.2839999999999998</v>
      </c>
      <c r="AN18" s="9">
        <v>3.6890000000000001</v>
      </c>
      <c r="AO18" s="9">
        <v>9.8989999999999991</v>
      </c>
      <c r="AP18" s="9">
        <v>4.2229999999999999</v>
      </c>
      <c r="AQ18" s="9">
        <v>5.6760000000000002</v>
      </c>
      <c r="AR18" s="9">
        <v>21.628</v>
      </c>
      <c r="AS18" s="9">
        <v>6.0780000000000003</v>
      </c>
      <c r="AT18" s="9">
        <v>15.55</v>
      </c>
      <c r="AU18" s="9">
        <v>34.75</v>
      </c>
      <c r="AV18" s="9">
        <v>14.237</v>
      </c>
      <c r="AW18" s="9">
        <v>20.513000000000002</v>
      </c>
      <c r="AX18" s="9">
        <v>10.393000000000001</v>
      </c>
      <c r="AY18" s="9">
        <v>5.9569999999999999</v>
      </c>
      <c r="AZ18" s="9">
        <v>4.4359999999999999</v>
      </c>
      <c r="BA18" s="9">
        <v>9.0749999999999993</v>
      </c>
      <c r="BB18" s="9">
        <v>3.9289999999999998</v>
      </c>
      <c r="BC18" s="9">
        <v>5.1459999999999999</v>
      </c>
      <c r="BD18" s="9">
        <v>15.282</v>
      </c>
      <c r="BE18" s="9">
        <v>4.351</v>
      </c>
      <c r="BF18" s="9">
        <v>10.930999999999999</v>
      </c>
      <c r="BG18" s="9">
        <v>87.411000000000001</v>
      </c>
      <c r="BH18" s="9">
        <v>40.255000000000003</v>
      </c>
      <c r="BI18" s="9">
        <v>47.155999999999999</v>
      </c>
      <c r="BJ18" s="9">
        <v>76.241</v>
      </c>
      <c r="BK18" s="9">
        <v>39.625999999999998</v>
      </c>
      <c r="BL18" s="9">
        <v>36.615000000000002</v>
      </c>
      <c r="BM18" s="9">
        <v>500.60599999999999</v>
      </c>
      <c r="BN18" s="9">
        <v>246.77099999999999</v>
      </c>
      <c r="BO18" s="9">
        <v>253.83500000000001</v>
      </c>
      <c r="BP18" s="9">
        <v>61.429000000000002</v>
      </c>
      <c r="BQ18" s="9">
        <v>28.163</v>
      </c>
      <c r="BR18" s="9">
        <v>33.265999999999998</v>
      </c>
      <c r="BS18" s="9">
        <v>515.41800000000001</v>
      </c>
      <c r="BT18" s="9">
        <v>258.23399999999998</v>
      </c>
      <c r="BU18" s="9">
        <v>257.18400000000003</v>
      </c>
      <c r="BV18" s="9">
        <v>101.997</v>
      </c>
      <c r="BW18" s="9">
        <v>48.875999999999998</v>
      </c>
      <c r="BX18" s="9">
        <v>53.121000000000002</v>
      </c>
      <c r="BY18" s="9">
        <v>35.673999999999999</v>
      </c>
      <c r="BZ18" s="9">
        <v>18.914000000000001</v>
      </c>
      <c r="CA18" s="9">
        <v>16.760000000000002</v>
      </c>
      <c r="CB18" s="9">
        <v>40.567999999999998</v>
      </c>
      <c r="CC18" s="9">
        <v>20.713000000000001</v>
      </c>
      <c r="CD18" s="9">
        <v>19.855</v>
      </c>
      <c r="CE18" s="9">
        <v>25.756</v>
      </c>
      <c r="CF18" s="9">
        <v>9.2490000000000006</v>
      </c>
      <c r="CG18" s="9">
        <v>16.506</v>
      </c>
      <c r="CH18" s="9">
        <v>474.851</v>
      </c>
      <c r="CI18" s="9">
        <v>237.52099999999999</v>
      </c>
      <c r="CJ18" s="9">
        <v>237.32900000000001</v>
      </c>
      <c r="CK18" s="9">
        <v>128.47200000000001</v>
      </c>
      <c r="CL18" s="9">
        <v>84.608999999999995</v>
      </c>
      <c r="CM18" s="9">
        <v>43.862000000000002</v>
      </c>
      <c r="CN18" s="9">
        <v>68.89</v>
      </c>
      <c r="CO18" s="9">
        <v>45.771999999999998</v>
      </c>
      <c r="CP18" s="9">
        <v>23.117999999999999</v>
      </c>
      <c r="CQ18" s="9">
        <v>6.625</v>
      </c>
      <c r="CR18" s="9">
        <v>2.6070000000000002</v>
      </c>
      <c r="CS18" s="9">
        <v>4.0179999999999998</v>
      </c>
      <c r="CT18" s="9">
        <v>2.9620000000000002</v>
      </c>
      <c r="CU18" s="9">
        <v>1.337</v>
      </c>
      <c r="CV18" s="9">
        <v>1.6240000000000001</v>
      </c>
      <c r="CW18" s="9">
        <v>1.8480000000000001</v>
      </c>
      <c r="CX18" s="9">
        <v>0.63</v>
      </c>
      <c r="CY18" s="9">
        <v>1.218</v>
      </c>
      <c r="CZ18" s="9">
        <v>1.8149999999999999</v>
      </c>
      <c r="DA18" s="9">
        <v>0.64</v>
      </c>
      <c r="DB18" s="9">
        <v>1.175</v>
      </c>
      <c r="DC18" s="9">
        <v>7.7190000000000003</v>
      </c>
      <c r="DD18" s="9">
        <v>4.9279999999999999</v>
      </c>
      <c r="DE18" s="9">
        <v>2.7909999999999999</v>
      </c>
      <c r="DF18" s="9">
        <v>3.423</v>
      </c>
      <c r="DG18" s="9">
        <v>3.423</v>
      </c>
      <c r="DH18" s="9">
        <v>0</v>
      </c>
      <c r="DI18" s="9">
        <v>1.9470000000000001</v>
      </c>
      <c r="DJ18" s="9">
        <v>0.84</v>
      </c>
      <c r="DK18" s="9">
        <v>1.107</v>
      </c>
      <c r="DL18" s="9">
        <v>2.3490000000000002</v>
      </c>
      <c r="DM18" s="9">
        <v>0.66400000000000003</v>
      </c>
      <c r="DN18" s="9">
        <v>1.6839999999999999</v>
      </c>
      <c r="DO18" s="9">
        <v>45.238</v>
      </c>
      <c r="DP18" s="9">
        <v>31.303000000000001</v>
      </c>
      <c r="DQ18" s="9">
        <v>13.935</v>
      </c>
      <c r="DR18" s="9">
        <v>1432.1949999999999</v>
      </c>
      <c r="DS18" s="9">
        <v>753.30799999999999</v>
      </c>
      <c r="DT18" s="9">
        <v>678.88699999999994</v>
      </c>
      <c r="DU18" s="9">
        <v>309.26100000000002</v>
      </c>
      <c r="DV18" s="9">
        <v>147.827</v>
      </c>
      <c r="DW18" s="9">
        <v>161.434</v>
      </c>
      <c r="DX18" s="9">
        <v>162.10400000000001</v>
      </c>
      <c r="DY18" s="9">
        <v>79.783000000000001</v>
      </c>
      <c r="DZ18" s="9">
        <v>82.320999999999998</v>
      </c>
      <c r="EA18" s="9">
        <v>72.186999999999998</v>
      </c>
      <c r="EB18" s="9">
        <v>34.555</v>
      </c>
      <c r="EC18" s="9">
        <v>37.631999999999998</v>
      </c>
      <c r="ED18" s="9">
        <v>89.414000000000001</v>
      </c>
      <c r="EE18" s="9">
        <v>45.228000000000002</v>
      </c>
      <c r="EF18" s="9">
        <v>44.186</v>
      </c>
      <c r="EG18" s="9">
        <v>87.016000000000005</v>
      </c>
      <c r="EH18" s="9">
        <v>43.607999999999997</v>
      </c>
      <c r="EI18" s="9">
        <v>43.408999999999999</v>
      </c>
      <c r="EJ18" s="9">
        <v>74.584999999999994</v>
      </c>
      <c r="EK18" s="9">
        <v>36.174999999999997</v>
      </c>
      <c r="EL18" s="9">
        <v>38.409999999999997</v>
      </c>
      <c r="EM18" s="9">
        <v>45.39</v>
      </c>
      <c r="EN18" s="9">
        <v>23.66</v>
      </c>
      <c r="EO18" s="9">
        <v>21.73</v>
      </c>
      <c r="EP18" s="9">
        <v>61.453000000000003</v>
      </c>
      <c r="EQ18" s="9">
        <v>28.199000000000002</v>
      </c>
      <c r="ER18" s="9">
        <v>33.253999999999998</v>
      </c>
      <c r="ES18" s="9">
        <v>21.506</v>
      </c>
      <c r="ET18" s="9">
        <v>16.146000000000001</v>
      </c>
      <c r="EU18" s="9">
        <v>5.36</v>
      </c>
      <c r="EV18" s="9">
        <v>19.545000000000002</v>
      </c>
      <c r="EW18" s="9">
        <v>8.5809999999999995</v>
      </c>
      <c r="EX18" s="9">
        <v>10.965</v>
      </c>
      <c r="EY18" s="9">
        <v>20.402000000000001</v>
      </c>
      <c r="EZ18" s="9">
        <v>3.472</v>
      </c>
      <c r="FA18" s="9">
        <v>16.93</v>
      </c>
      <c r="FB18" s="9">
        <v>55.261000000000003</v>
      </c>
      <c r="FC18" s="9">
        <v>27.923999999999999</v>
      </c>
      <c r="FD18" s="9">
        <v>27.337</v>
      </c>
      <c r="FE18" s="9">
        <v>27.347999999999999</v>
      </c>
      <c r="FF18" s="9">
        <v>22.157</v>
      </c>
      <c r="FG18" s="9">
        <v>5.1909999999999998</v>
      </c>
      <c r="FH18" s="9">
        <v>19.692</v>
      </c>
      <c r="FI18" s="9">
        <v>3.7639999999999998</v>
      </c>
      <c r="FJ18" s="9">
        <v>15.929</v>
      </c>
      <c r="FK18" s="9">
        <v>8.2210000000000001</v>
      </c>
      <c r="FL18" s="9">
        <v>2.0030000000000001</v>
      </c>
      <c r="FM18" s="9">
        <v>6.218</v>
      </c>
      <c r="FN18" s="9">
        <v>108.053</v>
      </c>
      <c r="FO18" s="9">
        <v>53.277000000000001</v>
      </c>
      <c r="FP18" s="9">
        <v>54.774999999999999</v>
      </c>
      <c r="FQ18" s="9">
        <v>54.051000000000002</v>
      </c>
      <c r="FR18" s="9">
        <v>26.504999999999999</v>
      </c>
      <c r="FS18" s="9">
        <v>27.545999999999999</v>
      </c>
      <c r="FT18" s="9">
        <v>147.15700000000001</v>
      </c>
      <c r="FU18" s="9">
        <v>68.043999999999997</v>
      </c>
      <c r="FV18" s="9">
        <v>79.113</v>
      </c>
      <c r="FW18" s="9">
        <v>1122.934</v>
      </c>
      <c r="FX18" s="9">
        <v>605.48099999999999</v>
      </c>
      <c r="FY18" s="9">
        <v>517.45299999999997</v>
      </c>
      <c r="FZ18" s="9">
        <v>913.79100000000005</v>
      </c>
      <c r="GA18" s="9">
        <v>463.71899999999999</v>
      </c>
      <c r="GB18" s="9">
        <v>450.072</v>
      </c>
      <c r="GC18" s="9">
        <v>854.04</v>
      </c>
      <c r="GD18" s="9">
        <v>439.64</v>
      </c>
      <c r="GE18" s="9">
        <v>414.4</v>
      </c>
      <c r="GF18" s="9">
        <v>31.855</v>
      </c>
      <c r="GG18" s="9">
        <v>11.215</v>
      </c>
      <c r="GH18" s="9">
        <v>20.64</v>
      </c>
      <c r="GI18" s="9">
        <v>27.361999999999998</v>
      </c>
      <c r="GJ18" s="9">
        <v>12.33</v>
      </c>
      <c r="GK18" s="9">
        <v>15.032</v>
      </c>
      <c r="GL18" s="9">
        <v>669.92</v>
      </c>
      <c r="GM18" s="9">
        <v>351.04899999999998</v>
      </c>
      <c r="GN18" s="9">
        <v>318.87</v>
      </c>
      <c r="GO18" s="9">
        <v>65.27</v>
      </c>
      <c r="GP18" s="9">
        <v>28.056999999999999</v>
      </c>
      <c r="GQ18" s="9">
        <v>37.213000000000001</v>
      </c>
      <c r="GR18" s="9">
        <v>24.201000000000001</v>
      </c>
      <c r="GS18" s="9">
        <v>14.872999999999999</v>
      </c>
      <c r="GT18" s="9">
        <v>9.3290000000000006</v>
      </c>
      <c r="GU18" s="9">
        <v>18.725000000000001</v>
      </c>
      <c r="GV18" s="9">
        <v>7.7039999999999997</v>
      </c>
      <c r="GW18" s="9">
        <v>11.021000000000001</v>
      </c>
      <c r="GX18" s="9">
        <v>22.344000000000001</v>
      </c>
      <c r="GY18" s="9">
        <v>5.4809999999999999</v>
      </c>
      <c r="GZ18" s="9">
        <v>16.863</v>
      </c>
      <c r="HA18" s="9">
        <v>55.9</v>
      </c>
      <c r="HB18" s="9">
        <v>22.187999999999999</v>
      </c>
      <c r="HC18" s="9">
        <v>33.712000000000003</v>
      </c>
      <c r="HD18" s="9">
        <v>17.638999999999999</v>
      </c>
      <c r="HE18" s="9">
        <v>14.971</v>
      </c>
      <c r="HF18" s="9">
        <v>2.6680000000000001</v>
      </c>
      <c r="HG18" s="9">
        <v>16.608000000000001</v>
      </c>
      <c r="HH18" s="9">
        <v>2.8919999999999999</v>
      </c>
      <c r="HI18" s="9">
        <v>13.717000000000001</v>
      </c>
      <c r="HJ18" s="9">
        <v>21.652000000000001</v>
      </c>
      <c r="HK18" s="9">
        <v>4.3250000000000002</v>
      </c>
      <c r="HL18" s="9">
        <v>17.327000000000002</v>
      </c>
      <c r="HM18" s="9">
        <v>122.702</v>
      </c>
      <c r="HN18" s="9">
        <v>62.424999999999997</v>
      </c>
      <c r="HO18" s="9">
        <v>60.277000000000001</v>
      </c>
      <c r="HP18" s="9">
        <v>113.455</v>
      </c>
      <c r="HQ18" s="9">
        <v>61.460999999999999</v>
      </c>
      <c r="HR18" s="9">
        <v>51.994</v>
      </c>
      <c r="HS18" s="9">
        <v>800.33600000000001</v>
      </c>
      <c r="HT18" s="9">
        <v>402.25799999999998</v>
      </c>
      <c r="HU18" s="9">
        <v>398.07799999999997</v>
      </c>
      <c r="HV18" s="9">
        <v>103.378</v>
      </c>
      <c r="HW18" s="9">
        <v>47.125</v>
      </c>
      <c r="HX18" s="9">
        <v>56.253</v>
      </c>
      <c r="HY18" s="9">
        <v>810.41300000000001</v>
      </c>
      <c r="HZ18" s="9">
        <v>416.59399999999999</v>
      </c>
      <c r="IA18" s="9">
        <v>393.81900000000002</v>
      </c>
      <c r="IB18" s="9">
        <v>163.255</v>
      </c>
      <c r="IC18" s="9">
        <v>82.203000000000003</v>
      </c>
      <c r="ID18" s="9">
        <v>81.052000000000007</v>
      </c>
      <c r="IE18" s="9">
        <v>53.576999999999998</v>
      </c>
      <c r="IF18" s="9">
        <v>26.382999999999999</v>
      </c>
      <c r="IG18" s="9">
        <v>27.193999999999999</v>
      </c>
      <c r="IH18" s="9">
        <v>59.877000000000002</v>
      </c>
      <c r="II18" s="9">
        <v>35.078000000000003</v>
      </c>
      <c r="IJ18" s="9">
        <v>24.798999999999999</v>
      </c>
      <c r="IK18" s="9">
        <v>49.801000000000002</v>
      </c>
      <c r="IL18" s="9">
        <v>20.742000000000001</v>
      </c>
      <c r="IM18" s="9">
        <v>29.059000000000001</v>
      </c>
      <c r="IN18" s="9">
        <v>750.53599999999994</v>
      </c>
      <c r="IO18" s="9">
        <v>381.51600000000002</v>
      </c>
      <c r="IP18" s="9">
        <v>369.01900000000001</v>
      </c>
      <c r="IQ18" s="9">
        <v>209.143</v>
      </c>
    </row>
    <row r="19" spans="1:251">
      <c r="A19" s="10">
        <v>44958</v>
      </c>
      <c r="B19" s="9">
        <v>7.6929999999999996</v>
      </c>
      <c r="C19" s="9">
        <v>2.56</v>
      </c>
      <c r="D19" s="9">
        <v>5.133</v>
      </c>
      <c r="E19" s="9">
        <v>4.5579999999999998</v>
      </c>
      <c r="F19" s="9">
        <v>0.30599999999999999</v>
      </c>
      <c r="G19" s="9">
        <v>4.2519999999999998</v>
      </c>
      <c r="H19" s="9">
        <v>53.469000000000001</v>
      </c>
      <c r="I19" s="9">
        <v>27.946999999999999</v>
      </c>
      <c r="J19" s="9">
        <v>25.521999999999998</v>
      </c>
      <c r="K19" s="9">
        <v>28.271000000000001</v>
      </c>
      <c r="L19" s="9">
        <v>17.088000000000001</v>
      </c>
      <c r="M19" s="9">
        <v>11.183</v>
      </c>
      <c r="N19" s="9">
        <v>102.304</v>
      </c>
      <c r="O19" s="9">
        <v>48.502000000000002</v>
      </c>
      <c r="P19" s="9">
        <v>53.802</v>
      </c>
      <c r="Q19" s="9">
        <v>736.05200000000002</v>
      </c>
      <c r="R19" s="9">
        <v>386.42399999999998</v>
      </c>
      <c r="S19" s="9">
        <v>349.62799999999999</v>
      </c>
      <c r="T19" s="9">
        <v>602.44100000000003</v>
      </c>
      <c r="U19" s="9">
        <v>302.30599999999998</v>
      </c>
      <c r="V19" s="9">
        <v>300.13499999999999</v>
      </c>
      <c r="W19" s="9">
        <v>560.39</v>
      </c>
      <c r="X19" s="9">
        <v>283.92399999999998</v>
      </c>
      <c r="Y19" s="9">
        <v>276.46499999999997</v>
      </c>
      <c r="Z19" s="9">
        <v>21.670999999999999</v>
      </c>
      <c r="AA19" s="9">
        <v>9.782</v>
      </c>
      <c r="AB19" s="9">
        <v>11.888999999999999</v>
      </c>
      <c r="AC19" s="9">
        <v>19.193999999999999</v>
      </c>
      <c r="AD19" s="9">
        <v>8.1199999999999992</v>
      </c>
      <c r="AE19" s="9">
        <v>11.074</v>
      </c>
      <c r="AF19" s="9">
        <v>447.39100000000002</v>
      </c>
      <c r="AG19" s="9">
        <v>233.45599999999999</v>
      </c>
      <c r="AH19" s="9">
        <v>213.935</v>
      </c>
      <c r="AI19" s="9">
        <v>36.055999999999997</v>
      </c>
      <c r="AJ19" s="9">
        <v>13.39</v>
      </c>
      <c r="AK19" s="9">
        <v>22.666</v>
      </c>
      <c r="AL19" s="9">
        <v>10.558</v>
      </c>
      <c r="AM19" s="9">
        <v>5.5129999999999999</v>
      </c>
      <c r="AN19" s="9">
        <v>5.0449999999999999</v>
      </c>
      <c r="AO19" s="9">
        <v>9.3279999999999994</v>
      </c>
      <c r="AP19" s="9">
        <v>3.355</v>
      </c>
      <c r="AQ19" s="9">
        <v>5.9720000000000004</v>
      </c>
      <c r="AR19" s="9">
        <v>16.170000000000002</v>
      </c>
      <c r="AS19" s="9">
        <v>4.5209999999999999</v>
      </c>
      <c r="AT19" s="9">
        <v>11.648999999999999</v>
      </c>
      <c r="AU19" s="9">
        <v>30.297999999999998</v>
      </c>
      <c r="AV19" s="9">
        <v>10.978999999999999</v>
      </c>
      <c r="AW19" s="9">
        <v>19.318999999999999</v>
      </c>
      <c r="AX19" s="9">
        <v>6.7220000000000004</v>
      </c>
      <c r="AY19" s="9">
        <v>3.577</v>
      </c>
      <c r="AZ19" s="9">
        <v>3.145</v>
      </c>
      <c r="BA19" s="9">
        <v>11.753</v>
      </c>
      <c r="BB19" s="9">
        <v>3.266</v>
      </c>
      <c r="BC19" s="9">
        <v>8.4870000000000001</v>
      </c>
      <c r="BD19" s="9">
        <v>11.824</v>
      </c>
      <c r="BE19" s="9">
        <v>4.1369999999999996</v>
      </c>
      <c r="BF19" s="9">
        <v>7.6870000000000003</v>
      </c>
      <c r="BG19" s="9">
        <v>88.697000000000003</v>
      </c>
      <c r="BH19" s="9">
        <v>44.481000000000002</v>
      </c>
      <c r="BI19" s="9">
        <v>44.215000000000003</v>
      </c>
      <c r="BJ19" s="9">
        <v>76.834000000000003</v>
      </c>
      <c r="BK19" s="9">
        <v>39.829000000000001</v>
      </c>
      <c r="BL19" s="9">
        <v>37.006</v>
      </c>
      <c r="BM19" s="9">
        <v>525.60699999999997</v>
      </c>
      <c r="BN19" s="9">
        <v>262.47800000000001</v>
      </c>
      <c r="BO19" s="9">
        <v>263.13</v>
      </c>
      <c r="BP19" s="9">
        <v>72.668000000000006</v>
      </c>
      <c r="BQ19" s="9">
        <v>34.090000000000003</v>
      </c>
      <c r="BR19" s="9">
        <v>38.576999999999998</v>
      </c>
      <c r="BS19" s="9">
        <v>529.77300000000002</v>
      </c>
      <c r="BT19" s="9">
        <v>268.21600000000001</v>
      </c>
      <c r="BU19" s="9">
        <v>261.55799999999999</v>
      </c>
      <c r="BV19" s="9">
        <v>107.898</v>
      </c>
      <c r="BW19" s="9">
        <v>51.956000000000003</v>
      </c>
      <c r="BX19" s="9">
        <v>55.942</v>
      </c>
      <c r="BY19" s="9">
        <v>41.603999999999999</v>
      </c>
      <c r="BZ19" s="9">
        <v>21.963000000000001</v>
      </c>
      <c r="CA19" s="9">
        <v>19.640999999999998</v>
      </c>
      <c r="CB19" s="9">
        <v>35.229999999999997</v>
      </c>
      <c r="CC19" s="9">
        <v>17.864999999999998</v>
      </c>
      <c r="CD19" s="9">
        <v>17.364999999999998</v>
      </c>
      <c r="CE19" s="9">
        <v>31.064</v>
      </c>
      <c r="CF19" s="9">
        <v>12.127000000000001</v>
      </c>
      <c r="CG19" s="9">
        <v>18.937000000000001</v>
      </c>
      <c r="CH19" s="9">
        <v>494.54300000000001</v>
      </c>
      <c r="CI19" s="9">
        <v>250.35</v>
      </c>
      <c r="CJ19" s="9">
        <v>244.19300000000001</v>
      </c>
      <c r="CK19" s="9">
        <v>133.61099999999999</v>
      </c>
      <c r="CL19" s="9">
        <v>84.117999999999995</v>
      </c>
      <c r="CM19" s="9">
        <v>49.493000000000002</v>
      </c>
      <c r="CN19" s="9">
        <v>79.956000000000003</v>
      </c>
      <c r="CO19" s="9">
        <v>51.006999999999998</v>
      </c>
      <c r="CP19" s="9">
        <v>28.949000000000002</v>
      </c>
      <c r="CQ19" s="9">
        <v>4.9279999999999999</v>
      </c>
      <c r="CR19" s="9">
        <v>1.804</v>
      </c>
      <c r="CS19" s="9">
        <v>3.1240000000000001</v>
      </c>
      <c r="CT19" s="9">
        <v>0.63900000000000001</v>
      </c>
      <c r="CU19" s="9">
        <v>0.33400000000000002</v>
      </c>
      <c r="CV19" s="9">
        <v>0.30599999999999999</v>
      </c>
      <c r="CW19" s="9">
        <v>1.8759999999999999</v>
      </c>
      <c r="CX19" s="9">
        <v>0.51400000000000001</v>
      </c>
      <c r="CY19" s="9">
        <v>1.3620000000000001</v>
      </c>
      <c r="CZ19" s="9">
        <v>2.4129999999999998</v>
      </c>
      <c r="DA19" s="9">
        <v>0.95699999999999996</v>
      </c>
      <c r="DB19" s="9">
        <v>1.4570000000000001</v>
      </c>
      <c r="DC19" s="9">
        <v>6.0209999999999999</v>
      </c>
      <c r="DD19" s="9">
        <v>2.8260000000000001</v>
      </c>
      <c r="DE19" s="9">
        <v>3.1949999999999998</v>
      </c>
      <c r="DF19" s="9">
        <v>1.792</v>
      </c>
      <c r="DG19" s="9">
        <v>1.2070000000000001</v>
      </c>
      <c r="DH19" s="9">
        <v>0.58499999999999996</v>
      </c>
      <c r="DI19" s="9">
        <v>1.6870000000000001</v>
      </c>
      <c r="DJ19" s="9">
        <v>1.1060000000000001</v>
      </c>
      <c r="DK19" s="9">
        <v>0.57999999999999996</v>
      </c>
      <c r="DL19" s="9">
        <v>2.5419999999999998</v>
      </c>
      <c r="DM19" s="9">
        <v>0.51200000000000001</v>
      </c>
      <c r="DN19" s="9">
        <v>2.0299999999999998</v>
      </c>
      <c r="DO19" s="9">
        <v>42.706000000000003</v>
      </c>
      <c r="DP19" s="9">
        <v>28.481000000000002</v>
      </c>
      <c r="DQ19" s="9">
        <v>14.224</v>
      </c>
      <c r="DR19" s="9">
        <v>1472.6769999999999</v>
      </c>
      <c r="DS19" s="9">
        <v>777.80700000000002</v>
      </c>
      <c r="DT19" s="9">
        <v>694.86900000000003</v>
      </c>
      <c r="DU19" s="9">
        <v>318.01100000000002</v>
      </c>
      <c r="DV19" s="9">
        <v>160.62700000000001</v>
      </c>
      <c r="DW19" s="9">
        <v>157.38399999999999</v>
      </c>
      <c r="DX19" s="9">
        <v>147.20699999999999</v>
      </c>
      <c r="DY19" s="9">
        <v>78.191000000000003</v>
      </c>
      <c r="DZ19" s="9">
        <v>69.015000000000001</v>
      </c>
      <c r="EA19" s="9">
        <v>58.027000000000001</v>
      </c>
      <c r="EB19" s="9">
        <v>30.033999999999999</v>
      </c>
      <c r="EC19" s="9">
        <v>27.992999999999999</v>
      </c>
      <c r="ED19" s="9">
        <v>88.331999999999994</v>
      </c>
      <c r="EE19" s="9">
        <v>47.731999999999999</v>
      </c>
      <c r="EF19" s="9">
        <v>40.600999999999999</v>
      </c>
      <c r="EG19" s="9">
        <v>77.382999999999996</v>
      </c>
      <c r="EH19" s="9">
        <v>42.613</v>
      </c>
      <c r="EI19" s="9">
        <v>34.771000000000001</v>
      </c>
      <c r="EJ19" s="9">
        <v>67.656000000000006</v>
      </c>
      <c r="EK19" s="9">
        <v>34.695</v>
      </c>
      <c r="EL19" s="9">
        <v>32.960999999999999</v>
      </c>
      <c r="EM19" s="9">
        <v>49.658999999999999</v>
      </c>
      <c r="EN19" s="9">
        <v>29.707999999999998</v>
      </c>
      <c r="EO19" s="9">
        <v>19.951000000000001</v>
      </c>
      <c r="EP19" s="9">
        <v>49.023000000000003</v>
      </c>
      <c r="EQ19" s="9">
        <v>22.344000000000001</v>
      </c>
      <c r="ER19" s="9">
        <v>26.678999999999998</v>
      </c>
      <c r="ES19" s="9">
        <v>19.744</v>
      </c>
      <c r="ET19" s="9">
        <v>10.818</v>
      </c>
      <c r="EU19" s="9">
        <v>8.9260000000000002</v>
      </c>
      <c r="EV19" s="9">
        <v>17.524999999999999</v>
      </c>
      <c r="EW19" s="9">
        <v>7.1849999999999996</v>
      </c>
      <c r="EX19" s="9">
        <v>10.339</v>
      </c>
      <c r="EY19" s="9">
        <v>11.754</v>
      </c>
      <c r="EZ19" s="9">
        <v>4.34</v>
      </c>
      <c r="FA19" s="9">
        <v>7.4139999999999997</v>
      </c>
      <c r="FB19" s="9">
        <v>48.524999999999999</v>
      </c>
      <c r="FC19" s="9">
        <v>26.14</v>
      </c>
      <c r="FD19" s="9">
        <v>22.385999999999999</v>
      </c>
      <c r="FE19" s="9">
        <v>24.564</v>
      </c>
      <c r="FF19" s="9">
        <v>16.334</v>
      </c>
      <c r="FG19" s="9">
        <v>8.2289999999999992</v>
      </c>
      <c r="FH19" s="9">
        <v>13.170999999999999</v>
      </c>
      <c r="FI19" s="9">
        <v>7.242</v>
      </c>
      <c r="FJ19" s="9">
        <v>5.9290000000000003</v>
      </c>
      <c r="FK19" s="9">
        <v>10.79</v>
      </c>
      <c r="FL19" s="9">
        <v>2.5630000000000002</v>
      </c>
      <c r="FM19" s="9">
        <v>8.2270000000000003</v>
      </c>
      <c r="FN19" s="9">
        <v>103.19499999999999</v>
      </c>
      <c r="FO19" s="9">
        <v>50.317</v>
      </c>
      <c r="FP19" s="9">
        <v>52.878</v>
      </c>
      <c r="FQ19" s="9">
        <v>44.012</v>
      </c>
      <c r="FR19" s="9">
        <v>27.873999999999999</v>
      </c>
      <c r="FS19" s="9">
        <v>16.138000000000002</v>
      </c>
      <c r="FT19" s="9">
        <v>170.804</v>
      </c>
      <c r="FU19" s="9">
        <v>82.436000000000007</v>
      </c>
      <c r="FV19" s="9">
        <v>88.369</v>
      </c>
      <c r="FW19" s="9">
        <v>1154.6659999999999</v>
      </c>
      <c r="FX19" s="9">
        <v>617.17999999999995</v>
      </c>
      <c r="FY19" s="9">
        <v>537.48500000000001</v>
      </c>
      <c r="FZ19" s="9">
        <v>949.50900000000001</v>
      </c>
      <c r="GA19" s="9">
        <v>485.53300000000002</v>
      </c>
      <c r="GB19" s="9">
        <v>463.976</v>
      </c>
      <c r="GC19" s="9">
        <v>891.90300000000002</v>
      </c>
      <c r="GD19" s="9">
        <v>457.483</v>
      </c>
      <c r="GE19" s="9">
        <v>434.41899999999998</v>
      </c>
      <c r="GF19" s="9">
        <v>28.074000000000002</v>
      </c>
      <c r="GG19" s="9">
        <v>14.252000000000001</v>
      </c>
      <c r="GH19" s="9">
        <v>13.821999999999999</v>
      </c>
      <c r="GI19" s="9">
        <v>29.143000000000001</v>
      </c>
      <c r="GJ19" s="9">
        <v>13.409000000000001</v>
      </c>
      <c r="GK19" s="9">
        <v>15.734</v>
      </c>
      <c r="GL19" s="9">
        <v>698.92200000000003</v>
      </c>
      <c r="GM19" s="9">
        <v>373.32</v>
      </c>
      <c r="GN19" s="9">
        <v>325.60199999999998</v>
      </c>
      <c r="GO19" s="9">
        <v>51.966999999999999</v>
      </c>
      <c r="GP19" s="9">
        <v>14.904</v>
      </c>
      <c r="GQ19" s="9">
        <v>37.063000000000002</v>
      </c>
      <c r="GR19" s="9">
        <v>15.294</v>
      </c>
      <c r="GS19" s="9">
        <v>6.0609999999999999</v>
      </c>
      <c r="GT19" s="9">
        <v>9.234</v>
      </c>
      <c r="GU19" s="9">
        <v>14.743</v>
      </c>
      <c r="GV19" s="9">
        <v>6.0940000000000003</v>
      </c>
      <c r="GW19" s="9">
        <v>8.6489999999999991</v>
      </c>
      <c r="GX19" s="9">
        <v>21.93</v>
      </c>
      <c r="GY19" s="9">
        <v>2.7490000000000001</v>
      </c>
      <c r="GZ19" s="9">
        <v>19.181000000000001</v>
      </c>
      <c r="HA19" s="9">
        <v>46.524999999999999</v>
      </c>
      <c r="HB19" s="9">
        <v>17.713999999999999</v>
      </c>
      <c r="HC19" s="9">
        <v>28.811</v>
      </c>
      <c r="HD19" s="9">
        <v>12.852</v>
      </c>
      <c r="HE19" s="9">
        <v>8.0370000000000008</v>
      </c>
      <c r="HF19" s="9">
        <v>4.8150000000000004</v>
      </c>
      <c r="HG19" s="9">
        <v>17.785</v>
      </c>
      <c r="HH19" s="9">
        <v>6.3739999999999997</v>
      </c>
      <c r="HI19" s="9">
        <v>11.412000000000001</v>
      </c>
      <c r="HJ19" s="9">
        <v>15.888</v>
      </c>
      <c r="HK19" s="9">
        <v>3.3029999999999999</v>
      </c>
      <c r="HL19" s="9">
        <v>12.584</v>
      </c>
      <c r="HM19" s="9">
        <v>152.095</v>
      </c>
      <c r="HN19" s="9">
        <v>79.596000000000004</v>
      </c>
      <c r="HO19" s="9">
        <v>72.5</v>
      </c>
      <c r="HP19" s="9">
        <v>112.15</v>
      </c>
      <c r="HQ19" s="9">
        <v>57.77</v>
      </c>
      <c r="HR19" s="9">
        <v>54.38</v>
      </c>
      <c r="HS19" s="9">
        <v>837.35900000000004</v>
      </c>
      <c r="HT19" s="9">
        <v>427.76299999999998</v>
      </c>
      <c r="HU19" s="9">
        <v>409.596</v>
      </c>
      <c r="HV19" s="9">
        <v>106.682</v>
      </c>
      <c r="HW19" s="9">
        <v>49.645000000000003</v>
      </c>
      <c r="HX19" s="9">
        <v>57.036999999999999</v>
      </c>
      <c r="HY19" s="9">
        <v>842.827</v>
      </c>
      <c r="HZ19" s="9">
        <v>435.88900000000001</v>
      </c>
      <c r="IA19" s="9">
        <v>406.93900000000002</v>
      </c>
      <c r="IB19" s="9">
        <v>164.845</v>
      </c>
      <c r="IC19" s="9">
        <v>80.391000000000005</v>
      </c>
      <c r="ID19" s="9">
        <v>84.453999999999994</v>
      </c>
      <c r="IE19" s="9">
        <v>53.985999999999997</v>
      </c>
      <c r="IF19" s="9">
        <v>27.023</v>
      </c>
      <c r="IG19" s="9">
        <v>26.963000000000001</v>
      </c>
      <c r="IH19" s="9">
        <v>58.164000000000001</v>
      </c>
      <c r="II19" s="9">
        <v>30.747</v>
      </c>
      <c r="IJ19" s="9">
        <v>27.417000000000002</v>
      </c>
      <c r="IK19" s="9">
        <v>52.695999999999998</v>
      </c>
      <c r="IL19" s="9">
        <v>22.620999999999999</v>
      </c>
      <c r="IM19" s="9">
        <v>30.074000000000002</v>
      </c>
      <c r="IN19" s="9">
        <v>784.66399999999999</v>
      </c>
      <c r="IO19" s="9">
        <v>405.142</v>
      </c>
      <c r="IP19" s="9">
        <v>379.52199999999999</v>
      </c>
      <c r="IQ19" s="9">
        <v>205.15700000000001</v>
      </c>
    </row>
    <row r="20" spans="1:251">
      <c r="A20" s="10">
        <v>45323</v>
      </c>
      <c r="B20" s="9">
        <v>7.5309999999999997</v>
      </c>
      <c r="C20" s="9">
        <v>1.0549999999999999</v>
      </c>
      <c r="D20" s="9">
        <v>6.4770000000000003</v>
      </c>
      <c r="E20" s="9">
        <v>5.8680000000000003</v>
      </c>
      <c r="F20" s="9">
        <v>2.7269999999999999</v>
      </c>
      <c r="G20" s="9">
        <v>3.141</v>
      </c>
      <c r="H20" s="9">
        <v>48.326999999999998</v>
      </c>
      <c r="I20" s="9">
        <v>19.605</v>
      </c>
      <c r="J20" s="9">
        <v>28.722000000000001</v>
      </c>
      <c r="K20" s="9">
        <v>26.483000000000001</v>
      </c>
      <c r="L20" s="9">
        <v>12.541</v>
      </c>
      <c r="M20" s="9">
        <v>13.942</v>
      </c>
      <c r="N20" s="9">
        <v>103.417</v>
      </c>
      <c r="O20" s="9">
        <v>50.823999999999998</v>
      </c>
      <c r="P20" s="9">
        <v>52.594000000000001</v>
      </c>
      <c r="Q20" s="9">
        <v>752.85699999999997</v>
      </c>
      <c r="R20" s="9">
        <v>405.67899999999997</v>
      </c>
      <c r="S20" s="9">
        <v>347.17899999999997</v>
      </c>
      <c r="T20" s="9">
        <v>616.18799999999999</v>
      </c>
      <c r="U20" s="9">
        <v>315.88</v>
      </c>
      <c r="V20" s="9">
        <v>300.30900000000003</v>
      </c>
      <c r="W20" s="9">
        <v>581.37199999999996</v>
      </c>
      <c r="X20" s="9">
        <v>298.88799999999998</v>
      </c>
      <c r="Y20" s="9">
        <v>282.48399999999998</v>
      </c>
      <c r="Z20" s="9">
        <v>16.196000000000002</v>
      </c>
      <c r="AA20" s="9">
        <v>6.4720000000000004</v>
      </c>
      <c r="AB20" s="9">
        <v>9.7240000000000002</v>
      </c>
      <c r="AC20" s="9">
        <v>14.433</v>
      </c>
      <c r="AD20" s="9">
        <v>8.2100000000000009</v>
      </c>
      <c r="AE20" s="9">
        <v>6.2229999999999999</v>
      </c>
      <c r="AF20" s="9">
        <v>456.03199999999998</v>
      </c>
      <c r="AG20" s="9">
        <v>240.07400000000001</v>
      </c>
      <c r="AH20" s="9">
        <v>215.95699999999999</v>
      </c>
      <c r="AI20" s="9">
        <v>29.271000000000001</v>
      </c>
      <c r="AJ20" s="9">
        <v>8.4559999999999995</v>
      </c>
      <c r="AK20" s="9">
        <v>20.815000000000001</v>
      </c>
      <c r="AL20" s="9">
        <v>7.8520000000000003</v>
      </c>
      <c r="AM20" s="9">
        <v>2.8159999999999998</v>
      </c>
      <c r="AN20" s="9">
        <v>5.0359999999999996</v>
      </c>
      <c r="AO20" s="9">
        <v>5.32</v>
      </c>
      <c r="AP20" s="9">
        <v>1.159</v>
      </c>
      <c r="AQ20" s="9">
        <v>4.16</v>
      </c>
      <c r="AR20" s="9">
        <v>16.099</v>
      </c>
      <c r="AS20" s="9">
        <v>4.4809999999999999</v>
      </c>
      <c r="AT20" s="9">
        <v>11.618</v>
      </c>
      <c r="AU20" s="9">
        <v>36.006</v>
      </c>
      <c r="AV20" s="9">
        <v>15.41</v>
      </c>
      <c r="AW20" s="9">
        <v>20.596</v>
      </c>
      <c r="AX20" s="9">
        <v>6.4820000000000002</v>
      </c>
      <c r="AY20" s="9">
        <v>4.649</v>
      </c>
      <c r="AZ20" s="9">
        <v>1.833</v>
      </c>
      <c r="BA20" s="9">
        <v>17.791</v>
      </c>
      <c r="BB20" s="9">
        <v>6.407</v>
      </c>
      <c r="BC20" s="9">
        <v>11.384</v>
      </c>
      <c r="BD20" s="9">
        <v>11.733000000000001</v>
      </c>
      <c r="BE20" s="9">
        <v>4.3540000000000001</v>
      </c>
      <c r="BF20" s="9">
        <v>7.3789999999999996</v>
      </c>
      <c r="BG20" s="9">
        <v>94.879000000000005</v>
      </c>
      <c r="BH20" s="9">
        <v>51.939</v>
      </c>
      <c r="BI20" s="9">
        <v>42.941000000000003</v>
      </c>
      <c r="BJ20" s="9">
        <v>73.102000000000004</v>
      </c>
      <c r="BK20" s="9">
        <v>42.298999999999999</v>
      </c>
      <c r="BL20" s="9">
        <v>30.802</v>
      </c>
      <c r="BM20" s="9">
        <v>543.08699999999999</v>
      </c>
      <c r="BN20" s="9">
        <v>273.58</v>
      </c>
      <c r="BO20" s="9">
        <v>269.50599999999997</v>
      </c>
      <c r="BP20" s="9">
        <v>61.835000000000001</v>
      </c>
      <c r="BQ20" s="9">
        <v>33.148000000000003</v>
      </c>
      <c r="BR20" s="9">
        <v>28.687000000000001</v>
      </c>
      <c r="BS20" s="9">
        <v>554.35299999999995</v>
      </c>
      <c r="BT20" s="9">
        <v>282.73200000000003</v>
      </c>
      <c r="BU20" s="9">
        <v>271.62099999999998</v>
      </c>
      <c r="BV20" s="9">
        <v>97.304000000000002</v>
      </c>
      <c r="BW20" s="9">
        <v>53.176000000000002</v>
      </c>
      <c r="BX20" s="9">
        <v>44.128</v>
      </c>
      <c r="BY20" s="9">
        <v>37.633000000000003</v>
      </c>
      <c r="BZ20" s="9">
        <v>22.271000000000001</v>
      </c>
      <c r="CA20" s="9">
        <v>15.362</v>
      </c>
      <c r="CB20" s="9">
        <v>35.468000000000004</v>
      </c>
      <c r="CC20" s="9">
        <v>20.027999999999999</v>
      </c>
      <c r="CD20" s="9">
        <v>15.44</v>
      </c>
      <c r="CE20" s="9">
        <v>24.202000000000002</v>
      </c>
      <c r="CF20" s="9">
        <v>10.877000000000001</v>
      </c>
      <c r="CG20" s="9">
        <v>13.324999999999999</v>
      </c>
      <c r="CH20" s="9">
        <v>518.88499999999999</v>
      </c>
      <c r="CI20" s="9">
        <v>262.70400000000001</v>
      </c>
      <c r="CJ20" s="9">
        <v>256.18099999999998</v>
      </c>
      <c r="CK20" s="9">
        <v>136.66900000000001</v>
      </c>
      <c r="CL20" s="9">
        <v>89.799000000000007</v>
      </c>
      <c r="CM20" s="9">
        <v>46.87</v>
      </c>
      <c r="CN20" s="9">
        <v>79.094999999999999</v>
      </c>
      <c r="CO20" s="9">
        <v>52.241999999999997</v>
      </c>
      <c r="CP20" s="9">
        <v>26.852</v>
      </c>
      <c r="CQ20" s="9">
        <v>3.6019999999999999</v>
      </c>
      <c r="CR20" s="9">
        <v>2.3159999999999998</v>
      </c>
      <c r="CS20" s="9">
        <v>1.2869999999999999</v>
      </c>
      <c r="CT20" s="9">
        <v>0.91</v>
      </c>
      <c r="CU20" s="9">
        <v>0.59499999999999997</v>
      </c>
      <c r="CV20" s="9">
        <v>0.315</v>
      </c>
      <c r="CW20" s="9">
        <v>0.59199999999999997</v>
      </c>
      <c r="CX20" s="9">
        <v>0.28399999999999997</v>
      </c>
      <c r="CY20" s="9">
        <v>0.308</v>
      </c>
      <c r="CZ20" s="9">
        <v>2.1</v>
      </c>
      <c r="DA20" s="9">
        <v>1.4370000000000001</v>
      </c>
      <c r="DB20" s="9">
        <v>0.66300000000000003</v>
      </c>
      <c r="DC20" s="9">
        <v>9.8350000000000009</v>
      </c>
      <c r="DD20" s="9">
        <v>6.5979999999999999</v>
      </c>
      <c r="DE20" s="9">
        <v>3.2370000000000001</v>
      </c>
      <c r="DF20" s="9">
        <v>1.9139999999999999</v>
      </c>
      <c r="DG20" s="9">
        <v>1.631</v>
      </c>
      <c r="DH20" s="9">
        <v>0.28299999999999997</v>
      </c>
      <c r="DI20" s="9">
        <v>3.137</v>
      </c>
      <c r="DJ20" s="9">
        <v>2.4350000000000001</v>
      </c>
      <c r="DK20" s="9">
        <v>0.70199999999999996</v>
      </c>
      <c r="DL20" s="9">
        <v>4.7839999999999998</v>
      </c>
      <c r="DM20" s="9">
        <v>2.532</v>
      </c>
      <c r="DN20" s="9">
        <v>2.2519999999999998</v>
      </c>
      <c r="DO20" s="9">
        <v>44.137999999999998</v>
      </c>
      <c r="DP20" s="9">
        <v>28.643999999999998</v>
      </c>
      <c r="DQ20" s="9">
        <v>15.494</v>
      </c>
      <c r="DR20" s="9">
        <v>1531.3520000000001</v>
      </c>
      <c r="DS20" s="9">
        <v>809.21299999999997</v>
      </c>
      <c r="DT20" s="9">
        <v>722.13900000000001</v>
      </c>
      <c r="DU20" s="9">
        <v>298.19799999999998</v>
      </c>
      <c r="DV20" s="9">
        <v>142.12799999999999</v>
      </c>
      <c r="DW20" s="9">
        <v>156.06899999999999</v>
      </c>
      <c r="DX20" s="9">
        <v>132.72900000000001</v>
      </c>
      <c r="DY20" s="9">
        <v>69.858999999999995</v>
      </c>
      <c r="DZ20" s="9">
        <v>62.87</v>
      </c>
      <c r="EA20" s="9">
        <v>55.088000000000001</v>
      </c>
      <c r="EB20" s="9">
        <v>27.097000000000001</v>
      </c>
      <c r="EC20" s="9">
        <v>27.992000000000001</v>
      </c>
      <c r="ED20" s="9">
        <v>74.950999999999993</v>
      </c>
      <c r="EE20" s="9">
        <v>42.32</v>
      </c>
      <c r="EF20" s="9">
        <v>32.631</v>
      </c>
      <c r="EG20" s="9">
        <v>73.122</v>
      </c>
      <c r="EH20" s="9">
        <v>40.392000000000003</v>
      </c>
      <c r="EI20" s="9">
        <v>32.729999999999997</v>
      </c>
      <c r="EJ20" s="9">
        <v>56.869</v>
      </c>
      <c r="EK20" s="9">
        <v>27.446999999999999</v>
      </c>
      <c r="EL20" s="9">
        <v>29.422000000000001</v>
      </c>
      <c r="EM20" s="9">
        <v>38.404000000000003</v>
      </c>
      <c r="EN20" s="9">
        <v>21.927</v>
      </c>
      <c r="EO20" s="9">
        <v>16.477</v>
      </c>
      <c r="EP20" s="9">
        <v>47.792000000000002</v>
      </c>
      <c r="EQ20" s="9">
        <v>23.895</v>
      </c>
      <c r="ER20" s="9">
        <v>23.896999999999998</v>
      </c>
      <c r="ES20" s="9">
        <v>16.553999999999998</v>
      </c>
      <c r="ET20" s="9">
        <v>12.206</v>
      </c>
      <c r="EU20" s="9">
        <v>4.3490000000000002</v>
      </c>
      <c r="EV20" s="9">
        <v>15.391999999999999</v>
      </c>
      <c r="EW20" s="9">
        <v>6.9870000000000001</v>
      </c>
      <c r="EX20" s="9">
        <v>8.4049999999999994</v>
      </c>
      <c r="EY20" s="9">
        <v>15.846</v>
      </c>
      <c r="EZ20" s="9">
        <v>4.7030000000000003</v>
      </c>
      <c r="FA20" s="9">
        <v>11.143000000000001</v>
      </c>
      <c r="FB20" s="9">
        <v>46.533000000000001</v>
      </c>
      <c r="FC20" s="9">
        <v>24.036999999999999</v>
      </c>
      <c r="FD20" s="9">
        <v>22.495999999999999</v>
      </c>
      <c r="FE20" s="9">
        <v>26.858000000000001</v>
      </c>
      <c r="FF20" s="9">
        <v>19.869</v>
      </c>
      <c r="FG20" s="9">
        <v>6.9889999999999999</v>
      </c>
      <c r="FH20" s="9">
        <v>11.363</v>
      </c>
      <c r="FI20" s="9">
        <v>3.653</v>
      </c>
      <c r="FJ20" s="9">
        <v>7.71</v>
      </c>
      <c r="FK20" s="9">
        <v>8.3130000000000006</v>
      </c>
      <c r="FL20" s="9">
        <v>0.51500000000000001</v>
      </c>
      <c r="FM20" s="9">
        <v>7.798</v>
      </c>
      <c r="FN20" s="9">
        <v>92.552999999999997</v>
      </c>
      <c r="FO20" s="9">
        <v>49.286000000000001</v>
      </c>
      <c r="FP20" s="9">
        <v>43.267000000000003</v>
      </c>
      <c r="FQ20" s="9">
        <v>40.176000000000002</v>
      </c>
      <c r="FR20" s="9">
        <v>20.573</v>
      </c>
      <c r="FS20" s="9">
        <v>19.603000000000002</v>
      </c>
      <c r="FT20" s="9">
        <v>165.46899999999999</v>
      </c>
      <c r="FU20" s="9">
        <v>72.27</v>
      </c>
      <c r="FV20" s="9">
        <v>93.198999999999998</v>
      </c>
      <c r="FW20" s="9">
        <v>1233.154</v>
      </c>
      <c r="FX20" s="9">
        <v>667.08500000000004</v>
      </c>
      <c r="FY20" s="9">
        <v>566.07000000000005</v>
      </c>
      <c r="FZ20" s="9">
        <v>1024.779</v>
      </c>
      <c r="GA20" s="9">
        <v>523.89099999999996</v>
      </c>
      <c r="GB20" s="9">
        <v>500.88799999999998</v>
      </c>
      <c r="GC20" s="9">
        <v>971.66300000000001</v>
      </c>
      <c r="GD20" s="9">
        <v>498.67200000000003</v>
      </c>
      <c r="GE20" s="9">
        <v>472.99099999999999</v>
      </c>
      <c r="GF20" s="9">
        <v>28.27</v>
      </c>
      <c r="GG20" s="9">
        <v>14.297000000000001</v>
      </c>
      <c r="GH20" s="9">
        <v>13.973000000000001</v>
      </c>
      <c r="GI20" s="9">
        <v>19.827999999999999</v>
      </c>
      <c r="GJ20" s="9">
        <v>8.3520000000000003</v>
      </c>
      <c r="GK20" s="9">
        <v>11.476000000000001</v>
      </c>
      <c r="GL20" s="9">
        <v>794.19299999999998</v>
      </c>
      <c r="GM20" s="9">
        <v>419.76</v>
      </c>
      <c r="GN20" s="9">
        <v>374.43200000000002</v>
      </c>
      <c r="GO20" s="9">
        <v>46.351999999999997</v>
      </c>
      <c r="GP20" s="9">
        <v>18.408000000000001</v>
      </c>
      <c r="GQ20" s="9">
        <v>27.943999999999999</v>
      </c>
      <c r="GR20" s="9">
        <v>12.333</v>
      </c>
      <c r="GS20" s="9">
        <v>7.03</v>
      </c>
      <c r="GT20" s="9">
        <v>5.3029999999999999</v>
      </c>
      <c r="GU20" s="9">
        <v>13.531000000000001</v>
      </c>
      <c r="GV20" s="9">
        <v>6.8659999999999997</v>
      </c>
      <c r="GW20" s="9">
        <v>6.665</v>
      </c>
      <c r="GX20" s="9">
        <v>20.488</v>
      </c>
      <c r="GY20" s="9">
        <v>4.5110000000000001</v>
      </c>
      <c r="GZ20" s="9">
        <v>15.976000000000001</v>
      </c>
      <c r="HA20" s="9">
        <v>47.658000000000001</v>
      </c>
      <c r="HB20" s="9">
        <v>17.663</v>
      </c>
      <c r="HC20" s="9">
        <v>29.995000000000001</v>
      </c>
      <c r="HD20" s="9">
        <v>13.678000000000001</v>
      </c>
      <c r="HE20" s="9">
        <v>8.9179999999999993</v>
      </c>
      <c r="HF20" s="9">
        <v>4.76</v>
      </c>
      <c r="HG20" s="9">
        <v>18.486000000000001</v>
      </c>
      <c r="HH20" s="9">
        <v>4.5149999999999997</v>
      </c>
      <c r="HI20" s="9">
        <v>13.971</v>
      </c>
      <c r="HJ20" s="9">
        <v>15.494999999999999</v>
      </c>
      <c r="HK20" s="9">
        <v>4.2309999999999999</v>
      </c>
      <c r="HL20" s="9">
        <v>11.263999999999999</v>
      </c>
      <c r="HM20" s="9">
        <v>136.57499999999999</v>
      </c>
      <c r="HN20" s="9">
        <v>68.058999999999997</v>
      </c>
      <c r="HO20" s="9">
        <v>68.516000000000005</v>
      </c>
      <c r="HP20" s="9">
        <v>119.489</v>
      </c>
      <c r="HQ20" s="9">
        <v>58.823999999999998</v>
      </c>
      <c r="HR20" s="9">
        <v>60.664000000000001</v>
      </c>
      <c r="HS20" s="9">
        <v>905.29</v>
      </c>
      <c r="HT20" s="9">
        <v>465.06700000000001</v>
      </c>
      <c r="HU20" s="9">
        <v>440.22300000000001</v>
      </c>
      <c r="HV20" s="9">
        <v>102.727</v>
      </c>
      <c r="HW20" s="9">
        <v>49.298999999999999</v>
      </c>
      <c r="HX20" s="9">
        <v>53.427999999999997</v>
      </c>
      <c r="HY20" s="9">
        <v>922.05200000000002</v>
      </c>
      <c r="HZ20" s="9">
        <v>474.59199999999998</v>
      </c>
      <c r="IA20" s="9">
        <v>447.46</v>
      </c>
      <c r="IB20" s="9">
        <v>166.18199999999999</v>
      </c>
      <c r="IC20" s="9">
        <v>81.102000000000004</v>
      </c>
      <c r="ID20" s="9">
        <v>85.08</v>
      </c>
      <c r="IE20" s="9">
        <v>56.033999999999999</v>
      </c>
      <c r="IF20" s="9">
        <v>27.021999999999998</v>
      </c>
      <c r="IG20" s="9">
        <v>29.012</v>
      </c>
      <c r="IH20" s="9">
        <v>63.454999999999998</v>
      </c>
      <c r="II20" s="9">
        <v>31.803000000000001</v>
      </c>
      <c r="IJ20" s="9">
        <v>31.652000000000001</v>
      </c>
      <c r="IK20" s="9">
        <v>46.692999999999998</v>
      </c>
      <c r="IL20" s="9">
        <v>22.277999999999999</v>
      </c>
      <c r="IM20" s="9">
        <v>24.416</v>
      </c>
      <c r="IN20" s="9">
        <v>858.59699999999998</v>
      </c>
      <c r="IO20" s="9">
        <v>442.78899999999999</v>
      </c>
      <c r="IP20" s="9">
        <v>415.80799999999999</v>
      </c>
      <c r="IQ20" s="9">
        <v>208.376</v>
      </c>
    </row>
    <row r="21" spans="1:251">
      <c r="A21" s="10">
        <v>45689</v>
      </c>
      <c r="B21" s="9">
        <v>3.0219999999999998</v>
      </c>
      <c r="C21" s="9">
        <v>1.1879999999999999</v>
      </c>
      <c r="D21" s="9">
        <v>1.835</v>
      </c>
      <c r="E21" s="9">
        <v>5.1230000000000002</v>
      </c>
      <c r="F21" s="9">
        <v>1.887</v>
      </c>
      <c r="G21" s="9">
        <v>3.2370000000000001</v>
      </c>
      <c r="H21" s="9">
        <v>50.646000000000001</v>
      </c>
      <c r="I21" s="9">
        <v>24.038</v>
      </c>
      <c r="J21" s="9">
        <v>26.608000000000001</v>
      </c>
      <c r="K21" s="9">
        <v>20.349</v>
      </c>
      <c r="L21" s="9">
        <v>13.04</v>
      </c>
      <c r="M21" s="9">
        <v>7.3090000000000002</v>
      </c>
      <c r="N21" s="9">
        <v>81.266999999999996</v>
      </c>
      <c r="O21" s="9">
        <v>41.348999999999997</v>
      </c>
      <c r="P21" s="9">
        <v>39.917999999999999</v>
      </c>
      <c r="Q21" s="9">
        <v>798.87199999999996</v>
      </c>
      <c r="R21" s="9">
        <v>415.46199999999999</v>
      </c>
      <c r="S21" s="9">
        <v>383.41</v>
      </c>
      <c r="T21" s="9">
        <v>665.15300000000002</v>
      </c>
      <c r="U21" s="9">
        <v>331.024</v>
      </c>
      <c r="V21" s="9">
        <v>334.13</v>
      </c>
      <c r="W21" s="9">
        <v>628.73</v>
      </c>
      <c r="X21" s="9">
        <v>312.44099999999997</v>
      </c>
      <c r="Y21" s="9">
        <v>316.28899999999999</v>
      </c>
      <c r="Z21" s="9">
        <v>16.734999999999999</v>
      </c>
      <c r="AA21" s="9">
        <v>6.7649999999999997</v>
      </c>
      <c r="AB21" s="9">
        <v>9.9700000000000006</v>
      </c>
      <c r="AC21" s="9">
        <v>18.852</v>
      </c>
      <c r="AD21" s="9">
        <v>11.329000000000001</v>
      </c>
      <c r="AE21" s="9">
        <v>7.5220000000000002</v>
      </c>
      <c r="AF21" s="9">
        <v>493.589</v>
      </c>
      <c r="AG21" s="9">
        <v>258.45800000000003</v>
      </c>
      <c r="AH21" s="9">
        <v>235.131</v>
      </c>
      <c r="AI21" s="9">
        <v>36.112000000000002</v>
      </c>
      <c r="AJ21" s="9">
        <v>12.202999999999999</v>
      </c>
      <c r="AK21" s="9">
        <v>23.908999999999999</v>
      </c>
      <c r="AL21" s="9">
        <v>8.7270000000000003</v>
      </c>
      <c r="AM21" s="9">
        <v>6.0369999999999999</v>
      </c>
      <c r="AN21" s="9">
        <v>2.69</v>
      </c>
      <c r="AO21" s="9">
        <v>12.339</v>
      </c>
      <c r="AP21" s="9">
        <v>3.399</v>
      </c>
      <c r="AQ21" s="9">
        <v>8.9410000000000007</v>
      </c>
      <c r="AR21" s="9">
        <v>15.045999999999999</v>
      </c>
      <c r="AS21" s="9">
        <v>2.7679999999999998</v>
      </c>
      <c r="AT21" s="9">
        <v>12.278</v>
      </c>
      <c r="AU21" s="9">
        <v>39.497</v>
      </c>
      <c r="AV21" s="9">
        <v>11.747999999999999</v>
      </c>
      <c r="AW21" s="9">
        <v>27.748999999999999</v>
      </c>
      <c r="AX21" s="9">
        <v>7.657</v>
      </c>
      <c r="AY21" s="9">
        <v>4.4139999999999997</v>
      </c>
      <c r="AZ21" s="9">
        <v>3.2429999999999999</v>
      </c>
      <c r="BA21" s="9">
        <v>13.057</v>
      </c>
      <c r="BB21" s="9">
        <v>3.2349999999999999</v>
      </c>
      <c r="BC21" s="9">
        <v>9.8219999999999992</v>
      </c>
      <c r="BD21" s="9">
        <v>18.783000000000001</v>
      </c>
      <c r="BE21" s="9">
        <v>4.0990000000000002</v>
      </c>
      <c r="BF21" s="9">
        <v>14.683999999999999</v>
      </c>
      <c r="BG21" s="9">
        <v>95.954999999999998</v>
      </c>
      <c r="BH21" s="9">
        <v>48.615000000000002</v>
      </c>
      <c r="BI21" s="9">
        <v>47.341000000000001</v>
      </c>
      <c r="BJ21" s="9">
        <v>78.23</v>
      </c>
      <c r="BK21" s="9">
        <v>42.103999999999999</v>
      </c>
      <c r="BL21" s="9">
        <v>36.125999999999998</v>
      </c>
      <c r="BM21" s="9">
        <v>586.92399999999998</v>
      </c>
      <c r="BN21" s="9">
        <v>288.92</v>
      </c>
      <c r="BO21" s="9">
        <v>298.00400000000002</v>
      </c>
      <c r="BP21" s="9">
        <v>65.593999999999994</v>
      </c>
      <c r="BQ21" s="9">
        <v>31.02</v>
      </c>
      <c r="BR21" s="9">
        <v>34.575000000000003</v>
      </c>
      <c r="BS21" s="9">
        <v>599.55899999999997</v>
      </c>
      <c r="BT21" s="9">
        <v>300.00400000000002</v>
      </c>
      <c r="BU21" s="9">
        <v>299.55500000000001</v>
      </c>
      <c r="BV21" s="9">
        <v>106</v>
      </c>
      <c r="BW21" s="9">
        <v>57.389000000000003</v>
      </c>
      <c r="BX21" s="9">
        <v>48.612000000000002</v>
      </c>
      <c r="BY21" s="9">
        <v>37.823</v>
      </c>
      <c r="BZ21" s="9">
        <v>15.734999999999999</v>
      </c>
      <c r="CA21" s="9">
        <v>22.088000000000001</v>
      </c>
      <c r="CB21" s="9">
        <v>40.405999999999999</v>
      </c>
      <c r="CC21" s="9">
        <v>26.369</v>
      </c>
      <c r="CD21" s="9">
        <v>14.037000000000001</v>
      </c>
      <c r="CE21" s="9">
        <v>27.771000000000001</v>
      </c>
      <c r="CF21" s="9">
        <v>15.285</v>
      </c>
      <c r="CG21" s="9">
        <v>12.486000000000001</v>
      </c>
      <c r="CH21" s="9">
        <v>559.15300000000002</v>
      </c>
      <c r="CI21" s="9">
        <v>273.63499999999999</v>
      </c>
      <c r="CJ21" s="9">
        <v>285.51799999999997</v>
      </c>
      <c r="CK21" s="9">
        <v>133.71799999999999</v>
      </c>
      <c r="CL21" s="9">
        <v>84.438000000000002</v>
      </c>
      <c r="CM21" s="9">
        <v>49.28</v>
      </c>
      <c r="CN21" s="9">
        <v>77.054000000000002</v>
      </c>
      <c r="CO21" s="9">
        <v>49.439</v>
      </c>
      <c r="CP21" s="9">
        <v>27.614999999999998</v>
      </c>
      <c r="CQ21" s="9">
        <v>4.9390000000000001</v>
      </c>
      <c r="CR21" s="9">
        <v>2.7309999999999999</v>
      </c>
      <c r="CS21" s="9">
        <v>2.2080000000000002</v>
      </c>
      <c r="CT21" s="9">
        <v>2.5979999999999999</v>
      </c>
      <c r="CU21" s="9">
        <v>1.554</v>
      </c>
      <c r="CV21" s="9">
        <v>1.044</v>
      </c>
      <c r="CW21" s="9">
        <v>0.59299999999999997</v>
      </c>
      <c r="CX21" s="9">
        <v>0.59299999999999997</v>
      </c>
      <c r="CY21" s="9">
        <v>0</v>
      </c>
      <c r="CZ21" s="9">
        <v>1.748</v>
      </c>
      <c r="DA21" s="9">
        <v>0.58399999999999996</v>
      </c>
      <c r="DB21" s="9">
        <v>1.1639999999999999</v>
      </c>
      <c r="DC21" s="9">
        <v>9.3010000000000002</v>
      </c>
      <c r="DD21" s="9">
        <v>4.1859999999999999</v>
      </c>
      <c r="DE21" s="9">
        <v>5.1150000000000002</v>
      </c>
      <c r="DF21" s="9">
        <v>2.5670000000000002</v>
      </c>
      <c r="DG21" s="9">
        <v>1.92</v>
      </c>
      <c r="DH21" s="9">
        <v>0.64600000000000002</v>
      </c>
      <c r="DI21" s="9">
        <v>2.9740000000000002</v>
      </c>
      <c r="DJ21" s="9">
        <v>1.121</v>
      </c>
      <c r="DK21" s="9">
        <v>1.853</v>
      </c>
      <c r="DL21" s="9">
        <v>3.76</v>
      </c>
      <c r="DM21" s="9">
        <v>1.145</v>
      </c>
      <c r="DN21" s="9">
        <v>2.6150000000000002</v>
      </c>
      <c r="DO21" s="9">
        <v>42.423999999999999</v>
      </c>
      <c r="DP21" s="9">
        <v>28.082000000000001</v>
      </c>
      <c r="DQ21" s="9">
        <v>14.342000000000001</v>
      </c>
      <c r="DR21" s="9">
        <v>1593.1759999999999</v>
      </c>
      <c r="DS21" s="9">
        <v>846.49</v>
      </c>
      <c r="DT21" s="9">
        <v>746.68600000000004</v>
      </c>
      <c r="DU21" s="9">
        <v>285.024</v>
      </c>
      <c r="DV21" s="9">
        <v>143.63999999999999</v>
      </c>
      <c r="DW21" s="9">
        <v>141.38300000000001</v>
      </c>
      <c r="DX21" s="9">
        <v>136.643</v>
      </c>
      <c r="DY21" s="9">
        <v>74.230999999999995</v>
      </c>
      <c r="DZ21" s="9">
        <v>62.411999999999999</v>
      </c>
      <c r="EA21" s="9">
        <v>64.876000000000005</v>
      </c>
      <c r="EB21" s="9">
        <v>36.418999999999997</v>
      </c>
      <c r="EC21" s="9">
        <v>28.457000000000001</v>
      </c>
      <c r="ED21" s="9">
        <v>71.117999999999995</v>
      </c>
      <c r="EE21" s="9">
        <v>37.164000000000001</v>
      </c>
      <c r="EF21" s="9">
        <v>33.954000000000001</v>
      </c>
      <c r="EG21" s="9">
        <v>82.694999999999993</v>
      </c>
      <c r="EH21" s="9">
        <v>45.795999999999999</v>
      </c>
      <c r="EI21" s="9">
        <v>36.9</v>
      </c>
      <c r="EJ21" s="9">
        <v>52.423000000000002</v>
      </c>
      <c r="EK21" s="9">
        <v>26.911000000000001</v>
      </c>
      <c r="EL21" s="9">
        <v>25.512</v>
      </c>
      <c r="EM21" s="9">
        <v>47.331000000000003</v>
      </c>
      <c r="EN21" s="9">
        <v>25.222000000000001</v>
      </c>
      <c r="EO21" s="9">
        <v>22.109000000000002</v>
      </c>
      <c r="EP21" s="9">
        <v>48.944000000000003</v>
      </c>
      <c r="EQ21" s="9">
        <v>25.457000000000001</v>
      </c>
      <c r="ER21" s="9">
        <v>23.486999999999998</v>
      </c>
      <c r="ES21" s="9">
        <v>19.690000000000001</v>
      </c>
      <c r="ET21" s="9">
        <v>13.922000000000001</v>
      </c>
      <c r="EU21" s="9">
        <v>5.7679999999999998</v>
      </c>
      <c r="EV21" s="9">
        <v>18.79</v>
      </c>
      <c r="EW21" s="9">
        <v>8.9030000000000005</v>
      </c>
      <c r="EX21" s="9">
        <v>9.8870000000000005</v>
      </c>
      <c r="EY21" s="9">
        <v>10.465</v>
      </c>
      <c r="EZ21" s="9">
        <v>2.6320000000000001</v>
      </c>
      <c r="FA21" s="9">
        <v>7.8330000000000002</v>
      </c>
      <c r="FB21" s="9">
        <v>40.368000000000002</v>
      </c>
      <c r="FC21" s="9">
        <v>23.552</v>
      </c>
      <c r="FD21" s="9">
        <v>16.815999999999999</v>
      </c>
      <c r="FE21" s="9">
        <v>23.850999999999999</v>
      </c>
      <c r="FF21" s="9">
        <v>15.930999999999999</v>
      </c>
      <c r="FG21" s="9">
        <v>7.92</v>
      </c>
      <c r="FH21" s="9">
        <v>8.52</v>
      </c>
      <c r="FI21" s="9">
        <v>4.3040000000000003</v>
      </c>
      <c r="FJ21" s="9">
        <v>4.2169999999999996</v>
      </c>
      <c r="FK21" s="9">
        <v>7.9960000000000004</v>
      </c>
      <c r="FL21" s="9">
        <v>3.3170000000000002</v>
      </c>
      <c r="FM21" s="9">
        <v>4.6790000000000003</v>
      </c>
      <c r="FN21" s="9">
        <v>99.793000000000006</v>
      </c>
      <c r="FO21" s="9">
        <v>54.853999999999999</v>
      </c>
      <c r="FP21" s="9">
        <v>44.939</v>
      </c>
      <c r="FQ21" s="9">
        <v>36.85</v>
      </c>
      <c r="FR21" s="9">
        <v>19.376999999999999</v>
      </c>
      <c r="FS21" s="9">
        <v>17.472999999999999</v>
      </c>
      <c r="FT21" s="9">
        <v>148.381</v>
      </c>
      <c r="FU21" s="9">
        <v>69.409000000000006</v>
      </c>
      <c r="FV21" s="9">
        <v>78.971999999999994</v>
      </c>
      <c r="FW21" s="9">
        <v>1308.152</v>
      </c>
      <c r="FX21" s="9">
        <v>702.84900000000005</v>
      </c>
      <c r="FY21" s="9">
        <v>605.303</v>
      </c>
      <c r="FZ21" s="9">
        <v>1097.796</v>
      </c>
      <c r="GA21" s="9">
        <v>563.32399999999996</v>
      </c>
      <c r="GB21" s="9">
        <v>534.47199999999998</v>
      </c>
      <c r="GC21" s="9">
        <v>1055.271</v>
      </c>
      <c r="GD21" s="9">
        <v>544.43299999999999</v>
      </c>
      <c r="GE21" s="9">
        <v>510.83800000000002</v>
      </c>
      <c r="GF21" s="9">
        <v>19.949000000000002</v>
      </c>
      <c r="GG21" s="9">
        <v>7.8550000000000004</v>
      </c>
      <c r="GH21" s="9">
        <v>12.093</v>
      </c>
      <c r="GI21" s="9">
        <v>21.722000000000001</v>
      </c>
      <c r="GJ21" s="9">
        <v>10.766</v>
      </c>
      <c r="GK21" s="9">
        <v>10.957000000000001</v>
      </c>
      <c r="GL21" s="9">
        <v>859.69399999999996</v>
      </c>
      <c r="GM21" s="9">
        <v>455.15600000000001</v>
      </c>
      <c r="GN21" s="9">
        <v>404.53800000000001</v>
      </c>
      <c r="GO21" s="9">
        <v>39.65</v>
      </c>
      <c r="GP21" s="9">
        <v>13.173</v>
      </c>
      <c r="GQ21" s="9">
        <v>26.477</v>
      </c>
      <c r="GR21" s="9">
        <v>11.234</v>
      </c>
      <c r="GS21" s="9">
        <v>6.641</v>
      </c>
      <c r="GT21" s="9">
        <v>4.593</v>
      </c>
      <c r="GU21" s="9">
        <v>13.343</v>
      </c>
      <c r="GV21" s="9">
        <v>4.2119999999999997</v>
      </c>
      <c r="GW21" s="9">
        <v>9.1310000000000002</v>
      </c>
      <c r="GX21" s="9">
        <v>15.074</v>
      </c>
      <c r="GY21" s="9">
        <v>2.3210000000000002</v>
      </c>
      <c r="GZ21" s="9">
        <v>12.753</v>
      </c>
      <c r="HA21" s="9">
        <v>50.087000000000003</v>
      </c>
      <c r="HB21" s="9">
        <v>17.454999999999998</v>
      </c>
      <c r="HC21" s="9">
        <v>32.631999999999998</v>
      </c>
      <c r="HD21" s="9">
        <v>15.417999999999999</v>
      </c>
      <c r="HE21" s="9">
        <v>9.5239999999999991</v>
      </c>
      <c r="HF21" s="9">
        <v>5.8940000000000001</v>
      </c>
      <c r="HG21" s="9">
        <v>18.291</v>
      </c>
      <c r="HH21" s="9">
        <v>4.2030000000000003</v>
      </c>
      <c r="HI21" s="9">
        <v>14.087999999999999</v>
      </c>
      <c r="HJ21" s="9">
        <v>16.378</v>
      </c>
      <c r="HK21" s="9">
        <v>3.7280000000000002</v>
      </c>
      <c r="HL21" s="9">
        <v>12.65</v>
      </c>
      <c r="HM21" s="9">
        <v>148.36500000000001</v>
      </c>
      <c r="HN21" s="9">
        <v>77.540000000000006</v>
      </c>
      <c r="HO21" s="9">
        <v>70.825000000000003</v>
      </c>
      <c r="HP21" s="9">
        <v>131.274</v>
      </c>
      <c r="HQ21" s="9">
        <v>64.459000000000003</v>
      </c>
      <c r="HR21" s="9">
        <v>66.814999999999998</v>
      </c>
      <c r="HS21" s="9">
        <v>966.52300000000002</v>
      </c>
      <c r="HT21" s="9">
        <v>498.86500000000001</v>
      </c>
      <c r="HU21" s="9">
        <v>467.65800000000002</v>
      </c>
      <c r="HV21" s="9">
        <v>106.79300000000001</v>
      </c>
      <c r="HW21" s="9">
        <v>50.63</v>
      </c>
      <c r="HX21" s="9">
        <v>56.162999999999997</v>
      </c>
      <c r="HY21" s="9">
        <v>991.00300000000004</v>
      </c>
      <c r="HZ21" s="9">
        <v>512.69399999999996</v>
      </c>
      <c r="IA21" s="9">
        <v>478.31</v>
      </c>
      <c r="IB21" s="9">
        <v>174.666</v>
      </c>
      <c r="IC21" s="9">
        <v>83.555000000000007</v>
      </c>
      <c r="ID21" s="9">
        <v>91.111000000000004</v>
      </c>
      <c r="IE21" s="9">
        <v>63.401000000000003</v>
      </c>
      <c r="IF21" s="9">
        <v>31.535</v>
      </c>
      <c r="IG21" s="9">
        <v>31.866</v>
      </c>
      <c r="IH21" s="9">
        <v>67.873000000000005</v>
      </c>
      <c r="II21" s="9">
        <v>32.924999999999997</v>
      </c>
      <c r="IJ21" s="9">
        <v>34.948</v>
      </c>
      <c r="IK21" s="9">
        <v>43.392000000000003</v>
      </c>
      <c r="IL21" s="9">
        <v>19.096</v>
      </c>
      <c r="IM21" s="9">
        <v>24.295999999999999</v>
      </c>
      <c r="IN21" s="9">
        <v>923.13</v>
      </c>
      <c r="IO21" s="9">
        <v>479.76900000000001</v>
      </c>
      <c r="IP21" s="9">
        <v>443.36099999999999</v>
      </c>
      <c r="IQ21" s="9">
        <v>210.35599999999999</v>
      </c>
    </row>
  </sheetData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3302</v>
      </c>
      <c r="C1" s="3" t="s">
        <v>3303</v>
      </c>
      <c r="D1" s="3" t="s">
        <v>3304</v>
      </c>
      <c r="E1" s="3" t="s">
        <v>3305</v>
      </c>
      <c r="F1" s="3" t="s">
        <v>3306</v>
      </c>
      <c r="G1" s="3" t="s">
        <v>3307</v>
      </c>
      <c r="H1" s="3" t="s">
        <v>3308</v>
      </c>
      <c r="I1" s="3" t="s">
        <v>3309</v>
      </c>
      <c r="J1" s="3" t="s">
        <v>3000</v>
      </c>
      <c r="K1" s="3" t="s">
        <v>3001</v>
      </c>
      <c r="L1" s="3" t="s">
        <v>3002</v>
      </c>
      <c r="M1" s="3" t="s">
        <v>3003</v>
      </c>
      <c r="N1" s="3" t="s">
        <v>3004</v>
      </c>
      <c r="O1" s="3" t="s">
        <v>3005</v>
      </c>
      <c r="P1" s="3" t="s">
        <v>3006</v>
      </c>
      <c r="Q1" s="3" t="s">
        <v>3007</v>
      </c>
      <c r="R1" s="3" t="s">
        <v>3008</v>
      </c>
      <c r="S1" s="3" t="s">
        <v>3310</v>
      </c>
      <c r="T1" s="3" t="s">
        <v>3311</v>
      </c>
      <c r="U1" s="3" t="s">
        <v>3312</v>
      </c>
      <c r="V1" s="3" t="s">
        <v>3012</v>
      </c>
      <c r="W1" s="3" t="s">
        <v>3013</v>
      </c>
      <c r="X1" s="3" t="s">
        <v>3014</v>
      </c>
      <c r="Y1" s="3" t="s">
        <v>3015</v>
      </c>
      <c r="Z1" s="3" t="s">
        <v>3016</v>
      </c>
      <c r="AA1" s="3" t="s">
        <v>3017</v>
      </c>
      <c r="AB1" s="3" t="s">
        <v>3018</v>
      </c>
      <c r="AC1" s="3" t="s">
        <v>3019</v>
      </c>
      <c r="AD1" s="3" t="s">
        <v>3020</v>
      </c>
      <c r="AE1" s="3" t="s">
        <v>3021</v>
      </c>
      <c r="AF1" s="3" t="s">
        <v>3022</v>
      </c>
      <c r="AG1" s="3" t="s">
        <v>3023</v>
      </c>
      <c r="AH1" s="3" t="s">
        <v>3313</v>
      </c>
      <c r="AI1" s="3" t="s">
        <v>3314</v>
      </c>
      <c r="AJ1" s="3" t="s">
        <v>3315</v>
      </c>
      <c r="AK1" s="3" t="s">
        <v>3316</v>
      </c>
      <c r="AL1" s="3" t="s">
        <v>3317</v>
      </c>
      <c r="AM1" s="3" t="s">
        <v>3318</v>
      </c>
      <c r="AN1" s="3" t="s">
        <v>3319</v>
      </c>
      <c r="AO1" s="3" t="s">
        <v>3320</v>
      </c>
      <c r="AP1" s="3" t="s">
        <v>3321</v>
      </c>
      <c r="AQ1" s="3" t="s">
        <v>3322</v>
      </c>
      <c r="AR1" s="3" t="s">
        <v>3323</v>
      </c>
      <c r="AS1" s="3" t="s">
        <v>3324</v>
      </c>
      <c r="AT1" s="3" t="s">
        <v>3325</v>
      </c>
      <c r="AU1" s="3" t="s">
        <v>3326</v>
      </c>
      <c r="AV1" s="3" t="s">
        <v>3327</v>
      </c>
      <c r="AW1" s="3" t="s">
        <v>3328</v>
      </c>
      <c r="AX1" s="3" t="s">
        <v>3329</v>
      </c>
      <c r="AY1" s="3" t="s">
        <v>3330</v>
      </c>
      <c r="AZ1" s="3" t="s">
        <v>3331</v>
      </c>
      <c r="BA1" s="3" t="s">
        <v>3332</v>
      </c>
      <c r="BB1" s="3" t="s">
        <v>3333</v>
      </c>
      <c r="BC1" s="3" t="s">
        <v>3334</v>
      </c>
      <c r="BD1" s="3" t="s">
        <v>3335</v>
      </c>
      <c r="BE1" s="3" t="s">
        <v>3336</v>
      </c>
      <c r="BF1" s="3" t="s">
        <v>3337</v>
      </c>
      <c r="BG1" s="3" t="s">
        <v>3338</v>
      </c>
      <c r="BH1" s="3" t="s">
        <v>3339</v>
      </c>
      <c r="BI1" s="3" t="s">
        <v>3340</v>
      </c>
      <c r="BJ1" s="3" t="s">
        <v>3341</v>
      </c>
      <c r="BK1" s="3" t="s">
        <v>3342</v>
      </c>
      <c r="BL1" s="3" t="s">
        <v>3343</v>
      </c>
      <c r="BM1" s="3" t="s">
        <v>3344</v>
      </c>
      <c r="BN1" s="3" t="s">
        <v>3345</v>
      </c>
      <c r="BO1" s="3" t="s">
        <v>3346</v>
      </c>
      <c r="BP1" s="3" t="s">
        <v>3347</v>
      </c>
      <c r="BQ1" s="3" t="s">
        <v>3348</v>
      </c>
      <c r="BR1" s="3" t="s">
        <v>3349</v>
      </c>
      <c r="BS1" s="3" t="s">
        <v>3350</v>
      </c>
      <c r="BT1" s="3" t="s">
        <v>3351</v>
      </c>
      <c r="BU1" s="3" t="s">
        <v>3352</v>
      </c>
      <c r="BV1" s="3" t="s">
        <v>3353</v>
      </c>
      <c r="BW1" s="3" t="s">
        <v>3354</v>
      </c>
      <c r="BX1" s="3" t="s">
        <v>3355</v>
      </c>
      <c r="BY1" s="3" t="s">
        <v>3356</v>
      </c>
      <c r="BZ1" s="3" t="s">
        <v>3357</v>
      </c>
      <c r="CA1" s="3" t="s">
        <v>3358</v>
      </c>
      <c r="CB1" s="3" t="s">
        <v>3359</v>
      </c>
      <c r="CC1" s="3" t="s">
        <v>3360</v>
      </c>
      <c r="CD1" s="3" t="s">
        <v>3361</v>
      </c>
      <c r="CE1" s="3" t="s">
        <v>3362</v>
      </c>
      <c r="CF1" s="3" t="s">
        <v>3363</v>
      </c>
      <c r="CG1" s="3" t="s">
        <v>3364</v>
      </c>
      <c r="CH1" s="3" t="s">
        <v>3365</v>
      </c>
      <c r="CI1" s="3" t="s">
        <v>3366</v>
      </c>
      <c r="CJ1" s="3" t="s">
        <v>3367</v>
      </c>
      <c r="CK1" s="3" t="s">
        <v>3368</v>
      </c>
      <c r="CL1" s="3" t="s">
        <v>3369</v>
      </c>
      <c r="CM1" s="3" t="s">
        <v>3370</v>
      </c>
      <c r="CN1" s="3" t="s">
        <v>3371</v>
      </c>
      <c r="CO1" s="3" t="s">
        <v>3372</v>
      </c>
      <c r="CP1" s="3" t="s">
        <v>3373</v>
      </c>
      <c r="CQ1" s="3" t="s">
        <v>3374</v>
      </c>
      <c r="CR1" s="3" t="s">
        <v>3375</v>
      </c>
      <c r="CS1" s="3" t="s">
        <v>3376</v>
      </c>
      <c r="CT1" s="3" t="s">
        <v>3377</v>
      </c>
      <c r="CU1" s="3" t="s">
        <v>3378</v>
      </c>
      <c r="CV1" s="3" t="s">
        <v>3379</v>
      </c>
      <c r="CW1" s="3" t="s">
        <v>3380</v>
      </c>
      <c r="CX1" s="3" t="s">
        <v>3381</v>
      </c>
      <c r="CY1" s="3" t="s">
        <v>3382</v>
      </c>
      <c r="CZ1" s="3" t="s">
        <v>3383</v>
      </c>
      <c r="DA1" s="3" t="s">
        <v>3384</v>
      </c>
      <c r="DB1" s="3" t="s">
        <v>3385</v>
      </c>
      <c r="DC1" s="3" t="s">
        <v>3386</v>
      </c>
      <c r="DD1" s="3" t="s">
        <v>3387</v>
      </c>
      <c r="DE1" s="3" t="s">
        <v>3388</v>
      </c>
      <c r="DF1" s="3" t="s">
        <v>3389</v>
      </c>
      <c r="DG1" s="3" t="s">
        <v>3390</v>
      </c>
      <c r="DH1" s="3" t="s">
        <v>3391</v>
      </c>
      <c r="DI1" s="3" t="s">
        <v>3392</v>
      </c>
      <c r="DJ1" s="3" t="s">
        <v>3393</v>
      </c>
      <c r="DK1" s="3" t="s">
        <v>3394</v>
      </c>
      <c r="DL1" s="3" t="s">
        <v>3395</v>
      </c>
      <c r="DM1" s="3" t="s">
        <v>3396</v>
      </c>
      <c r="DN1" s="3" t="s">
        <v>3397</v>
      </c>
      <c r="DO1" s="3" t="s">
        <v>3398</v>
      </c>
      <c r="DP1" s="3" t="s">
        <v>3399</v>
      </c>
      <c r="DQ1" s="3" t="s">
        <v>3400</v>
      </c>
      <c r="DR1" s="3" t="s">
        <v>3401</v>
      </c>
      <c r="DS1" s="3" t="s">
        <v>3402</v>
      </c>
      <c r="DT1" s="3" t="s">
        <v>3403</v>
      </c>
      <c r="DU1" s="3" t="s">
        <v>3404</v>
      </c>
      <c r="DV1" s="3" t="s">
        <v>3405</v>
      </c>
      <c r="DW1" s="3" t="s">
        <v>3406</v>
      </c>
      <c r="DX1" s="3" t="s">
        <v>3407</v>
      </c>
      <c r="DY1" s="3" t="s">
        <v>3408</v>
      </c>
      <c r="DZ1" s="3" t="s">
        <v>3409</v>
      </c>
      <c r="EA1" s="3" t="s">
        <v>3410</v>
      </c>
      <c r="EB1" s="3" t="s">
        <v>3411</v>
      </c>
      <c r="EC1" s="3" t="s">
        <v>3412</v>
      </c>
      <c r="ED1" s="3" t="s">
        <v>3413</v>
      </c>
      <c r="EE1" s="3" t="s">
        <v>3414</v>
      </c>
      <c r="EF1" s="3" t="s">
        <v>3415</v>
      </c>
      <c r="EG1" s="3" t="s">
        <v>3416</v>
      </c>
      <c r="EH1" s="3" t="s">
        <v>3417</v>
      </c>
      <c r="EI1" s="3" t="s">
        <v>3418</v>
      </c>
      <c r="EJ1" s="3" t="s">
        <v>3419</v>
      </c>
      <c r="EK1" s="3" t="s">
        <v>3420</v>
      </c>
      <c r="EL1" s="3" t="s">
        <v>3421</v>
      </c>
      <c r="EM1" s="3" t="s">
        <v>3422</v>
      </c>
      <c r="EN1" s="3" t="s">
        <v>3423</v>
      </c>
      <c r="EO1" s="3" t="s">
        <v>3424</v>
      </c>
      <c r="EP1" s="3" t="s">
        <v>3425</v>
      </c>
      <c r="EQ1" s="3" t="s">
        <v>3426</v>
      </c>
      <c r="ER1" s="3" t="s">
        <v>3427</v>
      </c>
      <c r="ES1" s="3" t="s">
        <v>3428</v>
      </c>
      <c r="ET1" s="3" t="s">
        <v>3429</v>
      </c>
      <c r="EU1" s="3" t="s">
        <v>3430</v>
      </c>
      <c r="EV1" s="3" t="s">
        <v>3431</v>
      </c>
      <c r="EW1" s="3" t="s">
        <v>3432</v>
      </c>
      <c r="EX1" s="3" t="s">
        <v>3433</v>
      </c>
      <c r="EY1" s="3" t="s">
        <v>3434</v>
      </c>
      <c r="EZ1" s="3" t="s">
        <v>3435</v>
      </c>
      <c r="FA1" s="3" t="s">
        <v>3436</v>
      </c>
      <c r="FB1" s="3" t="s">
        <v>3437</v>
      </c>
      <c r="FC1" s="3" t="s">
        <v>3438</v>
      </c>
      <c r="FD1" s="3" t="s">
        <v>3439</v>
      </c>
      <c r="FE1" s="3" t="s">
        <v>3440</v>
      </c>
      <c r="FF1" s="3" t="s">
        <v>3441</v>
      </c>
      <c r="FG1" s="3" t="s">
        <v>3442</v>
      </c>
      <c r="FH1" s="3" t="s">
        <v>3443</v>
      </c>
      <c r="FI1" s="3" t="s">
        <v>3444</v>
      </c>
      <c r="FJ1" s="3" t="s">
        <v>3445</v>
      </c>
      <c r="FK1" s="3" t="s">
        <v>3446</v>
      </c>
      <c r="FL1" s="3" t="s">
        <v>3447</v>
      </c>
      <c r="FM1" s="3" t="s">
        <v>3448</v>
      </c>
      <c r="FN1" s="3" t="s">
        <v>3449</v>
      </c>
      <c r="FO1" s="3" t="s">
        <v>3450</v>
      </c>
      <c r="FP1" s="3" t="s">
        <v>3391</v>
      </c>
      <c r="FQ1" s="3" t="s">
        <v>3392</v>
      </c>
      <c r="FR1" s="3" t="s">
        <v>3393</v>
      </c>
      <c r="FS1" s="3" t="s">
        <v>3394</v>
      </c>
      <c r="FT1" s="3" t="s">
        <v>3395</v>
      </c>
      <c r="FU1" s="3" t="s">
        <v>3396</v>
      </c>
      <c r="FV1" s="3" t="s">
        <v>3397</v>
      </c>
      <c r="FW1" s="3" t="s">
        <v>3398</v>
      </c>
      <c r="FX1" s="3" t="s">
        <v>3399</v>
      </c>
      <c r="FY1" s="3" t="s">
        <v>3451</v>
      </c>
      <c r="FZ1" s="3" t="s">
        <v>3452</v>
      </c>
      <c r="GA1" s="3" t="s">
        <v>3453</v>
      </c>
      <c r="GB1" s="3" t="s">
        <v>3403</v>
      </c>
      <c r="GC1" s="3" t="s">
        <v>3404</v>
      </c>
      <c r="GD1" s="3" t="s">
        <v>3405</v>
      </c>
      <c r="GE1" s="3" t="s">
        <v>3406</v>
      </c>
      <c r="GF1" s="3" t="s">
        <v>3407</v>
      </c>
      <c r="GG1" s="3" t="s">
        <v>3408</v>
      </c>
      <c r="GH1" s="3" t="s">
        <v>3409</v>
      </c>
      <c r="GI1" s="3" t="s">
        <v>3410</v>
      </c>
      <c r="GJ1" s="3" t="s">
        <v>3411</v>
      </c>
      <c r="GK1" s="3" t="s">
        <v>3412</v>
      </c>
      <c r="GL1" s="3" t="s">
        <v>3413</v>
      </c>
      <c r="GM1" s="3" t="s">
        <v>3414</v>
      </c>
      <c r="GN1" s="3" t="s">
        <v>3454</v>
      </c>
      <c r="GO1" s="3" t="s">
        <v>3455</v>
      </c>
      <c r="GP1" s="3" t="s">
        <v>3456</v>
      </c>
      <c r="GQ1" s="3" t="s">
        <v>3457</v>
      </c>
      <c r="GR1" s="3" t="s">
        <v>3458</v>
      </c>
      <c r="GS1" s="3" t="s">
        <v>3459</v>
      </c>
      <c r="GT1" s="3" t="s">
        <v>3460</v>
      </c>
      <c r="GU1" s="3" t="s">
        <v>3461</v>
      </c>
      <c r="GV1" s="3" t="s">
        <v>3462</v>
      </c>
      <c r="GW1" s="3" t="s">
        <v>3463</v>
      </c>
      <c r="GX1" s="3" t="s">
        <v>3464</v>
      </c>
      <c r="GY1" s="3" t="s">
        <v>3465</v>
      </c>
      <c r="GZ1" s="3" t="s">
        <v>3466</v>
      </c>
      <c r="HA1" s="3" t="s">
        <v>3467</v>
      </c>
      <c r="HB1" s="3" t="s">
        <v>3468</v>
      </c>
      <c r="HC1" s="3" t="s">
        <v>3469</v>
      </c>
      <c r="HD1" s="3" t="s">
        <v>3470</v>
      </c>
      <c r="HE1" s="3" t="s">
        <v>3471</v>
      </c>
      <c r="HF1" s="3" t="s">
        <v>3472</v>
      </c>
      <c r="HG1" s="3" t="s">
        <v>3473</v>
      </c>
      <c r="HH1" s="3" t="s">
        <v>3474</v>
      </c>
      <c r="HI1" s="3" t="s">
        <v>3475</v>
      </c>
      <c r="HJ1" s="3" t="s">
        <v>3476</v>
      </c>
      <c r="HK1" s="3" t="s">
        <v>3477</v>
      </c>
      <c r="HL1" s="3" t="s">
        <v>3478</v>
      </c>
      <c r="HM1" s="3" t="s">
        <v>3479</v>
      </c>
      <c r="HN1" s="3" t="s">
        <v>3480</v>
      </c>
      <c r="HO1" s="3" t="s">
        <v>3481</v>
      </c>
      <c r="HP1" s="3" t="s">
        <v>3482</v>
      </c>
      <c r="HQ1" s="3" t="s">
        <v>3483</v>
      </c>
      <c r="HR1" s="3" t="s">
        <v>3484</v>
      </c>
      <c r="HS1" s="3" t="s">
        <v>3485</v>
      </c>
      <c r="HT1" s="3" t="s">
        <v>3486</v>
      </c>
      <c r="HU1" s="3" t="s">
        <v>3487</v>
      </c>
      <c r="HV1" s="3" t="s">
        <v>3488</v>
      </c>
      <c r="HW1" s="3" t="s">
        <v>3489</v>
      </c>
      <c r="HX1" s="3" t="s">
        <v>3490</v>
      </c>
      <c r="HY1" s="3" t="s">
        <v>3491</v>
      </c>
      <c r="HZ1" s="3" t="s">
        <v>3492</v>
      </c>
      <c r="IA1" s="3" t="s">
        <v>3493</v>
      </c>
      <c r="IB1" s="3" t="s">
        <v>3494</v>
      </c>
      <c r="IC1" s="3" t="s">
        <v>3495</v>
      </c>
      <c r="ID1" s="3" t="s">
        <v>3496</v>
      </c>
      <c r="IE1" s="3" t="s">
        <v>3497</v>
      </c>
      <c r="IF1" s="3" t="s">
        <v>3498</v>
      </c>
      <c r="IG1" s="3" t="s">
        <v>3499</v>
      </c>
      <c r="IH1" s="3" t="s">
        <v>3500</v>
      </c>
      <c r="II1" s="3" t="s">
        <v>3501</v>
      </c>
      <c r="IJ1" s="3" t="s">
        <v>3502</v>
      </c>
      <c r="IK1" s="3" t="s">
        <v>3503</v>
      </c>
      <c r="IL1" s="3" t="s">
        <v>3504</v>
      </c>
      <c r="IM1" s="3" t="s">
        <v>3505</v>
      </c>
      <c r="IN1" s="3" t="s">
        <v>3506</v>
      </c>
      <c r="IO1" s="3" t="s">
        <v>3507</v>
      </c>
      <c r="IP1" s="3" t="s">
        <v>3508</v>
      </c>
      <c r="IQ1" s="3" t="s">
        <v>3509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236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237</v>
      </c>
      <c r="B10" s="8" t="s">
        <v>3510</v>
      </c>
      <c r="C10" s="8" t="s">
        <v>3511</v>
      </c>
      <c r="D10" s="8" t="s">
        <v>3512</v>
      </c>
      <c r="E10" s="8" t="s">
        <v>3513</v>
      </c>
      <c r="F10" s="8" t="s">
        <v>3514</v>
      </c>
      <c r="G10" s="8" t="s">
        <v>3515</v>
      </c>
      <c r="H10" s="8" t="s">
        <v>3516</v>
      </c>
      <c r="I10" s="8" t="s">
        <v>3517</v>
      </c>
      <c r="J10" s="8" t="s">
        <v>3518</v>
      </c>
      <c r="K10" s="8" t="s">
        <v>3519</v>
      </c>
      <c r="L10" s="8" t="s">
        <v>3520</v>
      </c>
      <c r="M10" s="8" t="s">
        <v>3521</v>
      </c>
      <c r="N10" s="8" t="s">
        <v>3522</v>
      </c>
      <c r="O10" s="8" t="s">
        <v>3523</v>
      </c>
      <c r="P10" s="8" t="s">
        <v>3524</v>
      </c>
      <c r="Q10" s="8" t="s">
        <v>3525</v>
      </c>
      <c r="R10" s="8" t="s">
        <v>3526</v>
      </c>
      <c r="S10" s="8" t="s">
        <v>3527</v>
      </c>
      <c r="T10" s="8" t="s">
        <v>3528</v>
      </c>
      <c r="U10" s="8" t="s">
        <v>3529</v>
      </c>
      <c r="V10" s="8" t="s">
        <v>3530</v>
      </c>
      <c r="W10" s="8" t="s">
        <v>3531</v>
      </c>
      <c r="X10" s="8" t="s">
        <v>3532</v>
      </c>
      <c r="Y10" s="8" t="s">
        <v>3533</v>
      </c>
      <c r="Z10" s="8" t="s">
        <v>3534</v>
      </c>
      <c r="AA10" s="8" t="s">
        <v>3535</v>
      </c>
      <c r="AB10" s="8" t="s">
        <v>3536</v>
      </c>
      <c r="AC10" s="8" t="s">
        <v>3537</v>
      </c>
      <c r="AD10" s="8" t="s">
        <v>3538</v>
      </c>
      <c r="AE10" s="8" t="s">
        <v>3539</v>
      </c>
      <c r="AF10" s="8" t="s">
        <v>3540</v>
      </c>
      <c r="AG10" s="8" t="s">
        <v>3541</v>
      </c>
      <c r="AH10" s="8" t="s">
        <v>3542</v>
      </c>
      <c r="AI10" s="8" t="s">
        <v>3543</v>
      </c>
      <c r="AJ10" s="8" t="s">
        <v>3544</v>
      </c>
      <c r="AK10" s="8" t="s">
        <v>3545</v>
      </c>
      <c r="AL10" s="8" t="s">
        <v>3546</v>
      </c>
      <c r="AM10" s="8" t="s">
        <v>3547</v>
      </c>
      <c r="AN10" s="8" t="s">
        <v>3548</v>
      </c>
      <c r="AO10" s="8" t="s">
        <v>3549</v>
      </c>
      <c r="AP10" s="8" t="s">
        <v>3550</v>
      </c>
      <c r="AQ10" s="8" t="s">
        <v>3551</v>
      </c>
      <c r="AR10" s="8" t="s">
        <v>3552</v>
      </c>
      <c r="AS10" s="8" t="s">
        <v>3553</v>
      </c>
      <c r="AT10" s="8" t="s">
        <v>3554</v>
      </c>
      <c r="AU10" s="8" t="s">
        <v>3555</v>
      </c>
      <c r="AV10" s="8" t="s">
        <v>3556</v>
      </c>
      <c r="AW10" s="8" t="s">
        <v>3557</v>
      </c>
      <c r="AX10" s="8" t="s">
        <v>3558</v>
      </c>
      <c r="AY10" s="8" t="s">
        <v>3559</v>
      </c>
      <c r="AZ10" s="8" t="s">
        <v>3560</v>
      </c>
      <c r="BA10" s="8" t="s">
        <v>3561</v>
      </c>
      <c r="BB10" s="8" t="s">
        <v>3562</v>
      </c>
      <c r="BC10" s="8" t="s">
        <v>3563</v>
      </c>
      <c r="BD10" s="8" t="s">
        <v>3564</v>
      </c>
      <c r="BE10" s="8" t="s">
        <v>3565</v>
      </c>
      <c r="BF10" s="8" t="s">
        <v>3566</v>
      </c>
      <c r="BG10" s="8" t="s">
        <v>3567</v>
      </c>
      <c r="BH10" s="8" t="s">
        <v>3568</v>
      </c>
      <c r="BI10" s="8" t="s">
        <v>3569</v>
      </c>
      <c r="BJ10" s="8" t="s">
        <v>3570</v>
      </c>
      <c r="BK10" s="8" t="s">
        <v>3571</v>
      </c>
      <c r="BL10" s="8" t="s">
        <v>3572</v>
      </c>
      <c r="BM10" s="8" t="s">
        <v>3573</v>
      </c>
      <c r="BN10" s="8" t="s">
        <v>3574</v>
      </c>
      <c r="BO10" s="8" t="s">
        <v>3575</v>
      </c>
      <c r="BP10" s="8" t="s">
        <v>3576</v>
      </c>
      <c r="BQ10" s="8" t="s">
        <v>3577</v>
      </c>
      <c r="BR10" s="8" t="s">
        <v>3578</v>
      </c>
      <c r="BS10" s="8" t="s">
        <v>3579</v>
      </c>
      <c r="BT10" s="8" t="s">
        <v>3580</v>
      </c>
      <c r="BU10" s="8" t="s">
        <v>3581</v>
      </c>
      <c r="BV10" s="8" t="s">
        <v>3582</v>
      </c>
      <c r="BW10" s="8" t="s">
        <v>3583</v>
      </c>
      <c r="BX10" s="8" t="s">
        <v>3584</v>
      </c>
      <c r="BY10" s="8" t="s">
        <v>3585</v>
      </c>
      <c r="BZ10" s="8" t="s">
        <v>3586</v>
      </c>
      <c r="CA10" s="8" t="s">
        <v>3587</v>
      </c>
      <c r="CB10" s="8" t="s">
        <v>3588</v>
      </c>
      <c r="CC10" s="8" t="s">
        <v>3589</v>
      </c>
      <c r="CD10" s="8" t="s">
        <v>3590</v>
      </c>
      <c r="CE10" s="8" t="s">
        <v>3591</v>
      </c>
      <c r="CF10" s="8" t="s">
        <v>3592</v>
      </c>
      <c r="CG10" s="8" t="s">
        <v>3593</v>
      </c>
      <c r="CH10" s="8" t="s">
        <v>3594</v>
      </c>
      <c r="CI10" s="8" t="s">
        <v>3595</v>
      </c>
      <c r="CJ10" s="8" t="s">
        <v>3596</v>
      </c>
      <c r="CK10" s="8" t="s">
        <v>3597</v>
      </c>
      <c r="CL10" s="8" t="s">
        <v>3598</v>
      </c>
      <c r="CM10" s="8" t="s">
        <v>3599</v>
      </c>
      <c r="CN10" s="8" t="s">
        <v>3600</v>
      </c>
      <c r="CO10" s="8" t="s">
        <v>3601</v>
      </c>
      <c r="CP10" s="8" t="s">
        <v>3602</v>
      </c>
      <c r="CQ10" s="8" t="s">
        <v>3603</v>
      </c>
      <c r="CR10" s="8" t="s">
        <v>3604</v>
      </c>
      <c r="CS10" s="8" t="s">
        <v>3605</v>
      </c>
      <c r="CT10" s="8" t="s">
        <v>3606</v>
      </c>
      <c r="CU10" s="8" t="s">
        <v>3607</v>
      </c>
      <c r="CV10" s="8" t="s">
        <v>3608</v>
      </c>
      <c r="CW10" s="8" t="s">
        <v>3609</v>
      </c>
      <c r="CX10" s="8" t="s">
        <v>3610</v>
      </c>
      <c r="CY10" s="8" t="s">
        <v>3611</v>
      </c>
      <c r="CZ10" s="8" t="s">
        <v>3612</v>
      </c>
      <c r="DA10" s="8" t="s">
        <v>3613</v>
      </c>
      <c r="DB10" s="8" t="s">
        <v>3614</v>
      </c>
      <c r="DC10" s="8" t="s">
        <v>3615</v>
      </c>
      <c r="DD10" s="8" t="s">
        <v>3616</v>
      </c>
      <c r="DE10" s="8" t="s">
        <v>3617</v>
      </c>
      <c r="DF10" s="8" t="s">
        <v>3618</v>
      </c>
      <c r="DG10" s="8" t="s">
        <v>3619</v>
      </c>
      <c r="DH10" s="8" t="s">
        <v>3620</v>
      </c>
      <c r="DI10" s="8" t="s">
        <v>3621</v>
      </c>
      <c r="DJ10" s="8" t="s">
        <v>3622</v>
      </c>
      <c r="DK10" s="8" t="s">
        <v>3623</v>
      </c>
      <c r="DL10" s="8" t="s">
        <v>3624</v>
      </c>
      <c r="DM10" s="8" t="s">
        <v>3625</v>
      </c>
      <c r="DN10" s="8" t="s">
        <v>3626</v>
      </c>
      <c r="DO10" s="8" t="s">
        <v>3627</v>
      </c>
      <c r="DP10" s="8" t="s">
        <v>3628</v>
      </c>
      <c r="DQ10" s="8" t="s">
        <v>3629</v>
      </c>
      <c r="DR10" s="8" t="s">
        <v>3630</v>
      </c>
      <c r="DS10" s="8" t="s">
        <v>3631</v>
      </c>
      <c r="DT10" s="8" t="s">
        <v>3632</v>
      </c>
      <c r="DU10" s="8" t="s">
        <v>3633</v>
      </c>
      <c r="DV10" s="8" t="s">
        <v>3634</v>
      </c>
      <c r="DW10" s="8" t="s">
        <v>3635</v>
      </c>
      <c r="DX10" s="8" t="s">
        <v>3636</v>
      </c>
      <c r="DY10" s="8" t="s">
        <v>3637</v>
      </c>
      <c r="DZ10" s="8" t="s">
        <v>3638</v>
      </c>
      <c r="EA10" s="8" t="s">
        <v>3639</v>
      </c>
      <c r="EB10" s="8" t="s">
        <v>3640</v>
      </c>
      <c r="EC10" s="8" t="s">
        <v>3641</v>
      </c>
      <c r="ED10" s="8" t="s">
        <v>3642</v>
      </c>
      <c r="EE10" s="8" t="s">
        <v>3643</v>
      </c>
      <c r="EF10" s="8" t="s">
        <v>3644</v>
      </c>
      <c r="EG10" s="8" t="s">
        <v>3645</v>
      </c>
      <c r="EH10" s="8" t="s">
        <v>3646</v>
      </c>
      <c r="EI10" s="8" t="s">
        <v>3647</v>
      </c>
      <c r="EJ10" s="8" t="s">
        <v>3648</v>
      </c>
      <c r="EK10" s="8" t="s">
        <v>3649</v>
      </c>
      <c r="EL10" s="8" t="s">
        <v>3650</v>
      </c>
      <c r="EM10" s="8" t="s">
        <v>3651</v>
      </c>
      <c r="EN10" s="8" t="s">
        <v>3652</v>
      </c>
      <c r="EO10" s="8" t="s">
        <v>3653</v>
      </c>
      <c r="EP10" s="8" t="s">
        <v>3654</v>
      </c>
      <c r="EQ10" s="8" t="s">
        <v>3655</v>
      </c>
      <c r="ER10" s="8" t="s">
        <v>3656</v>
      </c>
      <c r="ES10" s="8" t="s">
        <v>3657</v>
      </c>
      <c r="ET10" s="8" t="s">
        <v>3658</v>
      </c>
      <c r="EU10" s="8" t="s">
        <v>3659</v>
      </c>
      <c r="EV10" s="8" t="s">
        <v>3660</v>
      </c>
      <c r="EW10" s="8" t="s">
        <v>3661</v>
      </c>
      <c r="EX10" s="8" t="s">
        <v>3662</v>
      </c>
      <c r="EY10" s="8" t="s">
        <v>3663</v>
      </c>
      <c r="EZ10" s="8" t="s">
        <v>3664</v>
      </c>
      <c r="FA10" s="8" t="s">
        <v>3665</v>
      </c>
      <c r="FB10" s="8" t="s">
        <v>3666</v>
      </c>
      <c r="FC10" s="8" t="s">
        <v>3667</v>
      </c>
      <c r="FD10" s="8" t="s">
        <v>3668</v>
      </c>
      <c r="FE10" s="8" t="s">
        <v>3669</v>
      </c>
      <c r="FF10" s="8" t="s">
        <v>3670</v>
      </c>
      <c r="FG10" s="8" t="s">
        <v>3671</v>
      </c>
      <c r="FH10" s="8" t="s">
        <v>3672</v>
      </c>
      <c r="FI10" s="8" t="s">
        <v>3673</v>
      </c>
      <c r="FJ10" s="8" t="s">
        <v>3674</v>
      </c>
      <c r="FK10" s="8" t="s">
        <v>3675</v>
      </c>
      <c r="FL10" s="8" t="s">
        <v>3676</v>
      </c>
      <c r="FM10" s="8" t="s">
        <v>3677</v>
      </c>
      <c r="FN10" s="8" t="s">
        <v>3678</v>
      </c>
      <c r="FO10" s="8" t="s">
        <v>3679</v>
      </c>
      <c r="FP10" s="8" t="s">
        <v>3680</v>
      </c>
      <c r="FQ10" s="8" t="s">
        <v>3681</v>
      </c>
      <c r="FR10" s="8" t="s">
        <v>3682</v>
      </c>
      <c r="FS10" s="8" t="s">
        <v>3683</v>
      </c>
      <c r="FT10" s="8" t="s">
        <v>3684</v>
      </c>
      <c r="FU10" s="8" t="s">
        <v>3685</v>
      </c>
      <c r="FV10" s="8" t="s">
        <v>3686</v>
      </c>
      <c r="FW10" s="8" t="s">
        <v>3687</v>
      </c>
      <c r="FX10" s="8" t="s">
        <v>3688</v>
      </c>
      <c r="FY10" s="8" t="s">
        <v>3689</v>
      </c>
      <c r="FZ10" s="8" t="s">
        <v>3690</v>
      </c>
      <c r="GA10" s="8" t="s">
        <v>3691</v>
      </c>
      <c r="GB10" s="8" t="s">
        <v>3692</v>
      </c>
      <c r="GC10" s="8" t="s">
        <v>3693</v>
      </c>
      <c r="GD10" s="8" t="s">
        <v>3694</v>
      </c>
      <c r="GE10" s="8" t="s">
        <v>3695</v>
      </c>
      <c r="GF10" s="8" t="s">
        <v>3696</v>
      </c>
      <c r="GG10" s="8" t="s">
        <v>3697</v>
      </c>
      <c r="GH10" s="8" t="s">
        <v>3698</v>
      </c>
      <c r="GI10" s="8" t="s">
        <v>3699</v>
      </c>
      <c r="GJ10" s="8" t="s">
        <v>3700</v>
      </c>
      <c r="GK10" s="8" t="s">
        <v>3701</v>
      </c>
      <c r="GL10" s="8" t="s">
        <v>3702</v>
      </c>
      <c r="GM10" s="8" t="s">
        <v>3703</v>
      </c>
      <c r="GN10" s="8" t="s">
        <v>3704</v>
      </c>
      <c r="GO10" s="8" t="s">
        <v>3705</v>
      </c>
      <c r="GP10" s="8" t="s">
        <v>3706</v>
      </c>
      <c r="GQ10" s="8" t="s">
        <v>3707</v>
      </c>
      <c r="GR10" s="8" t="s">
        <v>3708</v>
      </c>
      <c r="GS10" s="8" t="s">
        <v>3709</v>
      </c>
      <c r="GT10" s="8" t="s">
        <v>3710</v>
      </c>
      <c r="GU10" s="8" t="s">
        <v>3711</v>
      </c>
      <c r="GV10" s="8" t="s">
        <v>3712</v>
      </c>
      <c r="GW10" s="8" t="s">
        <v>3713</v>
      </c>
      <c r="GX10" s="8" t="s">
        <v>3714</v>
      </c>
      <c r="GY10" s="8" t="s">
        <v>3715</v>
      </c>
      <c r="GZ10" s="8" t="s">
        <v>3716</v>
      </c>
      <c r="HA10" s="8" t="s">
        <v>3717</v>
      </c>
      <c r="HB10" s="8" t="s">
        <v>3718</v>
      </c>
      <c r="HC10" s="8" t="s">
        <v>3719</v>
      </c>
      <c r="HD10" s="8" t="s">
        <v>3720</v>
      </c>
      <c r="HE10" s="8" t="s">
        <v>3721</v>
      </c>
      <c r="HF10" s="8" t="s">
        <v>3722</v>
      </c>
      <c r="HG10" s="8" t="s">
        <v>3723</v>
      </c>
      <c r="HH10" s="8" t="s">
        <v>3724</v>
      </c>
      <c r="HI10" s="8" t="s">
        <v>3725</v>
      </c>
      <c r="HJ10" s="8" t="s">
        <v>3726</v>
      </c>
      <c r="HK10" s="8" t="s">
        <v>3727</v>
      </c>
      <c r="HL10" s="8" t="s">
        <v>3728</v>
      </c>
      <c r="HM10" s="8" t="s">
        <v>3729</v>
      </c>
      <c r="HN10" s="8" t="s">
        <v>3730</v>
      </c>
      <c r="HO10" s="8" t="s">
        <v>3731</v>
      </c>
      <c r="HP10" s="8" t="s">
        <v>3732</v>
      </c>
      <c r="HQ10" s="8" t="s">
        <v>3733</v>
      </c>
      <c r="HR10" s="8" t="s">
        <v>3734</v>
      </c>
      <c r="HS10" s="8" t="s">
        <v>3735</v>
      </c>
      <c r="HT10" s="8" t="s">
        <v>3736</v>
      </c>
      <c r="HU10" s="8" t="s">
        <v>3737</v>
      </c>
      <c r="HV10" s="8" t="s">
        <v>3738</v>
      </c>
      <c r="HW10" s="8" t="s">
        <v>3739</v>
      </c>
      <c r="HX10" s="8" t="s">
        <v>3740</v>
      </c>
      <c r="HY10" s="8" t="s">
        <v>3741</v>
      </c>
      <c r="HZ10" s="8" t="s">
        <v>3742</v>
      </c>
      <c r="IA10" s="8" t="s">
        <v>3743</v>
      </c>
      <c r="IB10" s="8" t="s">
        <v>3744</v>
      </c>
      <c r="IC10" s="8" t="s">
        <v>3745</v>
      </c>
      <c r="ID10" s="8" t="s">
        <v>3746</v>
      </c>
      <c r="IE10" s="8" t="s">
        <v>3747</v>
      </c>
      <c r="IF10" s="8" t="s">
        <v>3748</v>
      </c>
      <c r="IG10" s="8" t="s">
        <v>3749</v>
      </c>
      <c r="IH10" s="8" t="s">
        <v>3750</v>
      </c>
      <c r="II10" s="8" t="s">
        <v>3751</v>
      </c>
      <c r="IJ10" s="8" t="s">
        <v>3752</v>
      </c>
      <c r="IK10" s="8" t="s">
        <v>3753</v>
      </c>
      <c r="IL10" s="8" t="s">
        <v>3754</v>
      </c>
      <c r="IM10" s="8" t="s">
        <v>3755</v>
      </c>
      <c r="IN10" s="8" t="s">
        <v>3756</v>
      </c>
      <c r="IO10" s="8" t="s">
        <v>3757</v>
      </c>
      <c r="IP10" s="8" t="s">
        <v>3758</v>
      </c>
      <c r="IQ10" s="8" t="s">
        <v>3759</v>
      </c>
    </row>
    <row r="11" spans="1:251">
      <c r="A11" s="10">
        <v>42036</v>
      </c>
      <c r="B11" s="9">
        <v>129.852</v>
      </c>
      <c r="C11" s="9">
        <v>68.108999999999995</v>
      </c>
      <c r="D11" s="9">
        <v>118.997</v>
      </c>
      <c r="E11" s="9">
        <v>80.616</v>
      </c>
      <c r="F11" s="9">
        <v>38.381</v>
      </c>
      <c r="G11" s="9">
        <v>6.3170000000000002</v>
      </c>
      <c r="H11" s="9">
        <v>4.1580000000000004</v>
      </c>
      <c r="I11" s="9">
        <v>2.1589999999999998</v>
      </c>
      <c r="J11" s="9">
        <v>3.5960000000000001</v>
      </c>
      <c r="K11" s="9">
        <v>2.8660000000000001</v>
      </c>
      <c r="L11" s="9">
        <v>0.72899999999999998</v>
      </c>
      <c r="M11" s="9">
        <v>1.718</v>
      </c>
      <c r="N11" s="9">
        <v>1.0189999999999999</v>
      </c>
      <c r="O11" s="9">
        <v>0.69899999999999995</v>
      </c>
      <c r="P11" s="9">
        <v>1.0029999999999999</v>
      </c>
      <c r="Q11" s="9">
        <v>0.27200000000000002</v>
      </c>
      <c r="R11" s="9">
        <v>0.73099999999999998</v>
      </c>
      <c r="S11" s="9">
        <v>8.5890000000000004</v>
      </c>
      <c r="T11" s="9">
        <v>5.37</v>
      </c>
      <c r="U11" s="9">
        <v>3.2189999999999999</v>
      </c>
      <c r="V11" s="9">
        <v>2.64</v>
      </c>
      <c r="W11" s="9">
        <v>2.2290000000000001</v>
      </c>
      <c r="X11" s="9">
        <v>0.41099999999999998</v>
      </c>
      <c r="Y11" s="9">
        <v>2.5550000000000002</v>
      </c>
      <c r="Z11" s="9">
        <v>1.869</v>
      </c>
      <c r="AA11" s="9">
        <v>0.68600000000000005</v>
      </c>
      <c r="AB11" s="9">
        <v>3.3929999999999998</v>
      </c>
      <c r="AC11" s="9">
        <v>1.272</v>
      </c>
      <c r="AD11" s="9">
        <v>2.1219999999999999</v>
      </c>
      <c r="AE11" s="9">
        <v>64.058999999999997</v>
      </c>
      <c r="AF11" s="9">
        <v>39.707999999999998</v>
      </c>
      <c r="AG11" s="9">
        <v>24.350999999999999</v>
      </c>
      <c r="AH11" s="9">
        <v>240.161</v>
      </c>
      <c r="AI11" s="9">
        <v>127.12</v>
      </c>
      <c r="AJ11" s="9">
        <v>113.041</v>
      </c>
      <c r="AK11" s="9">
        <v>34.942</v>
      </c>
      <c r="AL11" s="9">
        <v>17.596</v>
      </c>
      <c r="AM11" s="9">
        <v>17.346</v>
      </c>
      <c r="AN11" s="9">
        <v>16.207999999999998</v>
      </c>
      <c r="AO11" s="9">
        <v>8.5299999999999994</v>
      </c>
      <c r="AP11" s="9">
        <v>7.6779999999999999</v>
      </c>
      <c r="AQ11" s="9">
        <v>6.7450000000000001</v>
      </c>
      <c r="AR11" s="9">
        <v>3.484</v>
      </c>
      <c r="AS11" s="9">
        <v>3.2610000000000001</v>
      </c>
      <c r="AT11" s="9">
        <v>9.4629999999999992</v>
      </c>
      <c r="AU11" s="9">
        <v>5.0460000000000003</v>
      </c>
      <c r="AV11" s="9">
        <v>4.4169999999999998</v>
      </c>
      <c r="AW11" s="9">
        <v>7.968</v>
      </c>
      <c r="AX11" s="9">
        <v>5.2279999999999998</v>
      </c>
      <c r="AY11" s="9">
        <v>2.74</v>
      </c>
      <c r="AZ11" s="9">
        <v>8.2409999999999997</v>
      </c>
      <c r="BA11" s="9">
        <v>3.302</v>
      </c>
      <c r="BB11" s="9">
        <v>4.9379999999999997</v>
      </c>
      <c r="BC11" s="9">
        <v>2.6110000000000002</v>
      </c>
      <c r="BD11" s="9">
        <v>1.4710000000000001</v>
      </c>
      <c r="BE11" s="9">
        <v>1.141</v>
      </c>
      <c r="BF11" s="9">
        <v>7.2610000000000001</v>
      </c>
      <c r="BG11" s="9">
        <v>3.8559999999999999</v>
      </c>
      <c r="BH11" s="9">
        <v>3.4049999999999998</v>
      </c>
      <c r="BI11" s="9">
        <v>3.778</v>
      </c>
      <c r="BJ11" s="9">
        <v>2.839</v>
      </c>
      <c r="BK11" s="9">
        <v>0.93799999999999994</v>
      </c>
      <c r="BL11" s="9">
        <v>1.4570000000000001</v>
      </c>
      <c r="BM11" s="9">
        <v>0.56299999999999994</v>
      </c>
      <c r="BN11" s="9">
        <v>0.89400000000000002</v>
      </c>
      <c r="BO11" s="9">
        <v>2.0270000000000001</v>
      </c>
      <c r="BP11" s="9">
        <v>0.45400000000000001</v>
      </c>
      <c r="BQ11" s="9">
        <v>1.573</v>
      </c>
      <c r="BR11" s="9">
        <v>6.3360000000000003</v>
      </c>
      <c r="BS11" s="9">
        <v>3.2029999999999998</v>
      </c>
      <c r="BT11" s="9">
        <v>3.1320000000000001</v>
      </c>
      <c r="BU11" s="9">
        <v>2.7989999999999999</v>
      </c>
      <c r="BV11" s="9">
        <v>2.1309999999999998</v>
      </c>
      <c r="BW11" s="9">
        <v>0.66800000000000004</v>
      </c>
      <c r="BX11" s="9">
        <v>1.87</v>
      </c>
      <c r="BY11" s="9">
        <v>0.82099999999999995</v>
      </c>
      <c r="BZ11" s="9">
        <v>1.0489999999999999</v>
      </c>
      <c r="CA11" s="9">
        <v>1.667</v>
      </c>
      <c r="CB11" s="9">
        <v>0.251</v>
      </c>
      <c r="CC11" s="9">
        <v>1.415</v>
      </c>
      <c r="CD11" s="9">
        <v>11.256</v>
      </c>
      <c r="CE11" s="9">
        <v>5.3079999999999998</v>
      </c>
      <c r="CF11" s="9">
        <v>5.9470000000000001</v>
      </c>
      <c r="CG11" s="9">
        <v>4.952</v>
      </c>
      <c r="CH11" s="9">
        <v>3.222</v>
      </c>
      <c r="CI11" s="9">
        <v>1.7310000000000001</v>
      </c>
      <c r="CJ11" s="9">
        <v>18.734000000000002</v>
      </c>
      <c r="CK11" s="9">
        <v>9.0660000000000007</v>
      </c>
      <c r="CL11" s="9">
        <v>9.6679999999999993</v>
      </c>
      <c r="CM11" s="9">
        <v>205.21899999999999</v>
      </c>
      <c r="CN11" s="9">
        <v>109.524</v>
      </c>
      <c r="CO11" s="9">
        <v>95.694999999999993</v>
      </c>
      <c r="CP11" s="9">
        <v>167.66</v>
      </c>
      <c r="CQ11" s="9">
        <v>85.805999999999997</v>
      </c>
      <c r="CR11" s="9">
        <v>81.853999999999999</v>
      </c>
      <c r="CS11" s="9">
        <v>158.696</v>
      </c>
      <c r="CT11" s="9">
        <v>80.518000000000001</v>
      </c>
      <c r="CU11" s="9">
        <v>78.177999999999997</v>
      </c>
      <c r="CV11" s="9">
        <v>5.23</v>
      </c>
      <c r="CW11" s="9">
        <v>2.9980000000000002</v>
      </c>
      <c r="CX11" s="9">
        <v>2.2320000000000002</v>
      </c>
      <c r="CY11" s="9">
        <v>3.734</v>
      </c>
      <c r="CZ11" s="9">
        <v>2.29</v>
      </c>
      <c r="DA11" s="9">
        <v>1.444</v>
      </c>
      <c r="DB11" s="9">
        <v>125.902</v>
      </c>
      <c r="DC11" s="9">
        <v>66.290999999999997</v>
      </c>
      <c r="DD11" s="9">
        <v>59.61</v>
      </c>
      <c r="DE11" s="9">
        <v>13.085000000000001</v>
      </c>
      <c r="DF11" s="9">
        <v>4.0250000000000004</v>
      </c>
      <c r="DG11" s="9">
        <v>9.06</v>
      </c>
      <c r="DH11" s="9">
        <v>3.0569999999999999</v>
      </c>
      <c r="DI11" s="9">
        <v>1.8160000000000001</v>
      </c>
      <c r="DJ11" s="9">
        <v>1.2410000000000001</v>
      </c>
      <c r="DK11" s="9">
        <v>2.6080000000000001</v>
      </c>
      <c r="DL11" s="9">
        <v>0.313</v>
      </c>
      <c r="DM11" s="9">
        <v>2.2949999999999999</v>
      </c>
      <c r="DN11" s="9">
        <v>7.42</v>
      </c>
      <c r="DO11" s="9">
        <v>1.8959999999999999</v>
      </c>
      <c r="DP11" s="9">
        <v>5.524</v>
      </c>
      <c r="DQ11" s="9">
        <v>8.1470000000000002</v>
      </c>
      <c r="DR11" s="9">
        <v>3.4860000000000002</v>
      </c>
      <c r="DS11" s="9">
        <v>4.66</v>
      </c>
      <c r="DT11" s="9">
        <v>2.6070000000000002</v>
      </c>
      <c r="DU11" s="9">
        <v>2.2250000000000001</v>
      </c>
      <c r="DV11" s="9">
        <v>0.38200000000000001</v>
      </c>
      <c r="DW11" s="9">
        <v>2.4</v>
      </c>
      <c r="DX11" s="9">
        <v>0.53200000000000003</v>
      </c>
      <c r="DY11" s="9">
        <v>1.8680000000000001</v>
      </c>
      <c r="DZ11" s="9">
        <v>3.14</v>
      </c>
      <c r="EA11" s="9">
        <v>0.73</v>
      </c>
      <c r="EB11" s="9">
        <v>2.411</v>
      </c>
      <c r="EC11" s="9">
        <v>20.526</v>
      </c>
      <c r="ED11" s="9">
        <v>12.003</v>
      </c>
      <c r="EE11" s="9">
        <v>8.5229999999999997</v>
      </c>
      <c r="EF11" s="9">
        <v>13.144</v>
      </c>
      <c r="EG11" s="9">
        <v>7.4249999999999998</v>
      </c>
      <c r="EH11" s="9">
        <v>5.72</v>
      </c>
      <c r="EI11" s="9">
        <v>154.51499999999999</v>
      </c>
      <c r="EJ11" s="9">
        <v>78.381</v>
      </c>
      <c r="EK11" s="9">
        <v>76.134</v>
      </c>
      <c r="EL11" s="9">
        <v>12.081</v>
      </c>
      <c r="EM11" s="9">
        <v>7.14</v>
      </c>
      <c r="EN11" s="9">
        <v>4.9409999999999998</v>
      </c>
      <c r="EO11" s="9">
        <v>155.57900000000001</v>
      </c>
      <c r="EP11" s="9">
        <v>78.665999999999997</v>
      </c>
      <c r="EQ11" s="9">
        <v>76.912999999999997</v>
      </c>
      <c r="ER11" s="9">
        <v>21.73</v>
      </c>
      <c r="ES11" s="9">
        <v>12.417</v>
      </c>
      <c r="ET11" s="9">
        <v>9.3130000000000006</v>
      </c>
      <c r="EU11" s="9">
        <v>3.4950000000000001</v>
      </c>
      <c r="EV11" s="9">
        <v>2.1480000000000001</v>
      </c>
      <c r="EW11" s="9">
        <v>1.347</v>
      </c>
      <c r="EX11" s="9">
        <v>9.6489999999999991</v>
      </c>
      <c r="EY11" s="9">
        <v>5.2770000000000001</v>
      </c>
      <c r="EZ11" s="9">
        <v>4.3719999999999999</v>
      </c>
      <c r="FA11" s="9">
        <v>8.5860000000000003</v>
      </c>
      <c r="FB11" s="9">
        <v>4.992</v>
      </c>
      <c r="FC11" s="9">
        <v>3.5939999999999999</v>
      </c>
      <c r="FD11" s="9">
        <v>145.93</v>
      </c>
      <c r="FE11" s="9">
        <v>73.388999999999996</v>
      </c>
      <c r="FF11" s="9">
        <v>72.540000000000006</v>
      </c>
      <c r="FG11" s="9">
        <v>37.558999999999997</v>
      </c>
      <c r="FH11" s="9">
        <v>23.718</v>
      </c>
      <c r="FI11" s="9">
        <v>13.840999999999999</v>
      </c>
      <c r="FJ11" s="9">
        <v>25.204000000000001</v>
      </c>
      <c r="FK11" s="9">
        <v>15.72</v>
      </c>
      <c r="FL11" s="9">
        <v>9.484</v>
      </c>
      <c r="FM11" s="9">
        <v>1.6459999999999999</v>
      </c>
      <c r="FN11" s="9">
        <v>0.57499999999999996</v>
      </c>
      <c r="FO11" s="9">
        <v>1.071</v>
      </c>
      <c r="FP11" s="9">
        <v>1.0940000000000001</v>
      </c>
      <c r="FQ11" s="9">
        <v>0.57499999999999996</v>
      </c>
      <c r="FR11" s="9">
        <v>0.51900000000000002</v>
      </c>
      <c r="FS11" s="9">
        <v>0.27</v>
      </c>
      <c r="FT11" s="9">
        <v>0</v>
      </c>
      <c r="FU11" s="9">
        <v>0.27</v>
      </c>
      <c r="FV11" s="9">
        <v>0.28299999999999997</v>
      </c>
      <c r="FW11" s="9">
        <v>0</v>
      </c>
      <c r="FX11" s="9">
        <v>0.28299999999999997</v>
      </c>
      <c r="FY11" s="9">
        <v>2.2719999999999998</v>
      </c>
      <c r="FZ11" s="9">
        <v>1.0409999999999999</v>
      </c>
      <c r="GA11" s="9">
        <v>1.2310000000000001</v>
      </c>
      <c r="GB11" s="9">
        <v>0.44600000000000001</v>
      </c>
      <c r="GC11" s="9">
        <v>0.35399999999999998</v>
      </c>
      <c r="GD11" s="9">
        <v>9.0999999999999998E-2</v>
      </c>
      <c r="GE11" s="9">
        <v>0.80500000000000005</v>
      </c>
      <c r="GF11" s="9">
        <v>0.41399999999999998</v>
      </c>
      <c r="GG11" s="9">
        <v>0.39100000000000001</v>
      </c>
      <c r="GH11" s="9">
        <v>1.0209999999999999</v>
      </c>
      <c r="GI11" s="9">
        <v>0.27200000000000002</v>
      </c>
      <c r="GJ11" s="9">
        <v>0.748</v>
      </c>
      <c r="GK11" s="9">
        <v>8.4369999999999994</v>
      </c>
      <c r="GL11" s="9">
        <v>6.3819999999999997</v>
      </c>
      <c r="GM11" s="9">
        <v>2.0550000000000002</v>
      </c>
      <c r="GN11" s="9">
        <v>129.54400000000001</v>
      </c>
      <c r="GO11" s="9">
        <v>69.968999999999994</v>
      </c>
      <c r="GP11" s="9">
        <v>59.575000000000003</v>
      </c>
      <c r="GQ11" s="9">
        <v>30.727</v>
      </c>
      <c r="GR11" s="9">
        <v>16.568000000000001</v>
      </c>
      <c r="GS11" s="9">
        <v>14.159000000000001</v>
      </c>
      <c r="GT11" s="9">
        <v>11.208</v>
      </c>
      <c r="GU11" s="9">
        <v>5.8079999999999998</v>
      </c>
      <c r="GV11" s="9">
        <v>5.4</v>
      </c>
      <c r="GW11" s="9">
        <v>4.0709999999999997</v>
      </c>
      <c r="GX11" s="9">
        <v>2.4289999999999998</v>
      </c>
      <c r="GY11" s="9">
        <v>1.6419999999999999</v>
      </c>
      <c r="GZ11" s="9">
        <v>7.1369999999999996</v>
      </c>
      <c r="HA11" s="9">
        <v>3.379</v>
      </c>
      <c r="HB11" s="9">
        <v>3.758</v>
      </c>
      <c r="HC11" s="9">
        <v>6.0209999999999999</v>
      </c>
      <c r="HD11" s="9">
        <v>3.444</v>
      </c>
      <c r="HE11" s="9">
        <v>2.577</v>
      </c>
      <c r="HF11" s="9">
        <v>5.1870000000000003</v>
      </c>
      <c r="HG11" s="9">
        <v>2.3639999999999999</v>
      </c>
      <c r="HH11" s="9">
        <v>2.8220000000000001</v>
      </c>
      <c r="HI11" s="9">
        <v>2.9470000000000001</v>
      </c>
      <c r="HJ11" s="9">
        <v>1.667</v>
      </c>
      <c r="HK11" s="9">
        <v>1.28</v>
      </c>
      <c r="HL11" s="9">
        <v>4.1319999999999997</v>
      </c>
      <c r="HM11" s="9">
        <v>1.524</v>
      </c>
      <c r="HN11" s="9">
        <v>2.6080000000000001</v>
      </c>
      <c r="HO11" s="9">
        <v>1.6140000000000001</v>
      </c>
      <c r="HP11" s="9">
        <v>1.1839999999999999</v>
      </c>
      <c r="HQ11" s="9">
        <v>0.43</v>
      </c>
      <c r="HR11" s="9">
        <v>1.879</v>
      </c>
      <c r="HS11" s="9">
        <v>0.20799999999999999</v>
      </c>
      <c r="HT11" s="9">
        <v>1.671</v>
      </c>
      <c r="HU11" s="9">
        <v>0.63800000000000001</v>
      </c>
      <c r="HV11" s="9">
        <v>0.13200000000000001</v>
      </c>
      <c r="HW11" s="9">
        <v>0.50700000000000001</v>
      </c>
      <c r="HX11" s="9">
        <v>4.13</v>
      </c>
      <c r="HY11" s="9">
        <v>2.6179999999999999</v>
      </c>
      <c r="HZ11" s="9">
        <v>1.512</v>
      </c>
      <c r="IA11" s="9">
        <v>3.5310000000000001</v>
      </c>
      <c r="IB11" s="9">
        <v>2.1579999999999999</v>
      </c>
      <c r="IC11" s="9">
        <v>1.373</v>
      </c>
      <c r="ID11" s="9">
        <v>0.33700000000000002</v>
      </c>
      <c r="IE11" s="9">
        <v>0.33700000000000002</v>
      </c>
      <c r="IF11" s="9">
        <v>0</v>
      </c>
      <c r="IG11" s="9">
        <v>0.26200000000000001</v>
      </c>
      <c r="IH11" s="9">
        <v>0.122</v>
      </c>
      <c r="II11" s="9">
        <v>0.13900000000000001</v>
      </c>
      <c r="IJ11" s="9">
        <v>7.2930000000000001</v>
      </c>
      <c r="IK11" s="9">
        <v>3.153</v>
      </c>
      <c r="IL11" s="9">
        <v>4.1399999999999997</v>
      </c>
      <c r="IM11" s="9">
        <v>3.915</v>
      </c>
      <c r="IN11" s="9">
        <v>2.6560000000000001</v>
      </c>
      <c r="IO11" s="9">
        <v>1.26</v>
      </c>
      <c r="IP11" s="9">
        <v>19.518999999999998</v>
      </c>
      <c r="IQ11" s="9">
        <v>10.759</v>
      </c>
    </row>
    <row r="12" spans="1:251">
      <c r="A12" s="10">
        <v>42401</v>
      </c>
      <c r="B12" s="9">
        <v>140.84399999999999</v>
      </c>
      <c r="C12" s="9">
        <v>58.585000000000001</v>
      </c>
      <c r="D12" s="9">
        <v>123.67700000000001</v>
      </c>
      <c r="E12" s="9">
        <v>86.433000000000007</v>
      </c>
      <c r="F12" s="9">
        <v>37.244</v>
      </c>
      <c r="G12" s="9">
        <v>6.5910000000000002</v>
      </c>
      <c r="H12" s="9">
        <v>5.1079999999999997</v>
      </c>
      <c r="I12" s="9">
        <v>1.4830000000000001</v>
      </c>
      <c r="J12" s="9">
        <v>4.0220000000000002</v>
      </c>
      <c r="K12" s="9">
        <v>3.3580000000000001</v>
      </c>
      <c r="L12" s="9">
        <v>0.66400000000000003</v>
      </c>
      <c r="M12" s="9">
        <v>1.3779999999999999</v>
      </c>
      <c r="N12" s="9">
        <v>1.3779999999999999</v>
      </c>
      <c r="O12" s="9">
        <v>0</v>
      </c>
      <c r="P12" s="9">
        <v>1.1919999999999999</v>
      </c>
      <c r="Q12" s="9">
        <v>0.372</v>
      </c>
      <c r="R12" s="9">
        <v>0.81899999999999995</v>
      </c>
      <c r="S12" s="9">
        <v>8.9350000000000005</v>
      </c>
      <c r="T12" s="9">
        <v>6.8659999999999997</v>
      </c>
      <c r="U12" s="9">
        <v>2.0699999999999998</v>
      </c>
      <c r="V12" s="9">
        <v>2.8769999999999998</v>
      </c>
      <c r="W12" s="9">
        <v>2.8769999999999998</v>
      </c>
      <c r="X12" s="9">
        <v>0</v>
      </c>
      <c r="Y12" s="9">
        <v>1.28</v>
      </c>
      <c r="Z12" s="9">
        <v>0.748</v>
      </c>
      <c r="AA12" s="9">
        <v>0.53200000000000003</v>
      </c>
      <c r="AB12" s="9">
        <v>4.7779999999999996</v>
      </c>
      <c r="AC12" s="9">
        <v>3.2410000000000001</v>
      </c>
      <c r="AD12" s="9">
        <v>1.5369999999999999</v>
      </c>
      <c r="AE12" s="9">
        <v>60.225999999999999</v>
      </c>
      <c r="AF12" s="9">
        <v>42.438000000000002</v>
      </c>
      <c r="AG12" s="9">
        <v>17.788</v>
      </c>
      <c r="AH12" s="9">
        <v>237.761</v>
      </c>
      <c r="AI12" s="9">
        <v>126.054</v>
      </c>
      <c r="AJ12" s="9">
        <v>111.70699999999999</v>
      </c>
      <c r="AK12" s="9">
        <v>37.534999999999997</v>
      </c>
      <c r="AL12" s="9">
        <v>17.821000000000002</v>
      </c>
      <c r="AM12" s="9">
        <v>19.713999999999999</v>
      </c>
      <c r="AN12" s="9">
        <v>16.529</v>
      </c>
      <c r="AO12" s="9">
        <v>8.5679999999999996</v>
      </c>
      <c r="AP12" s="9">
        <v>7.9610000000000003</v>
      </c>
      <c r="AQ12" s="9">
        <v>7.13</v>
      </c>
      <c r="AR12" s="9">
        <v>4.1589999999999998</v>
      </c>
      <c r="AS12" s="9">
        <v>2.9710000000000001</v>
      </c>
      <c r="AT12" s="9">
        <v>9.2379999999999995</v>
      </c>
      <c r="AU12" s="9">
        <v>4.4089999999999998</v>
      </c>
      <c r="AV12" s="9">
        <v>4.8289999999999997</v>
      </c>
      <c r="AW12" s="9">
        <v>9.3010000000000002</v>
      </c>
      <c r="AX12" s="9">
        <v>5.093</v>
      </c>
      <c r="AY12" s="9">
        <v>4.2080000000000002</v>
      </c>
      <c r="AZ12" s="9">
        <v>7.0670000000000002</v>
      </c>
      <c r="BA12" s="9">
        <v>3.4740000000000002</v>
      </c>
      <c r="BB12" s="9">
        <v>3.5920000000000001</v>
      </c>
      <c r="BC12" s="9">
        <v>3.53</v>
      </c>
      <c r="BD12" s="9">
        <v>2.4550000000000001</v>
      </c>
      <c r="BE12" s="9">
        <v>1.075</v>
      </c>
      <c r="BF12" s="9">
        <v>6.4530000000000003</v>
      </c>
      <c r="BG12" s="9">
        <v>2.9319999999999999</v>
      </c>
      <c r="BH12" s="9">
        <v>3.5209999999999999</v>
      </c>
      <c r="BI12" s="9">
        <v>1.534</v>
      </c>
      <c r="BJ12" s="9">
        <v>1.1679999999999999</v>
      </c>
      <c r="BK12" s="9">
        <v>0.36599999999999999</v>
      </c>
      <c r="BL12" s="9">
        <v>2.391</v>
      </c>
      <c r="BM12" s="9">
        <v>0.71599999999999997</v>
      </c>
      <c r="BN12" s="9">
        <v>1.675</v>
      </c>
      <c r="BO12" s="9">
        <v>2.528</v>
      </c>
      <c r="BP12" s="9">
        <v>1.0489999999999999</v>
      </c>
      <c r="BQ12" s="9">
        <v>1.4790000000000001</v>
      </c>
      <c r="BR12" s="9">
        <v>6.5449999999999999</v>
      </c>
      <c r="BS12" s="9">
        <v>3.181</v>
      </c>
      <c r="BT12" s="9">
        <v>3.3650000000000002</v>
      </c>
      <c r="BU12" s="9">
        <v>2.7890000000000001</v>
      </c>
      <c r="BV12" s="9">
        <v>2.2959999999999998</v>
      </c>
      <c r="BW12" s="9">
        <v>0.49199999999999999</v>
      </c>
      <c r="BX12" s="9">
        <v>1.6950000000000001</v>
      </c>
      <c r="BY12" s="9">
        <v>0.13300000000000001</v>
      </c>
      <c r="BZ12" s="9">
        <v>1.5620000000000001</v>
      </c>
      <c r="CA12" s="9">
        <v>2.0619999999999998</v>
      </c>
      <c r="CB12" s="9">
        <v>0.751</v>
      </c>
      <c r="CC12" s="9">
        <v>1.3109999999999999</v>
      </c>
      <c r="CD12" s="9">
        <v>8.7479999999999993</v>
      </c>
      <c r="CE12" s="9">
        <v>4.0110000000000001</v>
      </c>
      <c r="CF12" s="9">
        <v>4.7359999999999998</v>
      </c>
      <c r="CG12" s="9">
        <v>7.7809999999999997</v>
      </c>
      <c r="CH12" s="9">
        <v>4.556</v>
      </c>
      <c r="CI12" s="9">
        <v>3.2250000000000001</v>
      </c>
      <c r="CJ12" s="9">
        <v>21.007000000000001</v>
      </c>
      <c r="CK12" s="9">
        <v>9.2530000000000001</v>
      </c>
      <c r="CL12" s="9">
        <v>11.753</v>
      </c>
      <c r="CM12" s="9">
        <v>200.226</v>
      </c>
      <c r="CN12" s="9">
        <v>108.232</v>
      </c>
      <c r="CO12" s="9">
        <v>91.992999999999995</v>
      </c>
      <c r="CP12" s="9">
        <v>164.727</v>
      </c>
      <c r="CQ12" s="9">
        <v>83.769000000000005</v>
      </c>
      <c r="CR12" s="9">
        <v>80.957999999999998</v>
      </c>
      <c r="CS12" s="9">
        <v>155.21299999999999</v>
      </c>
      <c r="CT12" s="9">
        <v>78.411000000000001</v>
      </c>
      <c r="CU12" s="9">
        <v>76.802000000000007</v>
      </c>
      <c r="CV12" s="9">
        <v>4.9630000000000001</v>
      </c>
      <c r="CW12" s="9">
        <v>2.2629999999999999</v>
      </c>
      <c r="CX12" s="9">
        <v>2.7010000000000001</v>
      </c>
      <c r="CY12" s="9">
        <v>4.55</v>
      </c>
      <c r="CZ12" s="9">
        <v>3.0950000000000002</v>
      </c>
      <c r="DA12" s="9">
        <v>1.4550000000000001</v>
      </c>
      <c r="DB12" s="9">
        <v>125.28100000000001</v>
      </c>
      <c r="DC12" s="9">
        <v>66.614000000000004</v>
      </c>
      <c r="DD12" s="9">
        <v>58.667000000000002</v>
      </c>
      <c r="DE12" s="9">
        <v>11.048999999999999</v>
      </c>
      <c r="DF12" s="9">
        <v>4.0430000000000001</v>
      </c>
      <c r="DG12" s="9">
        <v>7.0060000000000002</v>
      </c>
      <c r="DH12" s="9">
        <v>3.9489999999999998</v>
      </c>
      <c r="DI12" s="9">
        <v>2.8759999999999999</v>
      </c>
      <c r="DJ12" s="9">
        <v>1.073</v>
      </c>
      <c r="DK12" s="9">
        <v>2.4140000000000001</v>
      </c>
      <c r="DL12" s="9">
        <v>0.59</v>
      </c>
      <c r="DM12" s="9">
        <v>1.825</v>
      </c>
      <c r="DN12" s="9">
        <v>4.6859999999999999</v>
      </c>
      <c r="DO12" s="9">
        <v>0.57699999999999996</v>
      </c>
      <c r="DP12" s="9">
        <v>4.1079999999999997</v>
      </c>
      <c r="DQ12" s="9">
        <v>8.0630000000000006</v>
      </c>
      <c r="DR12" s="9">
        <v>2.7759999999999998</v>
      </c>
      <c r="DS12" s="9">
        <v>5.2859999999999996</v>
      </c>
      <c r="DT12" s="9">
        <v>1.7669999999999999</v>
      </c>
      <c r="DU12" s="9">
        <v>0.95299999999999996</v>
      </c>
      <c r="DV12" s="9">
        <v>0.81399999999999995</v>
      </c>
      <c r="DW12" s="9">
        <v>3.9780000000000002</v>
      </c>
      <c r="DX12" s="9">
        <v>1.244</v>
      </c>
      <c r="DY12" s="9">
        <v>2.7349999999999999</v>
      </c>
      <c r="DZ12" s="9">
        <v>2.3180000000000001</v>
      </c>
      <c r="EA12" s="9">
        <v>0.57999999999999996</v>
      </c>
      <c r="EB12" s="9">
        <v>1.738</v>
      </c>
      <c r="EC12" s="9">
        <v>20.334</v>
      </c>
      <c r="ED12" s="9">
        <v>10.335000000000001</v>
      </c>
      <c r="EE12" s="9">
        <v>9.9990000000000006</v>
      </c>
      <c r="EF12" s="9">
        <v>16.73</v>
      </c>
      <c r="EG12" s="9">
        <v>8.6359999999999992</v>
      </c>
      <c r="EH12" s="9">
        <v>8.0939999999999994</v>
      </c>
      <c r="EI12" s="9">
        <v>147.99600000000001</v>
      </c>
      <c r="EJ12" s="9">
        <v>75.132000000000005</v>
      </c>
      <c r="EK12" s="9">
        <v>72.864000000000004</v>
      </c>
      <c r="EL12" s="9">
        <v>14.808</v>
      </c>
      <c r="EM12" s="9">
        <v>7.8330000000000002</v>
      </c>
      <c r="EN12" s="9">
        <v>6.9749999999999996</v>
      </c>
      <c r="EO12" s="9">
        <v>149.91800000000001</v>
      </c>
      <c r="EP12" s="9">
        <v>75.935000000000002</v>
      </c>
      <c r="EQ12" s="9">
        <v>73.983000000000004</v>
      </c>
      <c r="ER12" s="9">
        <v>24.937000000000001</v>
      </c>
      <c r="ES12" s="9">
        <v>13.143000000000001</v>
      </c>
      <c r="ET12" s="9">
        <v>11.795</v>
      </c>
      <c r="EU12" s="9">
        <v>6.601</v>
      </c>
      <c r="EV12" s="9">
        <v>3.327</v>
      </c>
      <c r="EW12" s="9">
        <v>3.274</v>
      </c>
      <c r="EX12" s="9">
        <v>10.129</v>
      </c>
      <c r="EY12" s="9">
        <v>5.3090000000000002</v>
      </c>
      <c r="EZ12" s="9">
        <v>4.82</v>
      </c>
      <c r="FA12" s="9">
        <v>8.2070000000000007</v>
      </c>
      <c r="FB12" s="9">
        <v>4.5069999999999997</v>
      </c>
      <c r="FC12" s="9">
        <v>3.7010000000000001</v>
      </c>
      <c r="FD12" s="9">
        <v>139.78899999999999</v>
      </c>
      <c r="FE12" s="9">
        <v>70.626000000000005</v>
      </c>
      <c r="FF12" s="9">
        <v>69.162999999999997</v>
      </c>
      <c r="FG12" s="9">
        <v>35.499000000000002</v>
      </c>
      <c r="FH12" s="9">
        <v>24.463999999999999</v>
      </c>
      <c r="FI12" s="9">
        <v>11.035</v>
      </c>
      <c r="FJ12" s="9">
        <v>23.143999999999998</v>
      </c>
      <c r="FK12" s="9">
        <v>15.586</v>
      </c>
      <c r="FL12" s="9">
        <v>7.5579999999999998</v>
      </c>
      <c r="FM12" s="9">
        <v>1.92</v>
      </c>
      <c r="FN12" s="9">
        <v>1.1279999999999999</v>
      </c>
      <c r="FO12" s="9">
        <v>0.79100000000000004</v>
      </c>
      <c r="FP12" s="9">
        <v>1.532</v>
      </c>
      <c r="FQ12" s="9">
        <v>1.024</v>
      </c>
      <c r="FR12" s="9">
        <v>0.50800000000000001</v>
      </c>
      <c r="FS12" s="9">
        <v>0.104</v>
      </c>
      <c r="FT12" s="9">
        <v>0.104</v>
      </c>
      <c r="FU12" s="9">
        <v>0</v>
      </c>
      <c r="FV12" s="9">
        <v>0.28399999999999997</v>
      </c>
      <c r="FW12" s="9">
        <v>0</v>
      </c>
      <c r="FX12" s="9">
        <v>0.28399999999999997</v>
      </c>
      <c r="FY12" s="9">
        <v>1.7689999999999999</v>
      </c>
      <c r="FZ12" s="9">
        <v>1.5089999999999999</v>
      </c>
      <c r="GA12" s="9">
        <v>0.26</v>
      </c>
      <c r="GB12" s="9">
        <v>0.60699999999999998</v>
      </c>
      <c r="GC12" s="9">
        <v>0.60699999999999998</v>
      </c>
      <c r="GD12" s="9">
        <v>0</v>
      </c>
      <c r="GE12" s="9">
        <v>0.58099999999999996</v>
      </c>
      <c r="GF12" s="9">
        <v>0.45700000000000002</v>
      </c>
      <c r="GG12" s="9">
        <v>0.124</v>
      </c>
      <c r="GH12" s="9">
        <v>0.58199999999999996</v>
      </c>
      <c r="GI12" s="9">
        <v>0.44500000000000001</v>
      </c>
      <c r="GJ12" s="9">
        <v>0.13600000000000001</v>
      </c>
      <c r="GK12" s="9">
        <v>8.6669999999999998</v>
      </c>
      <c r="GL12" s="9">
        <v>6.2409999999999997</v>
      </c>
      <c r="GM12" s="9">
        <v>2.4260000000000002</v>
      </c>
      <c r="GN12" s="9">
        <v>128.26599999999999</v>
      </c>
      <c r="GO12" s="9">
        <v>67.983999999999995</v>
      </c>
      <c r="GP12" s="9">
        <v>60.281999999999996</v>
      </c>
      <c r="GQ12" s="9">
        <v>22.074000000000002</v>
      </c>
      <c r="GR12" s="9">
        <v>10.541</v>
      </c>
      <c r="GS12" s="9">
        <v>11.532999999999999</v>
      </c>
      <c r="GT12" s="9">
        <v>8.0280000000000005</v>
      </c>
      <c r="GU12" s="9">
        <v>3.988</v>
      </c>
      <c r="GV12" s="9">
        <v>4.04</v>
      </c>
      <c r="GW12" s="9">
        <v>4.01</v>
      </c>
      <c r="GX12" s="9">
        <v>2.1219999999999999</v>
      </c>
      <c r="GY12" s="9">
        <v>1.8879999999999999</v>
      </c>
      <c r="GZ12" s="9">
        <v>4.0170000000000003</v>
      </c>
      <c r="HA12" s="9">
        <v>1.8660000000000001</v>
      </c>
      <c r="HB12" s="9">
        <v>2.1509999999999998</v>
      </c>
      <c r="HC12" s="9">
        <v>4.6440000000000001</v>
      </c>
      <c r="HD12" s="9">
        <v>2.3490000000000002</v>
      </c>
      <c r="HE12" s="9">
        <v>2.2949999999999999</v>
      </c>
      <c r="HF12" s="9">
        <v>3.3839999999999999</v>
      </c>
      <c r="HG12" s="9">
        <v>1.639</v>
      </c>
      <c r="HH12" s="9">
        <v>1.7450000000000001</v>
      </c>
      <c r="HI12" s="9">
        <v>1.7490000000000001</v>
      </c>
      <c r="HJ12" s="9">
        <v>0.55700000000000005</v>
      </c>
      <c r="HK12" s="9">
        <v>1.1919999999999999</v>
      </c>
      <c r="HL12" s="9">
        <v>2.887</v>
      </c>
      <c r="HM12" s="9">
        <v>1.64</v>
      </c>
      <c r="HN12" s="9">
        <v>1.2470000000000001</v>
      </c>
      <c r="HO12" s="9">
        <v>2.0569999999999999</v>
      </c>
      <c r="HP12" s="9">
        <v>1.3089999999999999</v>
      </c>
      <c r="HQ12" s="9">
        <v>0.748</v>
      </c>
      <c r="HR12" s="9">
        <v>0.73199999999999998</v>
      </c>
      <c r="HS12" s="9">
        <v>0.23200000000000001</v>
      </c>
      <c r="HT12" s="9">
        <v>0.499</v>
      </c>
      <c r="HU12" s="9">
        <v>9.8000000000000004E-2</v>
      </c>
      <c r="HV12" s="9">
        <v>9.8000000000000004E-2</v>
      </c>
      <c r="HW12" s="9">
        <v>0</v>
      </c>
      <c r="HX12" s="9">
        <v>3.3919999999999999</v>
      </c>
      <c r="HY12" s="9">
        <v>1.792</v>
      </c>
      <c r="HZ12" s="9">
        <v>1.6</v>
      </c>
      <c r="IA12" s="9">
        <v>2.157</v>
      </c>
      <c r="IB12" s="9">
        <v>1.552</v>
      </c>
      <c r="IC12" s="9">
        <v>0.60499999999999998</v>
      </c>
      <c r="ID12" s="9">
        <v>0.88600000000000001</v>
      </c>
      <c r="IE12" s="9">
        <v>0.23899999999999999</v>
      </c>
      <c r="IF12" s="9">
        <v>0.64700000000000002</v>
      </c>
      <c r="IG12" s="9">
        <v>0.34799999999999998</v>
      </c>
      <c r="IH12" s="9">
        <v>0</v>
      </c>
      <c r="II12" s="9">
        <v>0.34799999999999998</v>
      </c>
      <c r="IJ12" s="9">
        <v>5.593</v>
      </c>
      <c r="IK12" s="9">
        <v>2.6890000000000001</v>
      </c>
      <c r="IL12" s="9">
        <v>2.903</v>
      </c>
      <c r="IM12" s="9">
        <v>2.4350000000000001</v>
      </c>
      <c r="IN12" s="9">
        <v>1.2989999999999999</v>
      </c>
      <c r="IO12" s="9">
        <v>1.1359999999999999</v>
      </c>
      <c r="IP12" s="9">
        <v>14.045999999999999</v>
      </c>
      <c r="IQ12" s="9">
        <v>6.5519999999999996</v>
      </c>
    </row>
    <row r="13" spans="1:251">
      <c r="A13" s="10">
        <v>42767</v>
      </c>
      <c r="B13" s="9">
        <v>132.262</v>
      </c>
      <c r="C13" s="9">
        <v>74.516000000000005</v>
      </c>
      <c r="D13" s="9">
        <v>121.20099999999999</v>
      </c>
      <c r="E13" s="9">
        <v>75.593999999999994</v>
      </c>
      <c r="F13" s="9">
        <v>45.606999999999999</v>
      </c>
      <c r="G13" s="9">
        <v>3.1619999999999999</v>
      </c>
      <c r="H13" s="9">
        <v>2.0270000000000001</v>
      </c>
      <c r="I13" s="9">
        <v>1.135</v>
      </c>
      <c r="J13" s="9">
        <v>0</v>
      </c>
      <c r="K13" s="9">
        <v>0</v>
      </c>
      <c r="L13" s="9">
        <v>0</v>
      </c>
      <c r="M13" s="9">
        <v>0.89500000000000002</v>
      </c>
      <c r="N13" s="9">
        <v>0.89500000000000002</v>
      </c>
      <c r="O13" s="9">
        <v>0</v>
      </c>
      <c r="P13" s="9">
        <v>2.2679999999999998</v>
      </c>
      <c r="Q13" s="9">
        <v>1.1319999999999999</v>
      </c>
      <c r="R13" s="9">
        <v>1.135</v>
      </c>
      <c r="S13" s="9">
        <v>15.164</v>
      </c>
      <c r="T13" s="9">
        <v>11.585000000000001</v>
      </c>
      <c r="U13" s="9">
        <v>3.5790000000000002</v>
      </c>
      <c r="V13" s="9">
        <v>8.6340000000000003</v>
      </c>
      <c r="W13" s="9">
        <v>7.0880000000000001</v>
      </c>
      <c r="X13" s="9">
        <v>1.546</v>
      </c>
      <c r="Y13" s="9">
        <v>4.8550000000000004</v>
      </c>
      <c r="Z13" s="9">
        <v>3.581</v>
      </c>
      <c r="AA13" s="9">
        <v>1.274</v>
      </c>
      <c r="AB13" s="9">
        <v>1.675</v>
      </c>
      <c r="AC13" s="9">
        <v>0.91600000000000004</v>
      </c>
      <c r="AD13" s="9">
        <v>0.75900000000000001</v>
      </c>
      <c r="AE13" s="9">
        <v>67.251000000000005</v>
      </c>
      <c r="AF13" s="9">
        <v>43.055999999999997</v>
      </c>
      <c r="AG13" s="9">
        <v>24.193999999999999</v>
      </c>
      <c r="AH13" s="9">
        <v>239.78299999999999</v>
      </c>
      <c r="AI13" s="9">
        <v>126.614</v>
      </c>
      <c r="AJ13" s="9">
        <v>113.169</v>
      </c>
      <c r="AK13" s="9">
        <v>39.701999999999998</v>
      </c>
      <c r="AL13" s="9">
        <v>20.812000000000001</v>
      </c>
      <c r="AM13" s="9">
        <v>18.89</v>
      </c>
      <c r="AN13" s="9">
        <v>17.588999999999999</v>
      </c>
      <c r="AO13" s="9">
        <v>10.042999999999999</v>
      </c>
      <c r="AP13" s="9">
        <v>7.5460000000000003</v>
      </c>
      <c r="AQ13" s="9">
        <v>6.63</v>
      </c>
      <c r="AR13" s="9">
        <v>3.9380000000000002</v>
      </c>
      <c r="AS13" s="9">
        <v>2.6909999999999998</v>
      </c>
      <c r="AT13" s="9">
        <v>10.96</v>
      </c>
      <c r="AU13" s="9">
        <v>6.1050000000000004</v>
      </c>
      <c r="AV13" s="9">
        <v>4.8540000000000001</v>
      </c>
      <c r="AW13" s="9">
        <v>10.036</v>
      </c>
      <c r="AX13" s="9">
        <v>5.8019999999999996</v>
      </c>
      <c r="AY13" s="9">
        <v>4.2329999999999997</v>
      </c>
      <c r="AZ13" s="9">
        <v>7.5529999999999999</v>
      </c>
      <c r="BA13" s="9">
        <v>4.2409999999999997</v>
      </c>
      <c r="BB13" s="9">
        <v>3.3119999999999998</v>
      </c>
      <c r="BC13" s="9">
        <v>5.6479999999999997</v>
      </c>
      <c r="BD13" s="9">
        <v>3.5470000000000002</v>
      </c>
      <c r="BE13" s="9">
        <v>2.101</v>
      </c>
      <c r="BF13" s="9">
        <v>5.7389999999999999</v>
      </c>
      <c r="BG13" s="9">
        <v>2.6960000000000002</v>
      </c>
      <c r="BH13" s="9">
        <v>3.044</v>
      </c>
      <c r="BI13" s="9">
        <v>1.724</v>
      </c>
      <c r="BJ13" s="9">
        <v>1.304</v>
      </c>
      <c r="BK13" s="9">
        <v>0.42</v>
      </c>
      <c r="BL13" s="9">
        <v>2.0310000000000001</v>
      </c>
      <c r="BM13" s="9">
        <v>1.1439999999999999</v>
      </c>
      <c r="BN13" s="9">
        <v>0.88600000000000001</v>
      </c>
      <c r="BO13" s="9">
        <v>1.9850000000000001</v>
      </c>
      <c r="BP13" s="9">
        <v>0.247</v>
      </c>
      <c r="BQ13" s="9">
        <v>1.738</v>
      </c>
      <c r="BR13" s="9">
        <v>6.202</v>
      </c>
      <c r="BS13" s="9">
        <v>3.8010000000000002</v>
      </c>
      <c r="BT13" s="9">
        <v>2.4009999999999998</v>
      </c>
      <c r="BU13" s="9">
        <v>2.7690000000000001</v>
      </c>
      <c r="BV13" s="9">
        <v>2.34</v>
      </c>
      <c r="BW13" s="9">
        <v>0.43</v>
      </c>
      <c r="BX13" s="9">
        <v>1.52</v>
      </c>
      <c r="BY13" s="9">
        <v>0.873</v>
      </c>
      <c r="BZ13" s="9">
        <v>0.64800000000000002</v>
      </c>
      <c r="CA13" s="9">
        <v>1.9119999999999999</v>
      </c>
      <c r="CB13" s="9">
        <v>0.58799999999999997</v>
      </c>
      <c r="CC13" s="9">
        <v>1.3240000000000001</v>
      </c>
      <c r="CD13" s="9">
        <v>11.404999999999999</v>
      </c>
      <c r="CE13" s="9">
        <v>5.984</v>
      </c>
      <c r="CF13" s="9">
        <v>5.4219999999999997</v>
      </c>
      <c r="CG13" s="9">
        <v>6.1840000000000002</v>
      </c>
      <c r="CH13" s="9">
        <v>4.0599999999999996</v>
      </c>
      <c r="CI13" s="9">
        <v>2.1240000000000001</v>
      </c>
      <c r="CJ13" s="9">
        <v>22.113</v>
      </c>
      <c r="CK13" s="9">
        <v>10.769</v>
      </c>
      <c r="CL13" s="9">
        <v>11.343999999999999</v>
      </c>
      <c r="CM13" s="9">
        <v>200.08</v>
      </c>
      <c r="CN13" s="9">
        <v>105.80200000000001</v>
      </c>
      <c r="CO13" s="9">
        <v>94.278000000000006</v>
      </c>
      <c r="CP13" s="9">
        <v>165.10599999999999</v>
      </c>
      <c r="CQ13" s="9">
        <v>82.787000000000006</v>
      </c>
      <c r="CR13" s="9">
        <v>82.319000000000003</v>
      </c>
      <c r="CS13" s="9">
        <v>157.01400000000001</v>
      </c>
      <c r="CT13" s="9">
        <v>79.323999999999998</v>
      </c>
      <c r="CU13" s="9">
        <v>77.69</v>
      </c>
      <c r="CV13" s="9">
        <v>4.5750000000000002</v>
      </c>
      <c r="CW13" s="9">
        <v>1.9119999999999999</v>
      </c>
      <c r="CX13" s="9">
        <v>2.6629999999999998</v>
      </c>
      <c r="CY13" s="9">
        <v>3.5169999999999999</v>
      </c>
      <c r="CZ13" s="9">
        <v>1.5509999999999999</v>
      </c>
      <c r="DA13" s="9">
        <v>1.966</v>
      </c>
      <c r="DB13" s="9">
        <v>125.38500000000001</v>
      </c>
      <c r="DC13" s="9">
        <v>67.218000000000004</v>
      </c>
      <c r="DD13" s="9">
        <v>58.167000000000002</v>
      </c>
      <c r="DE13" s="9">
        <v>12.191000000000001</v>
      </c>
      <c r="DF13" s="9">
        <v>4.383</v>
      </c>
      <c r="DG13" s="9">
        <v>7.8079999999999998</v>
      </c>
      <c r="DH13" s="9">
        <v>2.8919999999999999</v>
      </c>
      <c r="DI13" s="9">
        <v>2.101</v>
      </c>
      <c r="DJ13" s="9">
        <v>0.79</v>
      </c>
      <c r="DK13" s="9">
        <v>3.085</v>
      </c>
      <c r="DL13" s="9">
        <v>1.0760000000000001</v>
      </c>
      <c r="DM13" s="9">
        <v>2.0099999999999998</v>
      </c>
      <c r="DN13" s="9">
        <v>6.2140000000000004</v>
      </c>
      <c r="DO13" s="9">
        <v>1.206</v>
      </c>
      <c r="DP13" s="9">
        <v>5.008</v>
      </c>
      <c r="DQ13" s="9">
        <v>7.4770000000000003</v>
      </c>
      <c r="DR13" s="9">
        <v>1.3320000000000001</v>
      </c>
      <c r="DS13" s="9">
        <v>6.1440000000000001</v>
      </c>
      <c r="DT13" s="9">
        <v>0.91100000000000003</v>
      </c>
      <c r="DU13" s="9">
        <v>0.436</v>
      </c>
      <c r="DV13" s="9">
        <v>0.47499999999999998</v>
      </c>
      <c r="DW13" s="9">
        <v>2.988</v>
      </c>
      <c r="DX13" s="9">
        <v>0.67700000000000005</v>
      </c>
      <c r="DY13" s="9">
        <v>2.3109999999999999</v>
      </c>
      <c r="DZ13" s="9">
        <v>3.577</v>
      </c>
      <c r="EA13" s="9">
        <v>0.219</v>
      </c>
      <c r="EB13" s="9">
        <v>3.3580000000000001</v>
      </c>
      <c r="EC13" s="9">
        <v>20.053000000000001</v>
      </c>
      <c r="ED13" s="9">
        <v>9.8529999999999998</v>
      </c>
      <c r="EE13" s="9">
        <v>10.199999999999999</v>
      </c>
      <c r="EF13" s="9">
        <v>19.303999999999998</v>
      </c>
      <c r="EG13" s="9">
        <v>9.7490000000000006</v>
      </c>
      <c r="EH13" s="9">
        <v>9.5559999999999992</v>
      </c>
      <c r="EI13" s="9">
        <v>145.80199999999999</v>
      </c>
      <c r="EJ13" s="9">
        <v>73.037999999999997</v>
      </c>
      <c r="EK13" s="9">
        <v>72.763999999999996</v>
      </c>
      <c r="EL13" s="9">
        <v>15.531000000000001</v>
      </c>
      <c r="EM13" s="9">
        <v>6.508</v>
      </c>
      <c r="EN13" s="9">
        <v>9.0239999999999991</v>
      </c>
      <c r="EO13" s="9">
        <v>149.57499999999999</v>
      </c>
      <c r="EP13" s="9">
        <v>76.278999999999996</v>
      </c>
      <c r="EQ13" s="9">
        <v>73.295000000000002</v>
      </c>
      <c r="ER13" s="9">
        <v>26.765000000000001</v>
      </c>
      <c r="ES13" s="9">
        <v>12.625999999999999</v>
      </c>
      <c r="ET13" s="9">
        <v>14.14</v>
      </c>
      <c r="EU13" s="9">
        <v>8.07</v>
      </c>
      <c r="EV13" s="9">
        <v>3.63</v>
      </c>
      <c r="EW13" s="9">
        <v>4.4400000000000004</v>
      </c>
      <c r="EX13" s="9">
        <v>11.234</v>
      </c>
      <c r="EY13" s="9">
        <v>6.1180000000000003</v>
      </c>
      <c r="EZ13" s="9">
        <v>5.1159999999999997</v>
      </c>
      <c r="FA13" s="9">
        <v>7.4610000000000003</v>
      </c>
      <c r="FB13" s="9">
        <v>2.8769999999999998</v>
      </c>
      <c r="FC13" s="9">
        <v>4.5839999999999996</v>
      </c>
      <c r="FD13" s="9">
        <v>138.34100000000001</v>
      </c>
      <c r="FE13" s="9">
        <v>70.161000000000001</v>
      </c>
      <c r="FF13" s="9">
        <v>68.180000000000007</v>
      </c>
      <c r="FG13" s="9">
        <v>34.973999999999997</v>
      </c>
      <c r="FH13" s="9">
        <v>23.015000000000001</v>
      </c>
      <c r="FI13" s="9">
        <v>11.959</v>
      </c>
      <c r="FJ13" s="9">
        <v>21.562999999999999</v>
      </c>
      <c r="FK13" s="9">
        <v>14.808</v>
      </c>
      <c r="FL13" s="9">
        <v>6.7549999999999999</v>
      </c>
      <c r="FM13" s="9">
        <v>2.7349999999999999</v>
      </c>
      <c r="FN13" s="9">
        <v>1.887</v>
      </c>
      <c r="FO13" s="9">
        <v>0.84799999999999998</v>
      </c>
      <c r="FP13" s="9">
        <v>0.86799999999999999</v>
      </c>
      <c r="FQ13" s="9">
        <v>0.86799999999999999</v>
      </c>
      <c r="FR13" s="9">
        <v>0</v>
      </c>
      <c r="FS13" s="9">
        <v>0.55000000000000004</v>
      </c>
      <c r="FT13" s="9">
        <v>0.55000000000000004</v>
      </c>
      <c r="FU13" s="9">
        <v>0</v>
      </c>
      <c r="FV13" s="9">
        <v>1.3160000000000001</v>
      </c>
      <c r="FW13" s="9">
        <v>0.46899999999999997</v>
      </c>
      <c r="FX13" s="9">
        <v>0.84799999999999998</v>
      </c>
      <c r="FY13" s="9">
        <v>2.0219999999999998</v>
      </c>
      <c r="FZ13" s="9">
        <v>1.0489999999999999</v>
      </c>
      <c r="GA13" s="9">
        <v>0.97199999999999998</v>
      </c>
      <c r="GB13" s="9">
        <v>0.90400000000000003</v>
      </c>
      <c r="GC13" s="9">
        <v>0.66300000000000003</v>
      </c>
      <c r="GD13" s="9">
        <v>0.24099999999999999</v>
      </c>
      <c r="GE13" s="9">
        <v>0.441</v>
      </c>
      <c r="GF13" s="9">
        <v>0.20100000000000001</v>
      </c>
      <c r="GG13" s="9">
        <v>0.24</v>
      </c>
      <c r="GH13" s="9">
        <v>0.67600000000000005</v>
      </c>
      <c r="GI13" s="9">
        <v>0.185</v>
      </c>
      <c r="GJ13" s="9">
        <v>0.49099999999999999</v>
      </c>
      <c r="GK13" s="9">
        <v>8.6549999999999994</v>
      </c>
      <c r="GL13" s="9">
        <v>5.2709999999999999</v>
      </c>
      <c r="GM13" s="9">
        <v>3.3839999999999999</v>
      </c>
      <c r="GN13" s="9">
        <v>113.79900000000001</v>
      </c>
      <c r="GO13" s="9">
        <v>60.13</v>
      </c>
      <c r="GP13" s="9">
        <v>53.668999999999997</v>
      </c>
      <c r="GQ13" s="9">
        <v>22.422000000000001</v>
      </c>
      <c r="GR13" s="9">
        <v>11.315</v>
      </c>
      <c r="GS13" s="9">
        <v>11.106999999999999</v>
      </c>
      <c r="GT13" s="9">
        <v>9.3559999999999999</v>
      </c>
      <c r="GU13" s="9">
        <v>4.8319999999999999</v>
      </c>
      <c r="GV13" s="9">
        <v>4.524</v>
      </c>
      <c r="GW13" s="9">
        <v>4.3390000000000004</v>
      </c>
      <c r="GX13" s="9">
        <v>2.4249999999999998</v>
      </c>
      <c r="GY13" s="9">
        <v>1.913</v>
      </c>
      <c r="GZ13" s="9">
        <v>5.0170000000000003</v>
      </c>
      <c r="HA13" s="9">
        <v>2.4060000000000001</v>
      </c>
      <c r="HB13" s="9">
        <v>2.6110000000000002</v>
      </c>
      <c r="HC13" s="9">
        <v>5.508</v>
      </c>
      <c r="HD13" s="9">
        <v>3.052</v>
      </c>
      <c r="HE13" s="9">
        <v>2.456</v>
      </c>
      <c r="HF13" s="9">
        <v>3.8479999999999999</v>
      </c>
      <c r="HG13" s="9">
        <v>1.78</v>
      </c>
      <c r="HH13" s="9">
        <v>2.0680000000000001</v>
      </c>
      <c r="HI13" s="9">
        <v>2.8719999999999999</v>
      </c>
      <c r="HJ13" s="9">
        <v>1.736</v>
      </c>
      <c r="HK13" s="9">
        <v>1.135</v>
      </c>
      <c r="HL13" s="9">
        <v>2.8769999999999998</v>
      </c>
      <c r="HM13" s="9">
        <v>1.5640000000000001</v>
      </c>
      <c r="HN13" s="9">
        <v>1.3129999999999999</v>
      </c>
      <c r="HO13" s="9">
        <v>1.5129999999999999</v>
      </c>
      <c r="HP13" s="9">
        <v>0.63</v>
      </c>
      <c r="HQ13" s="9">
        <v>0.88300000000000001</v>
      </c>
      <c r="HR13" s="9">
        <v>0.86799999999999999</v>
      </c>
      <c r="HS13" s="9">
        <v>0.65900000000000003</v>
      </c>
      <c r="HT13" s="9">
        <v>0.21</v>
      </c>
      <c r="HU13" s="9">
        <v>0.496</v>
      </c>
      <c r="HV13" s="9">
        <v>0.27600000000000002</v>
      </c>
      <c r="HW13" s="9">
        <v>0.22</v>
      </c>
      <c r="HX13" s="9">
        <v>3.6080000000000001</v>
      </c>
      <c r="HY13" s="9">
        <v>1.532</v>
      </c>
      <c r="HZ13" s="9">
        <v>2.0760000000000001</v>
      </c>
      <c r="IA13" s="9">
        <v>2.4359999999999999</v>
      </c>
      <c r="IB13" s="9">
        <v>1.341</v>
      </c>
      <c r="IC13" s="9">
        <v>1.095</v>
      </c>
      <c r="ID13" s="9">
        <v>0.88400000000000001</v>
      </c>
      <c r="IE13" s="9">
        <v>0.191</v>
      </c>
      <c r="IF13" s="9">
        <v>0.69299999999999995</v>
      </c>
      <c r="IG13" s="9">
        <v>0.28799999999999998</v>
      </c>
      <c r="IH13" s="9">
        <v>0</v>
      </c>
      <c r="II13" s="9">
        <v>0.28799999999999998</v>
      </c>
      <c r="IJ13" s="9">
        <v>6.5449999999999999</v>
      </c>
      <c r="IK13" s="9">
        <v>3.0979999999999999</v>
      </c>
      <c r="IL13" s="9">
        <v>3.4470000000000001</v>
      </c>
      <c r="IM13" s="9">
        <v>2.8109999999999999</v>
      </c>
      <c r="IN13" s="9">
        <v>1.734</v>
      </c>
      <c r="IO13" s="9">
        <v>1.077</v>
      </c>
      <c r="IP13" s="9">
        <v>13.066000000000001</v>
      </c>
      <c r="IQ13" s="9">
        <v>6.484</v>
      </c>
    </row>
    <row r="14" spans="1:251">
      <c r="A14" s="10">
        <v>43132</v>
      </c>
      <c r="B14" s="9">
        <v>131.34299999999999</v>
      </c>
      <c r="C14" s="9">
        <v>71.566999999999993</v>
      </c>
      <c r="D14" s="9">
        <v>121.364</v>
      </c>
      <c r="E14" s="9">
        <v>74.552000000000007</v>
      </c>
      <c r="F14" s="9">
        <v>46.811999999999998</v>
      </c>
      <c r="G14" s="9">
        <v>4.42</v>
      </c>
      <c r="H14" s="9">
        <v>3.0369999999999999</v>
      </c>
      <c r="I14" s="9">
        <v>1.383</v>
      </c>
      <c r="J14" s="9">
        <v>2.2690000000000001</v>
      </c>
      <c r="K14" s="9">
        <v>1.8859999999999999</v>
      </c>
      <c r="L14" s="9">
        <v>0.38300000000000001</v>
      </c>
      <c r="M14" s="9">
        <v>1.151</v>
      </c>
      <c r="N14" s="9">
        <v>1.151</v>
      </c>
      <c r="O14" s="9">
        <v>0</v>
      </c>
      <c r="P14" s="9">
        <v>1</v>
      </c>
      <c r="Q14" s="9">
        <v>0</v>
      </c>
      <c r="R14" s="9">
        <v>1</v>
      </c>
      <c r="S14" s="9">
        <v>11.297000000000001</v>
      </c>
      <c r="T14" s="9">
        <v>9.1430000000000007</v>
      </c>
      <c r="U14" s="9">
        <v>2.1539999999999999</v>
      </c>
      <c r="V14" s="9">
        <v>3.327</v>
      </c>
      <c r="W14" s="9">
        <v>3.327</v>
      </c>
      <c r="X14" s="9">
        <v>0</v>
      </c>
      <c r="Y14" s="9">
        <v>5.0449999999999999</v>
      </c>
      <c r="Z14" s="9">
        <v>4.1989999999999998</v>
      </c>
      <c r="AA14" s="9">
        <v>0.84599999999999997</v>
      </c>
      <c r="AB14" s="9">
        <v>2.9249999999999998</v>
      </c>
      <c r="AC14" s="9">
        <v>1.617</v>
      </c>
      <c r="AD14" s="9">
        <v>1.3080000000000001</v>
      </c>
      <c r="AE14" s="9">
        <v>65.828999999999994</v>
      </c>
      <c r="AF14" s="9">
        <v>44.610999999999997</v>
      </c>
      <c r="AG14" s="9">
        <v>21.218</v>
      </c>
      <c r="AH14" s="9">
        <v>249.72399999999999</v>
      </c>
      <c r="AI14" s="9">
        <v>127.965</v>
      </c>
      <c r="AJ14" s="9">
        <v>121.759</v>
      </c>
      <c r="AK14" s="9">
        <v>46.606999999999999</v>
      </c>
      <c r="AL14" s="9">
        <v>23.353000000000002</v>
      </c>
      <c r="AM14" s="9">
        <v>23.254999999999999</v>
      </c>
      <c r="AN14" s="9">
        <v>19.681000000000001</v>
      </c>
      <c r="AO14" s="9">
        <v>9.7850000000000001</v>
      </c>
      <c r="AP14" s="9">
        <v>9.8960000000000008</v>
      </c>
      <c r="AQ14" s="9">
        <v>9.9749999999999996</v>
      </c>
      <c r="AR14" s="9">
        <v>4.5110000000000001</v>
      </c>
      <c r="AS14" s="9">
        <v>5.4640000000000004</v>
      </c>
      <c r="AT14" s="9">
        <v>9.7059999999999995</v>
      </c>
      <c r="AU14" s="9">
        <v>5.274</v>
      </c>
      <c r="AV14" s="9">
        <v>4.4320000000000004</v>
      </c>
      <c r="AW14" s="9">
        <v>11.542999999999999</v>
      </c>
      <c r="AX14" s="9">
        <v>5.61</v>
      </c>
      <c r="AY14" s="9">
        <v>5.9329999999999998</v>
      </c>
      <c r="AZ14" s="9">
        <v>8.1379999999999999</v>
      </c>
      <c r="BA14" s="9">
        <v>4.1749999999999998</v>
      </c>
      <c r="BB14" s="9">
        <v>3.9620000000000002</v>
      </c>
      <c r="BC14" s="9">
        <v>5.2670000000000003</v>
      </c>
      <c r="BD14" s="9">
        <v>2.5179999999999998</v>
      </c>
      <c r="BE14" s="9">
        <v>2.7480000000000002</v>
      </c>
      <c r="BF14" s="9">
        <v>6.2670000000000003</v>
      </c>
      <c r="BG14" s="9">
        <v>3.5</v>
      </c>
      <c r="BH14" s="9">
        <v>2.7669999999999999</v>
      </c>
      <c r="BI14" s="9">
        <v>2.9260000000000002</v>
      </c>
      <c r="BJ14" s="9">
        <v>2.302</v>
      </c>
      <c r="BK14" s="9">
        <v>0.624</v>
      </c>
      <c r="BL14" s="9">
        <v>1.4770000000000001</v>
      </c>
      <c r="BM14" s="9">
        <v>0.50800000000000001</v>
      </c>
      <c r="BN14" s="9">
        <v>0.96899999999999997</v>
      </c>
      <c r="BO14" s="9">
        <v>1.863</v>
      </c>
      <c r="BP14" s="9">
        <v>0.68899999999999995</v>
      </c>
      <c r="BQ14" s="9">
        <v>1.1739999999999999</v>
      </c>
      <c r="BR14" s="9">
        <v>8.1479999999999997</v>
      </c>
      <c r="BS14" s="9">
        <v>3.7669999999999999</v>
      </c>
      <c r="BT14" s="9">
        <v>4.38</v>
      </c>
      <c r="BU14" s="9">
        <v>3.4089999999999998</v>
      </c>
      <c r="BV14" s="9">
        <v>2.4630000000000001</v>
      </c>
      <c r="BW14" s="9">
        <v>0.94599999999999995</v>
      </c>
      <c r="BX14" s="9">
        <v>2.5649999999999999</v>
      </c>
      <c r="BY14" s="9">
        <v>0.72699999999999998</v>
      </c>
      <c r="BZ14" s="9">
        <v>1.837</v>
      </c>
      <c r="CA14" s="9">
        <v>2.1739999999999999</v>
      </c>
      <c r="CB14" s="9">
        <v>0.57699999999999996</v>
      </c>
      <c r="CC14" s="9">
        <v>1.597</v>
      </c>
      <c r="CD14" s="9">
        <v>10.874000000000001</v>
      </c>
      <c r="CE14" s="9">
        <v>4.6589999999999998</v>
      </c>
      <c r="CF14" s="9">
        <v>6.2149999999999999</v>
      </c>
      <c r="CG14" s="9">
        <v>8.8070000000000004</v>
      </c>
      <c r="CH14" s="9">
        <v>5.1269999999999998</v>
      </c>
      <c r="CI14" s="9">
        <v>3.68</v>
      </c>
      <c r="CJ14" s="9">
        <v>26.925999999999998</v>
      </c>
      <c r="CK14" s="9">
        <v>13.568</v>
      </c>
      <c r="CL14" s="9">
        <v>13.359</v>
      </c>
      <c r="CM14" s="9">
        <v>203.11600000000001</v>
      </c>
      <c r="CN14" s="9">
        <v>104.61199999999999</v>
      </c>
      <c r="CO14" s="9">
        <v>98.504000000000005</v>
      </c>
      <c r="CP14" s="9">
        <v>167.55600000000001</v>
      </c>
      <c r="CQ14" s="9">
        <v>81.748000000000005</v>
      </c>
      <c r="CR14" s="9">
        <v>85.808000000000007</v>
      </c>
      <c r="CS14" s="9">
        <v>159.03700000000001</v>
      </c>
      <c r="CT14" s="9">
        <v>78.498000000000005</v>
      </c>
      <c r="CU14" s="9">
        <v>80.537999999999997</v>
      </c>
      <c r="CV14" s="9">
        <v>4.37</v>
      </c>
      <c r="CW14" s="9">
        <v>1.097</v>
      </c>
      <c r="CX14" s="9">
        <v>3.2719999999999998</v>
      </c>
      <c r="CY14" s="9">
        <v>3.843</v>
      </c>
      <c r="CZ14" s="9">
        <v>2.0139999999999998</v>
      </c>
      <c r="DA14" s="9">
        <v>1.83</v>
      </c>
      <c r="DB14" s="9">
        <v>123.35</v>
      </c>
      <c r="DC14" s="9">
        <v>65.099999999999994</v>
      </c>
      <c r="DD14" s="9">
        <v>58.25</v>
      </c>
      <c r="DE14" s="9">
        <v>11.824999999999999</v>
      </c>
      <c r="DF14" s="9">
        <v>3.7549999999999999</v>
      </c>
      <c r="DG14" s="9">
        <v>8.07</v>
      </c>
      <c r="DH14" s="9">
        <v>3.1779999999999999</v>
      </c>
      <c r="DI14" s="9">
        <v>1.6839999999999999</v>
      </c>
      <c r="DJ14" s="9">
        <v>1.494</v>
      </c>
      <c r="DK14" s="9">
        <v>3.4239999999999999</v>
      </c>
      <c r="DL14" s="9">
        <v>1.268</v>
      </c>
      <c r="DM14" s="9">
        <v>2.1549999999999998</v>
      </c>
      <c r="DN14" s="9">
        <v>5.2240000000000002</v>
      </c>
      <c r="DO14" s="9">
        <v>0.80300000000000005</v>
      </c>
      <c r="DP14" s="9">
        <v>4.4210000000000003</v>
      </c>
      <c r="DQ14" s="9">
        <v>10.125999999999999</v>
      </c>
      <c r="DR14" s="9">
        <v>2.2170000000000001</v>
      </c>
      <c r="DS14" s="9">
        <v>7.9080000000000004</v>
      </c>
      <c r="DT14" s="9">
        <v>1.35</v>
      </c>
      <c r="DU14" s="9">
        <v>0.59199999999999997</v>
      </c>
      <c r="DV14" s="9">
        <v>0.75800000000000001</v>
      </c>
      <c r="DW14" s="9">
        <v>3.3559999999999999</v>
      </c>
      <c r="DX14" s="9">
        <v>0.92700000000000005</v>
      </c>
      <c r="DY14" s="9">
        <v>2.4289999999999998</v>
      </c>
      <c r="DZ14" s="9">
        <v>5.4189999999999996</v>
      </c>
      <c r="EA14" s="9">
        <v>0.69799999999999995</v>
      </c>
      <c r="EB14" s="9">
        <v>4.7210000000000001</v>
      </c>
      <c r="EC14" s="9">
        <v>22.254999999999999</v>
      </c>
      <c r="ED14" s="9">
        <v>10.676</v>
      </c>
      <c r="EE14" s="9">
        <v>11.579000000000001</v>
      </c>
      <c r="EF14" s="9">
        <v>15.063000000000001</v>
      </c>
      <c r="EG14" s="9">
        <v>6.1719999999999997</v>
      </c>
      <c r="EH14" s="9">
        <v>8.89</v>
      </c>
      <c r="EI14" s="9">
        <v>152.49299999999999</v>
      </c>
      <c r="EJ14" s="9">
        <v>75.575999999999993</v>
      </c>
      <c r="EK14" s="9">
        <v>76.918000000000006</v>
      </c>
      <c r="EL14" s="9">
        <v>13.821999999999999</v>
      </c>
      <c r="EM14" s="9">
        <v>5.5949999999999998</v>
      </c>
      <c r="EN14" s="9">
        <v>8.2270000000000003</v>
      </c>
      <c r="EO14" s="9">
        <v>153.73400000000001</v>
      </c>
      <c r="EP14" s="9">
        <v>76.153000000000006</v>
      </c>
      <c r="EQ14" s="9">
        <v>77.581000000000003</v>
      </c>
      <c r="ER14" s="9">
        <v>22.928999999999998</v>
      </c>
      <c r="ES14" s="9">
        <v>9.9969999999999999</v>
      </c>
      <c r="ET14" s="9">
        <v>12.932</v>
      </c>
      <c r="EU14" s="9">
        <v>5.9550000000000001</v>
      </c>
      <c r="EV14" s="9">
        <v>1.77</v>
      </c>
      <c r="EW14" s="9">
        <v>4.1849999999999996</v>
      </c>
      <c r="EX14" s="9">
        <v>9.1080000000000005</v>
      </c>
      <c r="EY14" s="9">
        <v>4.4020000000000001</v>
      </c>
      <c r="EZ14" s="9">
        <v>4.7060000000000004</v>
      </c>
      <c r="FA14" s="9">
        <v>7.867</v>
      </c>
      <c r="FB14" s="9">
        <v>3.8250000000000002</v>
      </c>
      <c r="FC14" s="9">
        <v>4.0419999999999998</v>
      </c>
      <c r="FD14" s="9">
        <v>144.62700000000001</v>
      </c>
      <c r="FE14" s="9">
        <v>71.751000000000005</v>
      </c>
      <c r="FF14" s="9">
        <v>72.876000000000005</v>
      </c>
      <c r="FG14" s="9">
        <v>35.56</v>
      </c>
      <c r="FH14" s="9">
        <v>22.864000000000001</v>
      </c>
      <c r="FI14" s="9">
        <v>12.696</v>
      </c>
      <c r="FJ14" s="9">
        <v>22.582999999999998</v>
      </c>
      <c r="FK14" s="9">
        <v>14.618</v>
      </c>
      <c r="FL14" s="9">
        <v>7.9660000000000002</v>
      </c>
      <c r="FM14" s="9">
        <v>1.1120000000000001</v>
      </c>
      <c r="FN14" s="9">
        <v>0.47</v>
      </c>
      <c r="FO14" s="9">
        <v>0.64200000000000002</v>
      </c>
      <c r="FP14" s="9">
        <v>0.159</v>
      </c>
      <c r="FQ14" s="9">
        <v>0.159</v>
      </c>
      <c r="FR14" s="9">
        <v>0</v>
      </c>
      <c r="FS14" s="9">
        <v>0.442</v>
      </c>
      <c r="FT14" s="9">
        <v>0.311</v>
      </c>
      <c r="FU14" s="9">
        <v>0.13100000000000001</v>
      </c>
      <c r="FV14" s="9">
        <v>0.51100000000000001</v>
      </c>
      <c r="FW14" s="9">
        <v>0</v>
      </c>
      <c r="FX14" s="9">
        <v>0.51100000000000001</v>
      </c>
      <c r="FY14" s="9">
        <v>0.80600000000000005</v>
      </c>
      <c r="FZ14" s="9">
        <v>0.58599999999999997</v>
      </c>
      <c r="GA14" s="9">
        <v>0.221</v>
      </c>
      <c r="GB14" s="9">
        <v>0.14000000000000001</v>
      </c>
      <c r="GC14" s="9">
        <v>0.14000000000000001</v>
      </c>
      <c r="GD14" s="9">
        <v>0</v>
      </c>
      <c r="GE14" s="9">
        <v>0.27300000000000002</v>
      </c>
      <c r="GF14" s="9">
        <v>0.27300000000000002</v>
      </c>
      <c r="GG14" s="9">
        <v>0</v>
      </c>
      <c r="GH14" s="9">
        <v>0.39300000000000002</v>
      </c>
      <c r="GI14" s="9">
        <v>0.17199999999999999</v>
      </c>
      <c r="GJ14" s="9">
        <v>0.221</v>
      </c>
      <c r="GK14" s="9">
        <v>11.058</v>
      </c>
      <c r="GL14" s="9">
        <v>7.19</v>
      </c>
      <c r="GM14" s="9">
        <v>3.8679999999999999</v>
      </c>
      <c r="GN14" s="9">
        <v>110.633</v>
      </c>
      <c r="GO14" s="9">
        <v>57.335000000000001</v>
      </c>
      <c r="GP14" s="9">
        <v>53.298000000000002</v>
      </c>
      <c r="GQ14" s="9">
        <v>23.818999999999999</v>
      </c>
      <c r="GR14" s="9">
        <v>11.509</v>
      </c>
      <c r="GS14" s="9">
        <v>12.31</v>
      </c>
      <c r="GT14" s="9">
        <v>9.5839999999999996</v>
      </c>
      <c r="GU14" s="9">
        <v>4.8330000000000002</v>
      </c>
      <c r="GV14" s="9">
        <v>4.7510000000000003</v>
      </c>
      <c r="GW14" s="9">
        <v>4.0720000000000001</v>
      </c>
      <c r="GX14" s="9">
        <v>2.4009999999999998</v>
      </c>
      <c r="GY14" s="9">
        <v>1.67</v>
      </c>
      <c r="GZ14" s="9">
        <v>5.2039999999999997</v>
      </c>
      <c r="HA14" s="9">
        <v>2.2370000000000001</v>
      </c>
      <c r="HB14" s="9">
        <v>2.9670000000000001</v>
      </c>
      <c r="HC14" s="9">
        <v>5.4710000000000001</v>
      </c>
      <c r="HD14" s="9">
        <v>2.56</v>
      </c>
      <c r="HE14" s="9">
        <v>2.911</v>
      </c>
      <c r="HF14" s="9">
        <v>3.919</v>
      </c>
      <c r="HG14" s="9">
        <v>2.0779999999999998</v>
      </c>
      <c r="HH14" s="9">
        <v>1.84</v>
      </c>
      <c r="HI14" s="9">
        <v>3.9510000000000001</v>
      </c>
      <c r="HJ14" s="9">
        <v>2.0129999999999999</v>
      </c>
      <c r="HK14" s="9">
        <v>1.9379999999999999</v>
      </c>
      <c r="HL14" s="9">
        <v>2.7149999999999999</v>
      </c>
      <c r="HM14" s="9">
        <v>1.5509999999999999</v>
      </c>
      <c r="HN14" s="9">
        <v>1.1639999999999999</v>
      </c>
      <c r="HO14" s="9">
        <v>1.661</v>
      </c>
      <c r="HP14" s="9">
        <v>1.0900000000000001</v>
      </c>
      <c r="HQ14" s="9">
        <v>0.57099999999999995</v>
      </c>
      <c r="HR14" s="9">
        <v>0.48</v>
      </c>
      <c r="HS14" s="9">
        <v>0.112</v>
      </c>
      <c r="HT14" s="9">
        <v>0.36699999999999999</v>
      </c>
      <c r="HU14" s="9">
        <v>0.57399999999999995</v>
      </c>
      <c r="HV14" s="9">
        <v>0.34899999999999998</v>
      </c>
      <c r="HW14" s="9">
        <v>0.22500000000000001</v>
      </c>
      <c r="HX14" s="9">
        <v>2.919</v>
      </c>
      <c r="HY14" s="9">
        <v>1.2689999999999999</v>
      </c>
      <c r="HZ14" s="9">
        <v>1.65</v>
      </c>
      <c r="IA14" s="9">
        <v>2.077</v>
      </c>
      <c r="IB14" s="9">
        <v>0.995</v>
      </c>
      <c r="IC14" s="9">
        <v>1.0820000000000001</v>
      </c>
      <c r="ID14" s="9">
        <v>0.69199999999999995</v>
      </c>
      <c r="IE14" s="9">
        <v>0.19800000000000001</v>
      </c>
      <c r="IF14" s="9">
        <v>0.49299999999999999</v>
      </c>
      <c r="IG14" s="9">
        <v>0.15</v>
      </c>
      <c r="IH14" s="9">
        <v>7.4999999999999997E-2</v>
      </c>
      <c r="II14" s="9">
        <v>7.4999999999999997E-2</v>
      </c>
      <c r="IJ14" s="9">
        <v>6.1310000000000002</v>
      </c>
      <c r="IK14" s="9">
        <v>3.2290000000000001</v>
      </c>
      <c r="IL14" s="9">
        <v>2.9020000000000001</v>
      </c>
      <c r="IM14" s="9">
        <v>3.4529999999999998</v>
      </c>
      <c r="IN14" s="9">
        <v>1.6040000000000001</v>
      </c>
      <c r="IO14" s="9">
        <v>1.849</v>
      </c>
      <c r="IP14" s="9">
        <v>14.234999999999999</v>
      </c>
      <c r="IQ14" s="9">
        <v>6.6760000000000002</v>
      </c>
    </row>
    <row r="15" spans="1:251">
      <c r="A15" s="10">
        <v>43497</v>
      </c>
      <c r="B15" s="9">
        <v>125.012</v>
      </c>
      <c r="C15" s="9">
        <v>75.414000000000001</v>
      </c>
      <c r="D15" s="9">
        <v>120.39700000000001</v>
      </c>
      <c r="E15" s="9">
        <v>75.358999999999995</v>
      </c>
      <c r="F15" s="9">
        <v>45.037999999999997</v>
      </c>
      <c r="G15" s="9">
        <v>6.3479999999999999</v>
      </c>
      <c r="H15" s="9">
        <v>4.1710000000000003</v>
      </c>
      <c r="I15" s="9">
        <v>2.177</v>
      </c>
      <c r="J15" s="9">
        <v>1.2589999999999999</v>
      </c>
      <c r="K15" s="9">
        <v>1.2589999999999999</v>
      </c>
      <c r="L15" s="9">
        <v>0</v>
      </c>
      <c r="M15" s="9">
        <v>2.1829999999999998</v>
      </c>
      <c r="N15" s="9">
        <v>1.776</v>
      </c>
      <c r="O15" s="9">
        <v>0.40699999999999997</v>
      </c>
      <c r="P15" s="9">
        <v>2.9060000000000001</v>
      </c>
      <c r="Q15" s="9">
        <v>1.137</v>
      </c>
      <c r="R15" s="9">
        <v>1.7689999999999999</v>
      </c>
      <c r="S15" s="9">
        <v>17.704999999999998</v>
      </c>
      <c r="T15" s="9">
        <v>10.506</v>
      </c>
      <c r="U15" s="9">
        <v>7.1989999999999998</v>
      </c>
      <c r="V15" s="9">
        <v>8.1549999999999994</v>
      </c>
      <c r="W15" s="9">
        <v>5.8520000000000003</v>
      </c>
      <c r="X15" s="9">
        <v>2.302</v>
      </c>
      <c r="Y15" s="9">
        <v>5.7450000000000001</v>
      </c>
      <c r="Z15" s="9">
        <v>3.8610000000000002</v>
      </c>
      <c r="AA15" s="9">
        <v>1.8839999999999999</v>
      </c>
      <c r="AB15" s="9">
        <v>3.8050000000000002</v>
      </c>
      <c r="AC15" s="9">
        <v>0.79300000000000004</v>
      </c>
      <c r="AD15" s="9">
        <v>3.0129999999999999</v>
      </c>
      <c r="AE15" s="9">
        <v>55.975999999999999</v>
      </c>
      <c r="AF15" s="9">
        <v>34.975999999999999</v>
      </c>
      <c r="AG15" s="9">
        <v>21.001000000000001</v>
      </c>
      <c r="AH15" s="9">
        <v>250.7</v>
      </c>
      <c r="AI15" s="9">
        <v>131.68100000000001</v>
      </c>
      <c r="AJ15" s="9">
        <v>119.01900000000001</v>
      </c>
      <c r="AK15" s="9">
        <v>45.744999999999997</v>
      </c>
      <c r="AL15" s="9">
        <v>24.87</v>
      </c>
      <c r="AM15" s="9">
        <v>20.875</v>
      </c>
      <c r="AN15" s="9">
        <v>22.712</v>
      </c>
      <c r="AO15" s="9">
        <v>13.561999999999999</v>
      </c>
      <c r="AP15" s="9">
        <v>9.15</v>
      </c>
      <c r="AQ15" s="9">
        <v>10.045</v>
      </c>
      <c r="AR15" s="9">
        <v>5.8090000000000002</v>
      </c>
      <c r="AS15" s="9">
        <v>4.2350000000000003</v>
      </c>
      <c r="AT15" s="9">
        <v>12.566000000000001</v>
      </c>
      <c r="AU15" s="9">
        <v>7.7519999999999998</v>
      </c>
      <c r="AV15" s="9">
        <v>4.8129999999999997</v>
      </c>
      <c r="AW15" s="9">
        <v>11.773</v>
      </c>
      <c r="AX15" s="9">
        <v>6.84</v>
      </c>
      <c r="AY15" s="9">
        <v>4.9320000000000004</v>
      </c>
      <c r="AZ15" s="9">
        <v>10.837999999999999</v>
      </c>
      <c r="BA15" s="9">
        <v>6.7210000000000001</v>
      </c>
      <c r="BB15" s="9">
        <v>4.1159999999999997</v>
      </c>
      <c r="BC15" s="9">
        <v>4.3780000000000001</v>
      </c>
      <c r="BD15" s="9">
        <v>2.2869999999999999</v>
      </c>
      <c r="BE15" s="9">
        <v>2.0910000000000002</v>
      </c>
      <c r="BF15" s="9">
        <v>8.6850000000000005</v>
      </c>
      <c r="BG15" s="9">
        <v>5.1440000000000001</v>
      </c>
      <c r="BH15" s="9">
        <v>3.5409999999999999</v>
      </c>
      <c r="BI15" s="9">
        <v>2.7440000000000002</v>
      </c>
      <c r="BJ15" s="9">
        <v>2.0840000000000001</v>
      </c>
      <c r="BK15" s="9">
        <v>0.66</v>
      </c>
      <c r="BL15" s="9">
        <v>3.3690000000000002</v>
      </c>
      <c r="BM15" s="9">
        <v>2.1419999999999999</v>
      </c>
      <c r="BN15" s="9">
        <v>1.226</v>
      </c>
      <c r="BO15" s="9">
        <v>2.573</v>
      </c>
      <c r="BP15" s="9">
        <v>0.91800000000000004</v>
      </c>
      <c r="BQ15" s="9">
        <v>1.655</v>
      </c>
      <c r="BR15" s="9">
        <v>9.6489999999999991</v>
      </c>
      <c r="BS15" s="9">
        <v>6.1310000000000002</v>
      </c>
      <c r="BT15" s="9">
        <v>3.5179999999999998</v>
      </c>
      <c r="BU15" s="9">
        <v>5.1749999999999998</v>
      </c>
      <c r="BV15" s="9">
        <v>4.49</v>
      </c>
      <c r="BW15" s="9">
        <v>0.68500000000000005</v>
      </c>
      <c r="BX15" s="9">
        <v>2.226</v>
      </c>
      <c r="BY15" s="9">
        <v>0.71499999999999997</v>
      </c>
      <c r="BZ15" s="9">
        <v>1.5109999999999999</v>
      </c>
      <c r="CA15" s="9">
        <v>2.2469999999999999</v>
      </c>
      <c r="CB15" s="9">
        <v>0.92500000000000004</v>
      </c>
      <c r="CC15" s="9">
        <v>1.3220000000000001</v>
      </c>
      <c r="CD15" s="9">
        <v>14.432</v>
      </c>
      <c r="CE15" s="9">
        <v>8.3539999999999992</v>
      </c>
      <c r="CF15" s="9">
        <v>6.077</v>
      </c>
      <c r="CG15" s="9">
        <v>8.2799999999999994</v>
      </c>
      <c r="CH15" s="9">
        <v>5.2069999999999999</v>
      </c>
      <c r="CI15" s="9">
        <v>3.073</v>
      </c>
      <c r="CJ15" s="9">
        <v>23.033999999999999</v>
      </c>
      <c r="CK15" s="9">
        <v>11.308999999999999</v>
      </c>
      <c r="CL15" s="9">
        <v>11.725</v>
      </c>
      <c r="CM15" s="9">
        <v>204.95400000000001</v>
      </c>
      <c r="CN15" s="9">
        <v>106.81100000000001</v>
      </c>
      <c r="CO15" s="9">
        <v>98.144000000000005</v>
      </c>
      <c r="CP15" s="9">
        <v>166.92500000000001</v>
      </c>
      <c r="CQ15" s="9">
        <v>81.516999999999996</v>
      </c>
      <c r="CR15" s="9">
        <v>85.409000000000006</v>
      </c>
      <c r="CS15" s="9">
        <v>158.78700000000001</v>
      </c>
      <c r="CT15" s="9">
        <v>77.146000000000001</v>
      </c>
      <c r="CU15" s="9">
        <v>81.641999999999996</v>
      </c>
      <c r="CV15" s="9">
        <v>4.13</v>
      </c>
      <c r="CW15" s="9">
        <v>1.907</v>
      </c>
      <c r="CX15" s="9">
        <v>2.2240000000000002</v>
      </c>
      <c r="CY15" s="9">
        <v>3.742</v>
      </c>
      <c r="CZ15" s="9">
        <v>2.3010000000000002</v>
      </c>
      <c r="DA15" s="9">
        <v>1.4410000000000001</v>
      </c>
      <c r="DB15" s="9">
        <v>123.28400000000001</v>
      </c>
      <c r="DC15" s="9">
        <v>63.305</v>
      </c>
      <c r="DD15" s="9">
        <v>59.978999999999999</v>
      </c>
      <c r="DE15" s="9">
        <v>9.673</v>
      </c>
      <c r="DF15" s="9">
        <v>2.4079999999999999</v>
      </c>
      <c r="DG15" s="9">
        <v>7.2649999999999997</v>
      </c>
      <c r="DH15" s="9">
        <v>1.2350000000000001</v>
      </c>
      <c r="DI15" s="9">
        <v>0.55800000000000005</v>
      </c>
      <c r="DJ15" s="9">
        <v>0.67800000000000005</v>
      </c>
      <c r="DK15" s="9">
        <v>3.411</v>
      </c>
      <c r="DL15" s="9">
        <v>0.99399999999999999</v>
      </c>
      <c r="DM15" s="9">
        <v>2.4169999999999998</v>
      </c>
      <c r="DN15" s="9">
        <v>5.0259999999999998</v>
      </c>
      <c r="DO15" s="9">
        <v>0.85599999999999998</v>
      </c>
      <c r="DP15" s="9">
        <v>4.17</v>
      </c>
      <c r="DQ15" s="9">
        <v>9.2859999999999996</v>
      </c>
      <c r="DR15" s="9">
        <v>3.411</v>
      </c>
      <c r="DS15" s="9">
        <v>5.875</v>
      </c>
      <c r="DT15" s="9">
        <v>2.7759999999999998</v>
      </c>
      <c r="DU15" s="9">
        <v>1.611</v>
      </c>
      <c r="DV15" s="9">
        <v>1.165</v>
      </c>
      <c r="DW15" s="9">
        <v>2.8929999999999998</v>
      </c>
      <c r="DX15" s="9">
        <v>1.369</v>
      </c>
      <c r="DY15" s="9">
        <v>1.524</v>
      </c>
      <c r="DZ15" s="9">
        <v>3.617</v>
      </c>
      <c r="EA15" s="9">
        <v>0.43099999999999999</v>
      </c>
      <c r="EB15" s="9">
        <v>3.1859999999999999</v>
      </c>
      <c r="EC15" s="9">
        <v>24.681999999999999</v>
      </c>
      <c r="ED15" s="9">
        <v>12.393000000000001</v>
      </c>
      <c r="EE15" s="9">
        <v>12.289</v>
      </c>
      <c r="EF15" s="9">
        <v>17.297000000000001</v>
      </c>
      <c r="EG15" s="9">
        <v>8.8350000000000009</v>
      </c>
      <c r="EH15" s="9">
        <v>8.4610000000000003</v>
      </c>
      <c r="EI15" s="9">
        <v>149.62899999999999</v>
      </c>
      <c r="EJ15" s="9">
        <v>72.680999999999997</v>
      </c>
      <c r="EK15" s="9">
        <v>76.947000000000003</v>
      </c>
      <c r="EL15" s="9">
        <v>15.859</v>
      </c>
      <c r="EM15" s="9">
        <v>8.0060000000000002</v>
      </c>
      <c r="EN15" s="9">
        <v>7.8529999999999998</v>
      </c>
      <c r="EO15" s="9">
        <v>151.066</v>
      </c>
      <c r="EP15" s="9">
        <v>73.510000000000005</v>
      </c>
      <c r="EQ15" s="9">
        <v>77.555999999999997</v>
      </c>
      <c r="ER15" s="9">
        <v>26.439</v>
      </c>
      <c r="ES15" s="9">
        <v>13.867000000000001</v>
      </c>
      <c r="ET15" s="9">
        <v>12.571999999999999</v>
      </c>
      <c r="EU15" s="9">
        <v>6.7169999999999996</v>
      </c>
      <c r="EV15" s="9">
        <v>2.9750000000000001</v>
      </c>
      <c r="EW15" s="9">
        <v>3.742</v>
      </c>
      <c r="EX15" s="9">
        <v>10.58</v>
      </c>
      <c r="EY15" s="9">
        <v>5.8609999999999998</v>
      </c>
      <c r="EZ15" s="9">
        <v>4.7190000000000003</v>
      </c>
      <c r="FA15" s="9">
        <v>9.1419999999999995</v>
      </c>
      <c r="FB15" s="9">
        <v>5.032</v>
      </c>
      <c r="FC15" s="9">
        <v>4.1109999999999998</v>
      </c>
      <c r="FD15" s="9">
        <v>140.48599999999999</v>
      </c>
      <c r="FE15" s="9">
        <v>67.650000000000006</v>
      </c>
      <c r="FF15" s="9">
        <v>72.837000000000003</v>
      </c>
      <c r="FG15" s="9">
        <v>38.029000000000003</v>
      </c>
      <c r="FH15" s="9">
        <v>25.294</v>
      </c>
      <c r="FI15" s="9">
        <v>12.734999999999999</v>
      </c>
      <c r="FJ15" s="9">
        <v>23.207999999999998</v>
      </c>
      <c r="FK15" s="9">
        <v>14.603999999999999</v>
      </c>
      <c r="FL15" s="9">
        <v>8.6039999999999992</v>
      </c>
      <c r="FM15" s="9">
        <v>1.7609999999999999</v>
      </c>
      <c r="FN15" s="9">
        <v>1.296</v>
      </c>
      <c r="FO15" s="9">
        <v>0.46400000000000002</v>
      </c>
      <c r="FP15" s="9">
        <v>0.46</v>
      </c>
      <c r="FQ15" s="9">
        <v>0.46</v>
      </c>
      <c r="FR15" s="9">
        <v>0</v>
      </c>
      <c r="FS15" s="9">
        <v>0.92700000000000005</v>
      </c>
      <c r="FT15" s="9">
        <v>0.58199999999999996</v>
      </c>
      <c r="FU15" s="9">
        <v>0.34599999999999997</v>
      </c>
      <c r="FV15" s="9">
        <v>0.373</v>
      </c>
      <c r="FW15" s="9">
        <v>0.254</v>
      </c>
      <c r="FX15" s="9">
        <v>0.11899999999999999</v>
      </c>
      <c r="FY15" s="9">
        <v>2.5430000000000001</v>
      </c>
      <c r="FZ15" s="9">
        <v>1.5660000000000001</v>
      </c>
      <c r="GA15" s="9">
        <v>0.97799999999999998</v>
      </c>
      <c r="GB15" s="9">
        <v>0.56000000000000005</v>
      </c>
      <c r="GC15" s="9">
        <v>0.443</v>
      </c>
      <c r="GD15" s="9">
        <v>0.11700000000000001</v>
      </c>
      <c r="GE15" s="9">
        <v>1.3959999999999999</v>
      </c>
      <c r="GF15" s="9">
        <v>1.123</v>
      </c>
      <c r="GG15" s="9">
        <v>0.27300000000000002</v>
      </c>
      <c r="GH15" s="9">
        <v>0.58799999999999997</v>
      </c>
      <c r="GI15" s="9">
        <v>0</v>
      </c>
      <c r="GJ15" s="9">
        <v>0.58799999999999997</v>
      </c>
      <c r="GK15" s="9">
        <v>10.516999999999999</v>
      </c>
      <c r="GL15" s="9">
        <v>7.8280000000000003</v>
      </c>
      <c r="GM15" s="9">
        <v>2.6890000000000001</v>
      </c>
      <c r="GN15" s="9">
        <v>107.068</v>
      </c>
      <c r="GO15" s="9">
        <v>55.256999999999998</v>
      </c>
      <c r="GP15" s="9">
        <v>51.811</v>
      </c>
      <c r="GQ15" s="9">
        <v>22.545999999999999</v>
      </c>
      <c r="GR15" s="9">
        <v>12.237</v>
      </c>
      <c r="GS15" s="9">
        <v>10.308999999999999</v>
      </c>
      <c r="GT15" s="9">
        <v>9.7940000000000005</v>
      </c>
      <c r="GU15" s="9">
        <v>5.7229999999999999</v>
      </c>
      <c r="GV15" s="9">
        <v>4.0709999999999997</v>
      </c>
      <c r="GW15" s="9">
        <v>3.4990000000000001</v>
      </c>
      <c r="GX15" s="9">
        <v>1.984</v>
      </c>
      <c r="GY15" s="9">
        <v>1.514</v>
      </c>
      <c r="GZ15" s="9">
        <v>6.2949999999999999</v>
      </c>
      <c r="HA15" s="9">
        <v>3.7389999999999999</v>
      </c>
      <c r="HB15" s="9">
        <v>2.5569999999999999</v>
      </c>
      <c r="HC15" s="9">
        <v>5.2329999999999997</v>
      </c>
      <c r="HD15" s="9">
        <v>3.4820000000000002</v>
      </c>
      <c r="HE15" s="9">
        <v>1.7509999999999999</v>
      </c>
      <c r="HF15" s="9">
        <v>4.5609999999999999</v>
      </c>
      <c r="HG15" s="9">
        <v>2.2410000000000001</v>
      </c>
      <c r="HH15" s="9">
        <v>2.3199999999999998</v>
      </c>
      <c r="HI15" s="9">
        <v>1.8109999999999999</v>
      </c>
      <c r="HJ15" s="9">
        <v>1.0780000000000001</v>
      </c>
      <c r="HK15" s="9">
        <v>0.73299999999999998</v>
      </c>
      <c r="HL15" s="9">
        <v>4.431</v>
      </c>
      <c r="HM15" s="9">
        <v>2.508</v>
      </c>
      <c r="HN15" s="9">
        <v>1.923</v>
      </c>
      <c r="HO15" s="9">
        <v>1.923</v>
      </c>
      <c r="HP15" s="9">
        <v>1.5269999999999999</v>
      </c>
      <c r="HQ15" s="9">
        <v>0.39500000000000002</v>
      </c>
      <c r="HR15" s="9">
        <v>2.169</v>
      </c>
      <c r="HS15" s="9">
        <v>0.98099999999999998</v>
      </c>
      <c r="HT15" s="9">
        <v>1.1879999999999999</v>
      </c>
      <c r="HU15" s="9">
        <v>0.34</v>
      </c>
      <c r="HV15" s="9">
        <v>0</v>
      </c>
      <c r="HW15" s="9">
        <v>0.34</v>
      </c>
      <c r="HX15" s="9">
        <v>3.552</v>
      </c>
      <c r="HY15" s="9">
        <v>2.1360000000000001</v>
      </c>
      <c r="HZ15" s="9">
        <v>1.415</v>
      </c>
      <c r="IA15" s="9">
        <v>2.04</v>
      </c>
      <c r="IB15" s="9">
        <v>1.2450000000000001</v>
      </c>
      <c r="IC15" s="9">
        <v>0.79500000000000004</v>
      </c>
      <c r="ID15" s="9">
        <v>1.056</v>
      </c>
      <c r="IE15" s="9">
        <v>0.69099999999999995</v>
      </c>
      <c r="IF15" s="9">
        <v>0.36499999999999999</v>
      </c>
      <c r="IG15" s="9">
        <v>0.45600000000000002</v>
      </c>
      <c r="IH15" s="9">
        <v>0.20100000000000001</v>
      </c>
      <c r="II15" s="9">
        <v>0.255</v>
      </c>
      <c r="IJ15" s="9">
        <v>6.3040000000000003</v>
      </c>
      <c r="IK15" s="9">
        <v>4.1079999999999997</v>
      </c>
      <c r="IL15" s="9">
        <v>2.1960000000000002</v>
      </c>
      <c r="IM15" s="9">
        <v>3.49</v>
      </c>
      <c r="IN15" s="9">
        <v>1.615</v>
      </c>
      <c r="IO15" s="9">
        <v>1.875</v>
      </c>
      <c r="IP15" s="9">
        <v>12.752000000000001</v>
      </c>
      <c r="IQ15" s="9">
        <v>6.5140000000000002</v>
      </c>
    </row>
    <row r="16" spans="1:251">
      <c r="A16" s="10">
        <v>43862</v>
      </c>
      <c r="B16" s="9">
        <v>125.764</v>
      </c>
      <c r="C16" s="9">
        <v>64.369</v>
      </c>
      <c r="D16" s="9">
        <v>112.026</v>
      </c>
      <c r="E16" s="9">
        <v>74.819999999999993</v>
      </c>
      <c r="F16" s="9">
        <v>37.206000000000003</v>
      </c>
      <c r="G16" s="9">
        <v>6.0940000000000003</v>
      </c>
      <c r="H16" s="9">
        <v>3.3450000000000002</v>
      </c>
      <c r="I16" s="9">
        <v>2.7490000000000001</v>
      </c>
      <c r="J16" s="9">
        <v>1.52</v>
      </c>
      <c r="K16" s="9">
        <v>1.52</v>
      </c>
      <c r="L16" s="9">
        <v>0</v>
      </c>
      <c r="M16" s="9">
        <v>2.226</v>
      </c>
      <c r="N16" s="9">
        <v>1.3089999999999999</v>
      </c>
      <c r="O16" s="9">
        <v>0.91600000000000004</v>
      </c>
      <c r="P16" s="9">
        <v>2.3479999999999999</v>
      </c>
      <c r="Q16" s="9">
        <v>0.51500000000000001</v>
      </c>
      <c r="R16" s="9">
        <v>1.833</v>
      </c>
      <c r="S16" s="9">
        <v>8.8780000000000001</v>
      </c>
      <c r="T16" s="9">
        <v>5.1870000000000003</v>
      </c>
      <c r="U16" s="9">
        <v>3.6920000000000002</v>
      </c>
      <c r="V16" s="9">
        <v>3.9209999999999998</v>
      </c>
      <c r="W16" s="9">
        <v>2.4710000000000001</v>
      </c>
      <c r="X16" s="9">
        <v>1.45</v>
      </c>
      <c r="Y16" s="9">
        <v>1.63</v>
      </c>
      <c r="Z16" s="9">
        <v>1.1919999999999999</v>
      </c>
      <c r="AA16" s="9">
        <v>0.438</v>
      </c>
      <c r="AB16" s="9">
        <v>3.3279999999999998</v>
      </c>
      <c r="AC16" s="9">
        <v>1.524</v>
      </c>
      <c r="AD16" s="9">
        <v>1.804</v>
      </c>
      <c r="AE16" s="9">
        <v>63.134999999999998</v>
      </c>
      <c r="AF16" s="9">
        <v>42.412999999999997</v>
      </c>
      <c r="AG16" s="9">
        <v>20.722000000000001</v>
      </c>
      <c r="AH16" s="9">
        <v>262.34199999999998</v>
      </c>
      <c r="AI16" s="9">
        <v>137.661</v>
      </c>
      <c r="AJ16" s="9">
        <v>124.682</v>
      </c>
      <c r="AK16" s="9">
        <v>46.186</v>
      </c>
      <c r="AL16" s="9">
        <v>25.044</v>
      </c>
      <c r="AM16" s="9">
        <v>21.141999999999999</v>
      </c>
      <c r="AN16" s="9">
        <v>19.760999999999999</v>
      </c>
      <c r="AO16" s="9">
        <v>11.336</v>
      </c>
      <c r="AP16" s="9">
        <v>8.4250000000000007</v>
      </c>
      <c r="AQ16" s="9">
        <v>7.4349999999999996</v>
      </c>
      <c r="AR16" s="9">
        <v>4.1520000000000001</v>
      </c>
      <c r="AS16" s="9">
        <v>3.282</v>
      </c>
      <c r="AT16" s="9">
        <v>12.326000000000001</v>
      </c>
      <c r="AU16" s="9">
        <v>7.1840000000000002</v>
      </c>
      <c r="AV16" s="9">
        <v>5.1420000000000003</v>
      </c>
      <c r="AW16" s="9">
        <v>10.488</v>
      </c>
      <c r="AX16" s="9">
        <v>5.6260000000000003</v>
      </c>
      <c r="AY16" s="9">
        <v>4.8620000000000001</v>
      </c>
      <c r="AZ16" s="9">
        <v>9.2729999999999997</v>
      </c>
      <c r="BA16" s="9">
        <v>5.71</v>
      </c>
      <c r="BB16" s="9">
        <v>3.5619999999999998</v>
      </c>
      <c r="BC16" s="9">
        <v>5.0060000000000002</v>
      </c>
      <c r="BD16" s="9">
        <v>2.9169999999999998</v>
      </c>
      <c r="BE16" s="9">
        <v>2.089</v>
      </c>
      <c r="BF16" s="9">
        <v>6.9850000000000003</v>
      </c>
      <c r="BG16" s="9">
        <v>3.968</v>
      </c>
      <c r="BH16" s="9">
        <v>3.016</v>
      </c>
      <c r="BI16" s="9">
        <v>1.873</v>
      </c>
      <c r="BJ16" s="9">
        <v>1.516</v>
      </c>
      <c r="BK16" s="9">
        <v>0.35699999999999998</v>
      </c>
      <c r="BL16" s="9">
        <v>2.7189999999999999</v>
      </c>
      <c r="BM16" s="9">
        <v>1.8580000000000001</v>
      </c>
      <c r="BN16" s="9">
        <v>0.86099999999999999</v>
      </c>
      <c r="BO16" s="9">
        <v>2.3929999999999998</v>
      </c>
      <c r="BP16" s="9">
        <v>0.59399999999999997</v>
      </c>
      <c r="BQ16" s="9">
        <v>1.7989999999999999</v>
      </c>
      <c r="BR16" s="9">
        <v>7.77</v>
      </c>
      <c r="BS16" s="9">
        <v>4.4509999999999996</v>
      </c>
      <c r="BT16" s="9">
        <v>3.319</v>
      </c>
      <c r="BU16" s="9">
        <v>3.1930000000000001</v>
      </c>
      <c r="BV16" s="9">
        <v>2.8769999999999998</v>
      </c>
      <c r="BW16" s="9">
        <v>0.316</v>
      </c>
      <c r="BX16" s="9">
        <v>2.9780000000000002</v>
      </c>
      <c r="BY16" s="9">
        <v>1.2789999999999999</v>
      </c>
      <c r="BZ16" s="9">
        <v>1.6990000000000001</v>
      </c>
      <c r="CA16" s="9">
        <v>1.599</v>
      </c>
      <c r="CB16" s="9">
        <v>0.29499999999999998</v>
      </c>
      <c r="CC16" s="9">
        <v>1.304</v>
      </c>
      <c r="CD16" s="9">
        <v>13.518000000000001</v>
      </c>
      <c r="CE16" s="9">
        <v>7.3879999999999999</v>
      </c>
      <c r="CF16" s="9">
        <v>6.13</v>
      </c>
      <c r="CG16" s="9">
        <v>6.2430000000000003</v>
      </c>
      <c r="CH16" s="9">
        <v>3.948</v>
      </c>
      <c r="CI16" s="9">
        <v>2.2949999999999999</v>
      </c>
      <c r="CJ16" s="9">
        <v>26.425000000000001</v>
      </c>
      <c r="CK16" s="9">
        <v>13.707000000000001</v>
      </c>
      <c r="CL16" s="9">
        <v>12.717000000000001</v>
      </c>
      <c r="CM16" s="9">
        <v>216.15700000000001</v>
      </c>
      <c r="CN16" s="9">
        <v>112.617</v>
      </c>
      <c r="CO16" s="9">
        <v>103.539</v>
      </c>
      <c r="CP16" s="9">
        <v>179.56399999999999</v>
      </c>
      <c r="CQ16" s="9">
        <v>88.537999999999997</v>
      </c>
      <c r="CR16" s="9">
        <v>91.027000000000001</v>
      </c>
      <c r="CS16" s="9">
        <v>170.11699999999999</v>
      </c>
      <c r="CT16" s="9">
        <v>84.084000000000003</v>
      </c>
      <c r="CU16" s="9">
        <v>86.033000000000001</v>
      </c>
      <c r="CV16" s="9">
        <v>5.577</v>
      </c>
      <c r="CW16" s="9">
        <v>2.774</v>
      </c>
      <c r="CX16" s="9">
        <v>2.8029999999999999</v>
      </c>
      <c r="CY16" s="9">
        <v>3.87</v>
      </c>
      <c r="CZ16" s="9">
        <v>1.68</v>
      </c>
      <c r="DA16" s="9">
        <v>2.19</v>
      </c>
      <c r="DB16" s="9">
        <v>123.976</v>
      </c>
      <c r="DC16" s="9">
        <v>65.402000000000001</v>
      </c>
      <c r="DD16" s="9">
        <v>58.573999999999998</v>
      </c>
      <c r="DE16" s="9">
        <v>10.702</v>
      </c>
      <c r="DF16" s="9">
        <v>3.391</v>
      </c>
      <c r="DG16" s="9">
        <v>7.3109999999999999</v>
      </c>
      <c r="DH16" s="9">
        <v>2.23</v>
      </c>
      <c r="DI16" s="9">
        <v>1.1759999999999999</v>
      </c>
      <c r="DJ16" s="9">
        <v>1.054</v>
      </c>
      <c r="DK16" s="9">
        <v>2.3450000000000002</v>
      </c>
      <c r="DL16" s="9">
        <v>0.65100000000000002</v>
      </c>
      <c r="DM16" s="9">
        <v>1.694</v>
      </c>
      <c r="DN16" s="9">
        <v>6.1269999999999998</v>
      </c>
      <c r="DO16" s="9">
        <v>1.5649999999999999</v>
      </c>
      <c r="DP16" s="9">
        <v>4.5629999999999997</v>
      </c>
      <c r="DQ16" s="9">
        <v>14.308</v>
      </c>
      <c r="DR16" s="9">
        <v>4.95</v>
      </c>
      <c r="DS16" s="9">
        <v>9.3580000000000005</v>
      </c>
      <c r="DT16" s="9">
        <v>2.7189999999999999</v>
      </c>
      <c r="DU16" s="9">
        <v>1.4470000000000001</v>
      </c>
      <c r="DV16" s="9">
        <v>1.272</v>
      </c>
      <c r="DW16" s="9">
        <v>5.4359999999999999</v>
      </c>
      <c r="DX16" s="9">
        <v>1.577</v>
      </c>
      <c r="DY16" s="9">
        <v>3.859</v>
      </c>
      <c r="DZ16" s="9">
        <v>6.1529999999999996</v>
      </c>
      <c r="EA16" s="9">
        <v>1.9259999999999999</v>
      </c>
      <c r="EB16" s="9">
        <v>4.2270000000000003</v>
      </c>
      <c r="EC16" s="9">
        <v>30.577999999999999</v>
      </c>
      <c r="ED16" s="9">
        <v>14.794</v>
      </c>
      <c r="EE16" s="9">
        <v>15.785</v>
      </c>
      <c r="EF16" s="9">
        <v>15.96</v>
      </c>
      <c r="EG16" s="9">
        <v>8.2810000000000006</v>
      </c>
      <c r="EH16" s="9">
        <v>7.68</v>
      </c>
      <c r="EI16" s="9">
        <v>163.60400000000001</v>
      </c>
      <c r="EJ16" s="9">
        <v>80.257000000000005</v>
      </c>
      <c r="EK16" s="9">
        <v>83.346999999999994</v>
      </c>
      <c r="EL16" s="9">
        <v>14.632</v>
      </c>
      <c r="EM16" s="9">
        <v>7.5030000000000001</v>
      </c>
      <c r="EN16" s="9">
        <v>7.1289999999999996</v>
      </c>
      <c r="EO16" s="9">
        <v>164.93199999999999</v>
      </c>
      <c r="EP16" s="9">
        <v>81.034000000000006</v>
      </c>
      <c r="EQ16" s="9">
        <v>83.897999999999996</v>
      </c>
      <c r="ER16" s="9">
        <v>23.616</v>
      </c>
      <c r="ES16" s="9">
        <v>11.916</v>
      </c>
      <c r="ET16" s="9">
        <v>11.7</v>
      </c>
      <c r="EU16" s="9">
        <v>6.976</v>
      </c>
      <c r="EV16" s="9">
        <v>3.8679999999999999</v>
      </c>
      <c r="EW16" s="9">
        <v>3.1080000000000001</v>
      </c>
      <c r="EX16" s="9">
        <v>8.984</v>
      </c>
      <c r="EY16" s="9">
        <v>4.4130000000000003</v>
      </c>
      <c r="EZ16" s="9">
        <v>4.5709999999999997</v>
      </c>
      <c r="FA16" s="9">
        <v>7.6550000000000002</v>
      </c>
      <c r="FB16" s="9">
        <v>3.6349999999999998</v>
      </c>
      <c r="FC16" s="9">
        <v>4.0199999999999996</v>
      </c>
      <c r="FD16" s="9">
        <v>155.94900000000001</v>
      </c>
      <c r="FE16" s="9">
        <v>76.622</v>
      </c>
      <c r="FF16" s="9">
        <v>79.326999999999998</v>
      </c>
      <c r="FG16" s="9">
        <v>36.591999999999999</v>
      </c>
      <c r="FH16" s="9">
        <v>24.08</v>
      </c>
      <c r="FI16" s="9">
        <v>12.513</v>
      </c>
      <c r="FJ16" s="9">
        <v>19.068000000000001</v>
      </c>
      <c r="FK16" s="9">
        <v>12.499000000000001</v>
      </c>
      <c r="FL16" s="9">
        <v>6.569</v>
      </c>
      <c r="FM16" s="9">
        <v>1.006</v>
      </c>
      <c r="FN16" s="9">
        <v>0.41899999999999998</v>
      </c>
      <c r="FO16" s="9">
        <v>0.58699999999999997</v>
      </c>
      <c r="FP16" s="9">
        <v>0.16300000000000001</v>
      </c>
      <c r="FQ16" s="9">
        <v>0.16300000000000001</v>
      </c>
      <c r="FR16" s="9">
        <v>0</v>
      </c>
      <c r="FS16" s="9">
        <v>0.25600000000000001</v>
      </c>
      <c r="FT16" s="9">
        <v>0.25600000000000001</v>
      </c>
      <c r="FU16" s="9">
        <v>0</v>
      </c>
      <c r="FV16" s="9">
        <v>0.58699999999999997</v>
      </c>
      <c r="FW16" s="9">
        <v>0</v>
      </c>
      <c r="FX16" s="9">
        <v>0.58699999999999997</v>
      </c>
      <c r="FY16" s="9">
        <v>3.5190000000000001</v>
      </c>
      <c r="FZ16" s="9">
        <v>2.556</v>
      </c>
      <c r="GA16" s="9">
        <v>0.96299999999999997</v>
      </c>
      <c r="GB16" s="9">
        <v>1.155</v>
      </c>
      <c r="GC16" s="9">
        <v>0.84699999999999998</v>
      </c>
      <c r="GD16" s="9">
        <v>0.308</v>
      </c>
      <c r="GE16" s="9">
        <v>0.95699999999999996</v>
      </c>
      <c r="GF16" s="9">
        <v>0.71599999999999997</v>
      </c>
      <c r="GG16" s="9">
        <v>0.24099999999999999</v>
      </c>
      <c r="GH16" s="9">
        <v>1.407</v>
      </c>
      <c r="GI16" s="9">
        <v>0.99299999999999999</v>
      </c>
      <c r="GJ16" s="9">
        <v>0.41399999999999998</v>
      </c>
      <c r="GK16" s="9">
        <v>12.999000000000001</v>
      </c>
      <c r="GL16" s="9">
        <v>8.6050000000000004</v>
      </c>
      <c r="GM16" s="9">
        <v>4.3940000000000001</v>
      </c>
      <c r="GN16" s="9">
        <v>106.55800000000001</v>
      </c>
      <c r="GO16" s="9">
        <v>54.067</v>
      </c>
      <c r="GP16" s="9">
        <v>52.49</v>
      </c>
      <c r="GQ16" s="9">
        <v>20.890999999999998</v>
      </c>
      <c r="GR16" s="9">
        <v>10.074999999999999</v>
      </c>
      <c r="GS16" s="9">
        <v>10.816000000000001</v>
      </c>
      <c r="GT16" s="9">
        <v>7.9340000000000002</v>
      </c>
      <c r="GU16" s="9">
        <v>4.3540000000000001</v>
      </c>
      <c r="GV16" s="9">
        <v>3.5790000000000002</v>
      </c>
      <c r="GW16" s="9">
        <v>3.8109999999999999</v>
      </c>
      <c r="GX16" s="9">
        <v>2.4449999999999998</v>
      </c>
      <c r="GY16" s="9">
        <v>1.3660000000000001</v>
      </c>
      <c r="GZ16" s="9">
        <v>4.1219999999999999</v>
      </c>
      <c r="HA16" s="9">
        <v>1.909</v>
      </c>
      <c r="HB16" s="9">
        <v>2.2130000000000001</v>
      </c>
      <c r="HC16" s="9">
        <v>4.1130000000000004</v>
      </c>
      <c r="HD16" s="9">
        <v>2.4249999999999998</v>
      </c>
      <c r="HE16" s="9">
        <v>1.6879999999999999</v>
      </c>
      <c r="HF16" s="9">
        <v>3.8210000000000002</v>
      </c>
      <c r="HG16" s="9">
        <v>1.93</v>
      </c>
      <c r="HH16" s="9">
        <v>1.891</v>
      </c>
      <c r="HI16" s="9">
        <v>1.9059999999999999</v>
      </c>
      <c r="HJ16" s="9">
        <v>1.486</v>
      </c>
      <c r="HK16" s="9">
        <v>0.42</v>
      </c>
      <c r="HL16" s="9">
        <v>2.7309999999999999</v>
      </c>
      <c r="HM16" s="9">
        <v>1.288</v>
      </c>
      <c r="HN16" s="9">
        <v>1.4419999999999999</v>
      </c>
      <c r="HO16" s="9">
        <v>1.2829999999999999</v>
      </c>
      <c r="HP16" s="9">
        <v>0.88600000000000001</v>
      </c>
      <c r="HQ16" s="9">
        <v>0.39700000000000002</v>
      </c>
      <c r="HR16" s="9">
        <v>0.80100000000000005</v>
      </c>
      <c r="HS16" s="9">
        <v>0.29399999999999998</v>
      </c>
      <c r="HT16" s="9">
        <v>0.50700000000000001</v>
      </c>
      <c r="HU16" s="9">
        <v>0.64700000000000002</v>
      </c>
      <c r="HV16" s="9">
        <v>0.108</v>
      </c>
      <c r="HW16" s="9">
        <v>0.53900000000000003</v>
      </c>
      <c r="HX16" s="9">
        <v>3.2970000000000002</v>
      </c>
      <c r="HY16" s="9">
        <v>1.58</v>
      </c>
      <c r="HZ16" s="9">
        <v>1.7170000000000001</v>
      </c>
      <c r="IA16" s="9">
        <v>2.1909999999999998</v>
      </c>
      <c r="IB16" s="9">
        <v>1.133</v>
      </c>
      <c r="IC16" s="9">
        <v>1.0580000000000001</v>
      </c>
      <c r="ID16" s="9">
        <v>0.91200000000000003</v>
      </c>
      <c r="IE16" s="9">
        <v>0.44700000000000001</v>
      </c>
      <c r="IF16" s="9">
        <v>0.46500000000000002</v>
      </c>
      <c r="IG16" s="9">
        <v>0.19400000000000001</v>
      </c>
      <c r="IH16" s="9">
        <v>0</v>
      </c>
      <c r="II16" s="9">
        <v>0.19400000000000001</v>
      </c>
      <c r="IJ16" s="9">
        <v>5.2510000000000003</v>
      </c>
      <c r="IK16" s="9">
        <v>2.7029999999999998</v>
      </c>
      <c r="IL16" s="9">
        <v>2.548</v>
      </c>
      <c r="IM16" s="9">
        <v>2.6829999999999998</v>
      </c>
      <c r="IN16" s="9">
        <v>1.651</v>
      </c>
      <c r="IO16" s="9">
        <v>1.032</v>
      </c>
      <c r="IP16" s="9">
        <v>12.958</v>
      </c>
      <c r="IQ16" s="9">
        <v>5.72</v>
      </c>
    </row>
    <row r="17" spans="1:251">
      <c r="A17" s="10">
        <v>44228</v>
      </c>
      <c r="B17" s="9">
        <v>120.82899999999999</v>
      </c>
      <c r="C17" s="9">
        <v>75.820999999999998</v>
      </c>
      <c r="D17" s="9">
        <v>111.562</v>
      </c>
      <c r="E17" s="9">
        <v>68.557000000000002</v>
      </c>
      <c r="F17" s="9">
        <v>43.003999999999998</v>
      </c>
      <c r="G17" s="9">
        <v>12.045999999999999</v>
      </c>
      <c r="H17" s="9">
        <v>6.508</v>
      </c>
      <c r="I17" s="9">
        <v>5.5369999999999999</v>
      </c>
      <c r="J17" s="9">
        <v>3.8719999999999999</v>
      </c>
      <c r="K17" s="9">
        <v>2.3540000000000001</v>
      </c>
      <c r="L17" s="9">
        <v>1.518</v>
      </c>
      <c r="M17" s="9">
        <v>3.4460000000000002</v>
      </c>
      <c r="N17" s="9">
        <v>2</v>
      </c>
      <c r="O17" s="9">
        <v>1.4450000000000001</v>
      </c>
      <c r="P17" s="9">
        <v>4.7279999999999998</v>
      </c>
      <c r="Q17" s="9">
        <v>2.1539999999999999</v>
      </c>
      <c r="R17" s="9">
        <v>2.5739999999999998</v>
      </c>
      <c r="S17" s="9">
        <v>14.214</v>
      </c>
      <c r="T17" s="9">
        <v>5.6459999999999999</v>
      </c>
      <c r="U17" s="9">
        <v>8.5679999999999996</v>
      </c>
      <c r="V17" s="9">
        <v>2.2160000000000002</v>
      </c>
      <c r="W17" s="9">
        <v>1.415</v>
      </c>
      <c r="X17" s="9">
        <v>0.80100000000000005</v>
      </c>
      <c r="Y17" s="9">
        <v>6.95</v>
      </c>
      <c r="Z17" s="9">
        <v>2.597</v>
      </c>
      <c r="AA17" s="9">
        <v>4.3520000000000003</v>
      </c>
      <c r="AB17" s="9">
        <v>5.048</v>
      </c>
      <c r="AC17" s="9">
        <v>1.633</v>
      </c>
      <c r="AD17" s="9">
        <v>3.415</v>
      </c>
      <c r="AE17" s="9">
        <v>58.828000000000003</v>
      </c>
      <c r="AF17" s="9">
        <v>40.116999999999997</v>
      </c>
      <c r="AG17" s="9">
        <v>18.710999999999999</v>
      </c>
      <c r="AH17" s="9">
        <v>266.55799999999999</v>
      </c>
      <c r="AI17" s="9">
        <v>140.03800000000001</v>
      </c>
      <c r="AJ17" s="9">
        <v>126.52</v>
      </c>
      <c r="AK17" s="9">
        <v>48.762</v>
      </c>
      <c r="AL17" s="9">
        <v>25.082999999999998</v>
      </c>
      <c r="AM17" s="9">
        <v>23.678999999999998</v>
      </c>
      <c r="AN17" s="9">
        <v>23.498999999999999</v>
      </c>
      <c r="AO17" s="9">
        <v>12.276</v>
      </c>
      <c r="AP17" s="9">
        <v>11.224</v>
      </c>
      <c r="AQ17" s="9">
        <v>10.166</v>
      </c>
      <c r="AR17" s="9">
        <v>4.53</v>
      </c>
      <c r="AS17" s="9">
        <v>5.6349999999999998</v>
      </c>
      <c r="AT17" s="9">
        <v>13.334</v>
      </c>
      <c r="AU17" s="9">
        <v>7.7450000000000001</v>
      </c>
      <c r="AV17" s="9">
        <v>5.5880000000000001</v>
      </c>
      <c r="AW17" s="9">
        <v>13.326000000000001</v>
      </c>
      <c r="AX17" s="9">
        <v>6.7439999999999998</v>
      </c>
      <c r="AY17" s="9">
        <v>6.5819999999999999</v>
      </c>
      <c r="AZ17" s="9">
        <v>9.9269999999999996</v>
      </c>
      <c r="BA17" s="9">
        <v>5.532</v>
      </c>
      <c r="BB17" s="9">
        <v>4.3940000000000001</v>
      </c>
      <c r="BC17" s="9">
        <v>5.1509999999999998</v>
      </c>
      <c r="BD17" s="9">
        <v>3.05</v>
      </c>
      <c r="BE17" s="9">
        <v>2.1</v>
      </c>
      <c r="BF17" s="9">
        <v>9.3840000000000003</v>
      </c>
      <c r="BG17" s="9">
        <v>4.7869999999999999</v>
      </c>
      <c r="BH17" s="9">
        <v>4.5970000000000004</v>
      </c>
      <c r="BI17" s="9">
        <v>2.4049999999999998</v>
      </c>
      <c r="BJ17" s="9">
        <v>1.5840000000000001</v>
      </c>
      <c r="BK17" s="9">
        <v>0.82</v>
      </c>
      <c r="BL17" s="9">
        <v>3.4129999999999998</v>
      </c>
      <c r="BM17" s="9">
        <v>1.976</v>
      </c>
      <c r="BN17" s="9">
        <v>1.4370000000000001</v>
      </c>
      <c r="BO17" s="9">
        <v>3.5670000000000002</v>
      </c>
      <c r="BP17" s="9">
        <v>1.2270000000000001</v>
      </c>
      <c r="BQ17" s="9">
        <v>2.34</v>
      </c>
      <c r="BR17" s="9">
        <v>8.9649999999999999</v>
      </c>
      <c r="BS17" s="9">
        <v>4.4390000000000001</v>
      </c>
      <c r="BT17" s="9">
        <v>4.5259999999999998</v>
      </c>
      <c r="BU17" s="9">
        <v>4.1900000000000004</v>
      </c>
      <c r="BV17" s="9">
        <v>2.6840000000000002</v>
      </c>
      <c r="BW17" s="9">
        <v>1.506</v>
      </c>
      <c r="BX17" s="9">
        <v>3.1389999999999998</v>
      </c>
      <c r="BY17" s="9">
        <v>1.508</v>
      </c>
      <c r="BZ17" s="9">
        <v>1.631</v>
      </c>
      <c r="CA17" s="9">
        <v>1.6359999999999999</v>
      </c>
      <c r="CB17" s="9">
        <v>0.247</v>
      </c>
      <c r="CC17" s="9">
        <v>1.389</v>
      </c>
      <c r="CD17" s="9">
        <v>14.647</v>
      </c>
      <c r="CE17" s="9">
        <v>7.7069999999999999</v>
      </c>
      <c r="CF17" s="9">
        <v>6.9409999999999998</v>
      </c>
      <c r="CG17" s="9">
        <v>8.8520000000000003</v>
      </c>
      <c r="CH17" s="9">
        <v>4.569</v>
      </c>
      <c r="CI17" s="9">
        <v>4.2830000000000004</v>
      </c>
      <c r="CJ17" s="9">
        <v>25.263000000000002</v>
      </c>
      <c r="CK17" s="9">
        <v>12.807</v>
      </c>
      <c r="CL17" s="9">
        <v>12.456</v>
      </c>
      <c r="CM17" s="9">
        <v>217.79599999999999</v>
      </c>
      <c r="CN17" s="9">
        <v>114.955</v>
      </c>
      <c r="CO17" s="9">
        <v>102.84</v>
      </c>
      <c r="CP17" s="9">
        <v>177.56</v>
      </c>
      <c r="CQ17" s="9">
        <v>89.036000000000001</v>
      </c>
      <c r="CR17" s="9">
        <v>88.524000000000001</v>
      </c>
      <c r="CS17" s="9">
        <v>169.18</v>
      </c>
      <c r="CT17" s="9">
        <v>85.067999999999998</v>
      </c>
      <c r="CU17" s="9">
        <v>84.111999999999995</v>
      </c>
      <c r="CV17" s="9">
        <v>4.2210000000000001</v>
      </c>
      <c r="CW17" s="9">
        <v>1.9079999999999999</v>
      </c>
      <c r="CX17" s="9">
        <v>2.3140000000000001</v>
      </c>
      <c r="CY17" s="9">
        <v>3.9249999999999998</v>
      </c>
      <c r="CZ17" s="9">
        <v>1.9419999999999999</v>
      </c>
      <c r="DA17" s="9">
        <v>1.9830000000000001</v>
      </c>
      <c r="DB17" s="9">
        <v>126.217</v>
      </c>
      <c r="DC17" s="9">
        <v>66.272999999999996</v>
      </c>
      <c r="DD17" s="9">
        <v>59.944000000000003</v>
      </c>
      <c r="DE17" s="9">
        <v>14.304</v>
      </c>
      <c r="DF17" s="9">
        <v>4.9969999999999999</v>
      </c>
      <c r="DG17" s="9">
        <v>9.3070000000000004</v>
      </c>
      <c r="DH17" s="9">
        <v>1.821</v>
      </c>
      <c r="DI17" s="9">
        <v>1.1220000000000001</v>
      </c>
      <c r="DJ17" s="9">
        <v>0.69799999999999995</v>
      </c>
      <c r="DK17" s="9">
        <v>5.4669999999999996</v>
      </c>
      <c r="DL17" s="9">
        <v>2.2069999999999999</v>
      </c>
      <c r="DM17" s="9">
        <v>3.26</v>
      </c>
      <c r="DN17" s="9">
        <v>7.016</v>
      </c>
      <c r="DO17" s="9">
        <v>1.667</v>
      </c>
      <c r="DP17" s="9">
        <v>5.3490000000000002</v>
      </c>
      <c r="DQ17" s="9">
        <v>11.601000000000001</v>
      </c>
      <c r="DR17" s="9">
        <v>4.2270000000000003</v>
      </c>
      <c r="DS17" s="9">
        <v>7.3739999999999997</v>
      </c>
      <c r="DT17" s="9">
        <v>2.69</v>
      </c>
      <c r="DU17" s="9">
        <v>2.0230000000000001</v>
      </c>
      <c r="DV17" s="9">
        <v>0.66700000000000004</v>
      </c>
      <c r="DW17" s="9">
        <v>2.9510000000000001</v>
      </c>
      <c r="DX17" s="9">
        <v>0.83499999999999996</v>
      </c>
      <c r="DY17" s="9">
        <v>2.1160000000000001</v>
      </c>
      <c r="DZ17" s="9">
        <v>5.96</v>
      </c>
      <c r="EA17" s="9">
        <v>1.369</v>
      </c>
      <c r="EB17" s="9">
        <v>4.5910000000000002</v>
      </c>
      <c r="EC17" s="9">
        <v>25.437999999999999</v>
      </c>
      <c r="ED17" s="9">
        <v>13.539</v>
      </c>
      <c r="EE17" s="9">
        <v>11.898999999999999</v>
      </c>
      <c r="EF17" s="9">
        <v>16.196000000000002</v>
      </c>
      <c r="EG17" s="9">
        <v>9.125</v>
      </c>
      <c r="EH17" s="9">
        <v>7.0709999999999997</v>
      </c>
      <c r="EI17" s="9">
        <v>161.364</v>
      </c>
      <c r="EJ17" s="9">
        <v>79.911000000000001</v>
      </c>
      <c r="EK17" s="9">
        <v>81.453000000000003</v>
      </c>
      <c r="EL17" s="9">
        <v>13.93</v>
      </c>
      <c r="EM17" s="9">
        <v>7.0529999999999999</v>
      </c>
      <c r="EN17" s="9">
        <v>6.8769999999999998</v>
      </c>
      <c r="EO17" s="9">
        <v>163.62899999999999</v>
      </c>
      <c r="EP17" s="9">
        <v>81.983000000000004</v>
      </c>
      <c r="EQ17" s="9">
        <v>81.647000000000006</v>
      </c>
      <c r="ER17" s="9">
        <v>22.584</v>
      </c>
      <c r="ES17" s="9">
        <v>11.835000000000001</v>
      </c>
      <c r="ET17" s="9">
        <v>10.749000000000001</v>
      </c>
      <c r="EU17" s="9">
        <v>7.5419999999999998</v>
      </c>
      <c r="EV17" s="9">
        <v>4.343</v>
      </c>
      <c r="EW17" s="9">
        <v>3.1989999999999998</v>
      </c>
      <c r="EX17" s="9">
        <v>8.6530000000000005</v>
      </c>
      <c r="EY17" s="9">
        <v>4.782</v>
      </c>
      <c r="EZ17" s="9">
        <v>3.8719999999999999</v>
      </c>
      <c r="FA17" s="9">
        <v>6.3879999999999999</v>
      </c>
      <c r="FB17" s="9">
        <v>2.71</v>
      </c>
      <c r="FC17" s="9">
        <v>3.6779999999999999</v>
      </c>
      <c r="FD17" s="9">
        <v>154.976</v>
      </c>
      <c r="FE17" s="9">
        <v>77.200999999999993</v>
      </c>
      <c r="FF17" s="9">
        <v>77.775000000000006</v>
      </c>
      <c r="FG17" s="9">
        <v>40.235999999999997</v>
      </c>
      <c r="FH17" s="9">
        <v>25.919</v>
      </c>
      <c r="FI17" s="9">
        <v>14.317</v>
      </c>
      <c r="FJ17" s="9">
        <v>22.858000000000001</v>
      </c>
      <c r="FK17" s="9">
        <v>14.956</v>
      </c>
      <c r="FL17" s="9">
        <v>7.9020000000000001</v>
      </c>
      <c r="FM17" s="9">
        <v>1.829</v>
      </c>
      <c r="FN17" s="9">
        <v>0.89300000000000002</v>
      </c>
      <c r="FO17" s="9">
        <v>0.93600000000000005</v>
      </c>
      <c r="FP17" s="9">
        <v>0.44600000000000001</v>
      </c>
      <c r="FQ17" s="9">
        <v>0.33100000000000002</v>
      </c>
      <c r="FR17" s="9">
        <v>0.114</v>
      </c>
      <c r="FS17" s="9">
        <v>0.32400000000000001</v>
      </c>
      <c r="FT17" s="9">
        <v>0.17499999999999999</v>
      </c>
      <c r="FU17" s="9">
        <v>0.14899999999999999</v>
      </c>
      <c r="FV17" s="9">
        <v>1.06</v>
      </c>
      <c r="FW17" s="9">
        <v>0.38700000000000001</v>
      </c>
      <c r="FX17" s="9">
        <v>0.67200000000000004</v>
      </c>
      <c r="FY17" s="9">
        <v>3.3140000000000001</v>
      </c>
      <c r="FZ17" s="9">
        <v>1.82</v>
      </c>
      <c r="GA17" s="9">
        <v>1.494</v>
      </c>
      <c r="GB17" s="9">
        <v>0.751</v>
      </c>
      <c r="GC17" s="9">
        <v>0.42699999999999999</v>
      </c>
      <c r="GD17" s="9">
        <v>0.32400000000000001</v>
      </c>
      <c r="GE17" s="9">
        <v>1.2569999999999999</v>
      </c>
      <c r="GF17" s="9">
        <v>0.77300000000000002</v>
      </c>
      <c r="GG17" s="9">
        <v>0.48399999999999999</v>
      </c>
      <c r="GH17" s="9">
        <v>1.3049999999999999</v>
      </c>
      <c r="GI17" s="9">
        <v>0.62</v>
      </c>
      <c r="GJ17" s="9">
        <v>0.68600000000000005</v>
      </c>
      <c r="GK17" s="9">
        <v>12.234999999999999</v>
      </c>
      <c r="GL17" s="9">
        <v>8.25</v>
      </c>
      <c r="GM17" s="9">
        <v>3.9849999999999999</v>
      </c>
      <c r="GN17" s="9">
        <v>108.94199999999999</v>
      </c>
      <c r="GO17" s="9">
        <v>55.584000000000003</v>
      </c>
      <c r="GP17" s="9">
        <v>53.359000000000002</v>
      </c>
      <c r="GQ17" s="9">
        <v>21.372</v>
      </c>
      <c r="GR17" s="9">
        <v>11.314</v>
      </c>
      <c r="GS17" s="9">
        <v>10.058999999999999</v>
      </c>
      <c r="GT17" s="9">
        <v>9.4920000000000009</v>
      </c>
      <c r="GU17" s="9">
        <v>5.0720000000000001</v>
      </c>
      <c r="GV17" s="9">
        <v>4.42</v>
      </c>
      <c r="GW17" s="9">
        <v>3.2589999999999999</v>
      </c>
      <c r="GX17" s="9">
        <v>1.502</v>
      </c>
      <c r="GY17" s="9">
        <v>1.7569999999999999</v>
      </c>
      <c r="GZ17" s="9">
        <v>6.2329999999999997</v>
      </c>
      <c r="HA17" s="9">
        <v>3.57</v>
      </c>
      <c r="HB17" s="9">
        <v>2.6629999999999998</v>
      </c>
      <c r="HC17" s="9">
        <v>4.3410000000000002</v>
      </c>
      <c r="HD17" s="9">
        <v>2.4279999999999999</v>
      </c>
      <c r="HE17" s="9">
        <v>1.913</v>
      </c>
      <c r="HF17" s="9">
        <v>5.15</v>
      </c>
      <c r="HG17" s="9">
        <v>2.6429999999999998</v>
      </c>
      <c r="HH17" s="9">
        <v>2.5070000000000001</v>
      </c>
      <c r="HI17" s="9">
        <v>2.3460000000000001</v>
      </c>
      <c r="HJ17" s="9">
        <v>1.2210000000000001</v>
      </c>
      <c r="HK17" s="9">
        <v>1.1240000000000001</v>
      </c>
      <c r="HL17" s="9">
        <v>3.952</v>
      </c>
      <c r="HM17" s="9">
        <v>2.2149999999999999</v>
      </c>
      <c r="HN17" s="9">
        <v>1.7370000000000001</v>
      </c>
      <c r="HO17" s="9">
        <v>1.5509999999999999</v>
      </c>
      <c r="HP17" s="9">
        <v>1.107</v>
      </c>
      <c r="HQ17" s="9">
        <v>0.443</v>
      </c>
      <c r="HR17" s="9">
        <v>1.619</v>
      </c>
      <c r="HS17" s="9">
        <v>0.78700000000000003</v>
      </c>
      <c r="HT17" s="9">
        <v>0.83199999999999996</v>
      </c>
      <c r="HU17" s="9">
        <v>0.78100000000000003</v>
      </c>
      <c r="HV17" s="9">
        <v>0.32</v>
      </c>
      <c r="HW17" s="9">
        <v>0.46100000000000002</v>
      </c>
      <c r="HX17" s="9">
        <v>3.194</v>
      </c>
      <c r="HY17" s="9">
        <v>1.6359999999999999</v>
      </c>
      <c r="HZ17" s="9">
        <v>1.5589999999999999</v>
      </c>
      <c r="IA17" s="9">
        <v>1.736</v>
      </c>
      <c r="IB17" s="9">
        <v>1.1299999999999999</v>
      </c>
      <c r="IC17" s="9">
        <v>0.60599999999999998</v>
      </c>
      <c r="ID17" s="9">
        <v>0.873</v>
      </c>
      <c r="IE17" s="9">
        <v>0.433</v>
      </c>
      <c r="IF17" s="9">
        <v>0.44</v>
      </c>
      <c r="IG17" s="9">
        <v>0.58599999999999997</v>
      </c>
      <c r="IH17" s="9">
        <v>7.2999999999999995E-2</v>
      </c>
      <c r="II17" s="9">
        <v>0.51200000000000001</v>
      </c>
      <c r="IJ17" s="9">
        <v>5.7590000000000003</v>
      </c>
      <c r="IK17" s="9">
        <v>2.61</v>
      </c>
      <c r="IL17" s="9">
        <v>3.1480000000000001</v>
      </c>
      <c r="IM17" s="9">
        <v>3.7330000000000001</v>
      </c>
      <c r="IN17" s="9">
        <v>2.4620000000000002</v>
      </c>
      <c r="IO17" s="9">
        <v>1.2709999999999999</v>
      </c>
      <c r="IP17" s="9">
        <v>11.881</v>
      </c>
      <c r="IQ17" s="9">
        <v>6.242</v>
      </c>
    </row>
    <row r="18" spans="1:251">
      <c r="A18" s="10">
        <v>44593</v>
      </c>
      <c r="B18" s="9">
        <v>141.762</v>
      </c>
      <c r="C18" s="9">
        <v>67.381</v>
      </c>
      <c r="D18" s="9">
        <v>118.928</v>
      </c>
      <c r="E18" s="9">
        <v>84.558000000000007</v>
      </c>
      <c r="F18" s="9">
        <v>34.369999999999997</v>
      </c>
      <c r="G18" s="9">
        <v>12.852</v>
      </c>
      <c r="H18" s="9">
        <v>8.4339999999999993</v>
      </c>
      <c r="I18" s="9">
        <v>4.4180000000000001</v>
      </c>
      <c r="J18" s="9">
        <v>6.0330000000000004</v>
      </c>
      <c r="K18" s="9">
        <v>4.524</v>
      </c>
      <c r="L18" s="9">
        <v>1.5089999999999999</v>
      </c>
      <c r="M18" s="9">
        <v>4.7539999999999996</v>
      </c>
      <c r="N18" s="9">
        <v>2.5720000000000001</v>
      </c>
      <c r="O18" s="9">
        <v>2.1819999999999999</v>
      </c>
      <c r="P18" s="9">
        <v>2.0649999999999999</v>
      </c>
      <c r="Q18" s="9">
        <v>1.3380000000000001</v>
      </c>
      <c r="R18" s="9">
        <v>0.72699999999999998</v>
      </c>
      <c r="S18" s="9">
        <v>13.105</v>
      </c>
      <c r="T18" s="9">
        <v>6.2539999999999996</v>
      </c>
      <c r="U18" s="9">
        <v>6.851</v>
      </c>
      <c r="V18" s="9">
        <v>3.47</v>
      </c>
      <c r="W18" s="9">
        <v>1.7030000000000001</v>
      </c>
      <c r="X18" s="9">
        <v>1.768</v>
      </c>
      <c r="Y18" s="9">
        <v>4.4080000000000004</v>
      </c>
      <c r="Z18" s="9">
        <v>1.986</v>
      </c>
      <c r="AA18" s="9">
        <v>2.423</v>
      </c>
      <c r="AB18" s="9">
        <v>5.2270000000000003</v>
      </c>
      <c r="AC18" s="9">
        <v>2.5659999999999998</v>
      </c>
      <c r="AD18" s="9">
        <v>2.661</v>
      </c>
      <c r="AE18" s="9">
        <v>64.257999999999996</v>
      </c>
      <c r="AF18" s="9">
        <v>42.515999999999998</v>
      </c>
      <c r="AG18" s="9">
        <v>21.742000000000001</v>
      </c>
      <c r="AH18" s="9">
        <v>274.59300000000002</v>
      </c>
      <c r="AI18" s="9">
        <v>143.185</v>
      </c>
      <c r="AJ18" s="9">
        <v>131.40799999999999</v>
      </c>
      <c r="AK18" s="9">
        <v>54.220999999999997</v>
      </c>
      <c r="AL18" s="9">
        <v>26.45</v>
      </c>
      <c r="AM18" s="9">
        <v>27.771000000000001</v>
      </c>
      <c r="AN18" s="9">
        <v>24.300999999999998</v>
      </c>
      <c r="AO18" s="9">
        <v>12.516</v>
      </c>
      <c r="AP18" s="9">
        <v>11.786</v>
      </c>
      <c r="AQ18" s="9">
        <v>9.9</v>
      </c>
      <c r="AR18" s="9">
        <v>5.2869999999999999</v>
      </c>
      <c r="AS18" s="9">
        <v>4.6139999999999999</v>
      </c>
      <c r="AT18" s="9">
        <v>14.401</v>
      </c>
      <c r="AU18" s="9">
        <v>7.2290000000000001</v>
      </c>
      <c r="AV18" s="9">
        <v>7.1719999999999997</v>
      </c>
      <c r="AW18" s="9">
        <v>12.792999999999999</v>
      </c>
      <c r="AX18" s="9">
        <v>7.0439999999999996</v>
      </c>
      <c r="AY18" s="9">
        <v>5.7489999999999997</v>
      </c>
      <c r="AZ18" s="9">
        <v>11.509</v>
      </c>
      <c r="BA18" s="9">
        <v>5.4720000000000004</v>
      </c>
      <c r="BB18" s="9">
        <v>6.0369999999999999</v>
      </c>
      <c r="BC18" s="9">
        <v>6.4649999999999999</v>
      </c>
      <c r="BD18" s="9">
        <v>3.9460000000000002</v>
      </c>
      <c r="BE18" s="9">
        <v>2.5190000000000001</v>
      </c>
      <c r="BF18" s="9">
        <v>10.221</v>
      </c>
      <c r="BG18" s="9">
        <v>5.1859999999999999</v>
      </c>
      <c r="BH18" s="9">
        <v>5.0350000000000001</v>
      </c>
      <c r="BI18" s="9">
        <v>3.2250000000000001</v>
      </c>
      <c r="BJ18" s="9">
        <v>2.0830000000000002</v>
      </c>
      <c r="BK18" s="9">
        <v>1.1419999999999999</v>
      </c>
      <c r="BL18" s="9">
        <v>3.9860000000000002</v>
      </c>
      <c r="BM18" s="9">
        <v>1.958</v>
      </c>
      <c r="BN18" s="9">
        <v>2.028</v>
      </c>
      <c r="BO18" s="9">
        <v>3.0110000000000001</v>
      </c>
      <c r="BP18" s="9">
        <v>1.145</v>
      </c>
      <c r="BQ18" s="9">
        <v>1.865</v>
      </c>
      <c r="BR18" s="9">
        <v>7.6150000000000002</v>
      </c>
      <c r="BS18" s="9">
        <v>3.3839999999999999</v>
      </c>
      <c r="BT18" s="9">
        <v>4.2309999999999999</v>
      </c>
      <c r="BU18" s="9">
        <v>3.39</v>
      </c>
      <c r="BV18" s="9">
        <v>2.1920000000000002</v>
      </c>
      <c r="BW18" s="9">
        <v>1.1970000000000001</v>
      </c>
      <c r="BX18" s="9">
        <v>2.3519999999999999</v>
      </c>
      <c r="BY18" s="9">
        <v>0.74299999999999999</v>
      </c>
      <c r="BZ18" s="9">
        <v>1.6080000000000001</v>
      </c>
      <c r="CA18" s="9">
        <v>1.8740000000000001</v>
      </c>
      <c r="CB18" s="9">
        <v>0.44800000000000001</v>
      </c>
      <c r="CC18" s="9">
        <v>1.425</v>
      </c>
      <c r="CD18" s="9">
        <v>14.606</v>
      </c>
      <c r="CE18" s="9">
        <v>6.9580000000000002</v>
      </c>
      <c r="CF18" s="9">
        <v>7.6470000000000002</v>
      </c>
      <c r="CG18" s="9">
        <v>9.6959999999999997</v>
      </c>
      <c r="CH18" s="9">
        <v>5.5579999999999998</v>
      </c>
      <c r="CI18" s="9">
        <v>4.1379999999999999</v>
      </c>
      <c r="CJ18" s="9">
        <v>29.919</v>
      </c>
      <c r="CK18" s="9">
        <v>13.933999999999999</v>
      </c>
      <c r="CL18" s="9">
        <v>15.984999999999999</v>
      </c>
      <c r="CM18" s="9">
        <v>220.37200000000001</v>
      </c>
      <c r="CN18" s="9">
        <v>116.735</v>
      </c>
      <c r="CO18" s="9">
        <v>103.637</v>
      </c>
      <c r="CP18" s="9">
        <v>180.53</v>
      </c>
      <c r="CQ18" s="9">
        <v>91.322999999999993</v>
      </c>
      <c r="CR18" s="9">
        <v>89.206999999999994</v>
      </c>
      <c r="CS18" s="9">
        <v>168.524</v>
      </c>
      <c r="CT18" s="9">
        <v>86.013999999999996</v>
      </c>
      <c r="CU18" s="9">
        <v>82.51</v>
      </c>
      <c r="CV18" s="9">
        <v>7.4530000000000003</v>
      </c>
      <c r="CW18" s="9">
        <v>3.43</v>
      </c>
      <c r="CX18" s="9">
        <v>4.0229999999999997</v>
      </c>
      <c r="CY18" s="9">
        <v>4.26</v>
      </c>
      <c r="CZ18" s="9">
        <v>1.5860000000000001</v>
      </c>
      <c r="DA18" s="9">
        <v>2.6739999999999999</v>
      </c>
      <c r="DB18" s="9">
        <v>129.70599999999999</v>
      </c>
      <c r="DC18" s="9">
        <v>70.614999999999995</v>
      </c>
      <c r="DD18" s="9">
        <v>59.091000000000001</v>
      </c>
      <c r="DE18" s="9">
        <v>12.753</v>
      </c>
      <c r="DF18" s="9">
        <v>4.351</v>
      </c>
      <c r="DG18" s="9">
        <v>8.4030000000000005</v>
      </c>
      <c r="DH18" s="9">
        <v>2.3540000000000001</v>
      </c>
      <c r="DI18" s="9">
        <v>0.98899999999999999</v>
      </c>
      <c r="DJ18" s="9">
        <v>1.365</v>
      </c>
      <c r="DK18" s="9">
        <v>3.883</v>
      </c>
      <c r="DL18" s="9">
        <v>1.57</v>
      </c>
      <c r="DM18" s="9">
        <v>2.3130000000000002</v>
      </c>
      <c r="DN18" s="9">
        <v>6.5170000000000003</v>
      </c>
      <c r="DO18" s="9">
        <v>1.792</v>
      </c>
      <c r="DP18" s="9">
        <v>4.7249999999999996</v>
      </c>
      <c r="DQ18" s="9">
        <v>11.62</v>
      </c>
      <c r="DR18" s="9">
        <v>3.7959999999999998</v>
      </c>
      <c r="DS18" s="9">
        <v>7.8250000000000002</v>
      </c>
      <c r="DT18" s="9">
        <v>2.4239999999999999</v>
      </c>
      <c r="DU18" s="9">
        <v>1.8149999999999999</v>
      </c>
      <c r="DV18" s="9">
        <v>0.60899999999999999</v>
      </c>
      <c r="DW18" s="9">
        <v>4.5789999999999997</v>
      </c>
      <c r="DX18" s="9">
        <v>0.88600000000000001</v>
      </c>
      <c r="DY18" s="9">
        <v>3.6930000000000001</v>
      </c>
      <c r="DZ18" s="9">
        <v>4.617</v>
      </c>
      <c r="EA18" s="9">
        <v>1.095</v>
      </c>
      <c r="EB18" s="9">
        <v>3.5230000000000001</v>
      </c>
      <c r="EC18" s="9">
        <v>26.45</v>
      </c>
      <c r="ED18" s="9">
        <v>12.561</v>
      </c>
      <c r="EE18" s="9">
        <v>13.888999999999999</v>
      </c>
      <c r="EF18" s="9">
        <v>23.169</v>
      </c>
      <c r="EG18" s="9">
        <v>11.676</v>
      </c>
      <c r="EH18" s="9">
        <v>11.492000000000001</v>
      </c>
      <c r="EI18" s="9">
        <v>157.36099999999999</v>
      </c>
      <c r="EJ18" s="9">
        <v>79.646000000000001</v>
      </c>
      <c r="EK18" s="9">
        <v>77.713999999999999</v>
      </c>
      <c r="EL18" s="9">
        <v>17.898</v>
      </c>
      <c r="EM18" s="9">
        <v>9.0359999999999996</v>
      </c>
      <c r="EN18" s="9">
        <v>8.8610000000000007</v>
      </c>
      <c r="EO18" s="9">
        <v>162.63200000000001</v>
      </c>
      <c r="EP18" s="9">
        <v>82.286000000000001</v>
      </c>
      <c r="EQ18" s="9">
        <v>80.346000000000004</v>
      </c>
      <c r="ER18" s="9">
        <v>30.547000000000001</v>
      </c>
      <c r="ES18" s="9">
        <v>15.313000000000001</v>
      </c>
      <c r="ET18" s="9">
        <v>15.233000000000001</v>
      </c>
      <c r="EU18" s="9">
        <v>10.52</v>
      </c>
      <c r="EV18" s="9">
        <v>5.399</v>
      </c>
      <c r="EW18" s="9">
        <v>5.1210000000000004</v>
      </c>
      <c r="EX18" s="9">
        <v>12.648999999999999</v>
      </c>
      <c r="EY18" s="9">
        <v>6.2770000000000001</v>
      </c>
      <c r="EZ18" s="9">
        <v>6.3719999999999999</v>
      </c>
      <c r="FA18" s="9">
        <v>7.3780000000000001</v>
      </c>
      <c r="FB18" s="9">
        <v>3.637</v>
      </c>
      <c r="FC18" s="9">
        <v>3.7410000000000001</v>
      </c>
      <c r="FD18" s="9">
        <v>149.983</v>
      </c>
      <c r="FE18" s="9">
        <v>76.009</v>
      </c>
      <c r="FF18" s="9">
        <v>73.974000000000004</v>
      </c>
      <c r="FG18" s="9">
        <v>39.843000000000004</v>
      </c>
      <c r="FH18" s="9">
        <v>25.413</v>
      </c>
      <c r="FI18" s="9">
        <v>14.43</v>
      </c>
      <c r="FJ18" s="9">
        <v>23.475000000000001</v>
      </c>
      <c r="FK18" s="9">
        <v>15.659000000000001</v>
      </c>
      <c r="FL18" s="9">
        <v>7.8159999999999998</v>
      </c>
      <c r="FM18" s="9">
        <v>2.5870000000000002</v>
      </c>
      <c r="FN18" s="9">
        <v>1.1579999999999999</v>
      </c>
      <c r="FO18" s="9">
        <v>1.429</v>
      </c>
      <c r="FP18" s="9">
        <v>0.29799999999999999</v>
      </c>
      <c r="FQ18" s="9">
        <v>0.193</v>
      </c>
      <c r="FR18" s="9">
        <v>0.106</v>
      </c>
      <c r="FS18" s="9">
        <v>1.129</v>
      </c>
      <c r="FT18" s="9">
        <v>0.61299999999999999</v>
      </c>
      <c r="FU18" s="9">
        <v>0.51500000000000001</v>
      </c>
      <c r="FV18" s="9">
        <v>1.1599999999999999</v>
      </c>
      <c r="FW18" s="9">
        <v>0.35199999999999998</v>
      </c>
      <c r="FX18" s="9">
        <v>0.80800000000000005</v>
      </c>
      <c r="FY18" s="9">
        <v>2.5960000000000001</v>
      </c>
      <c r="FZ18" s="9">
        <v>1.202</v>
      </c>
      <c r="GA18" s="9">
        <v>1.3939999999999999</v>
      </c>
      <c r="GB18" s="9">
        <v>0.182</v>
      </c>
      <c r="GC18" s="9">
        <v>9.6000000000000002E-2</v>
      </c>
      <c r="GD18" s="9">
        <v>8.5999999999999993E-2</v>
      </c>
      <c r="GE18" s="9">
        <v>1.2509999999999999</v>
      </c>
      <c r="GF18" s="9">
        <v>0.72599999999999998</v>
      </c>
      <c r="GG18" s="9">
        <v>0.52600000000000002</v>
      </c>
      <c r="GH18" s="9">
        <v>1.163</v>
      </c>
      <c r="GI18" s="9">
        <v>0.38100000000000001</v>
      </c>
      <c r="GJ18" s="9">
        <v>0.78200000000000003</v>
      </c>
      <c r="GK18" s="9">
        <v>11.183999999999999</v>
      </c>
      <c r="GL18" s="9">
        <v>7.3929999999999998</v>
      </c>
      <c r="GM18" s="9">
        <v>3.7909999999999999</v>
      </c>
      <c r="GN18" s="9">
        <v>108.14100000000001</v>
      </c>
      <c r="GO18" s="9">
        <v>54.337000000000003</v>
      </c>
      <c r="GP18" s="9">
        <v>53.804000000000002</v>
      </c>
      <c r="GQ18" s="9">
        <v>24.292000000000002</v>
      </c>
      <c r="GR18" s="9">
        <v>12.023</v>
      </c>
      <c r="GS18" s="9">
        <v>12.269</v>
      </c>
      <c r="GT18" s="9">
        <v>11.977</v>
      </c>
      <c r="GU18" s="9">
        <v>6.694</v>
      </c>
      <c r="GV18" s="9">
        <v>5.2830000000000004</v>
      </c>
      <c r="GW18" s="9">
        <v>4.8710000000000004</v>
      </c>
      <c r="GX18" s="9">
        <v>2.7519999999999998</v>
      </c>
      <c r="GY18" s="9">
        <v>2.1190000000000002</v>
      </c>
      <c r="GZ18" s="9">
        <v>7.1059999999999999</v>
      </c>
      <c r="HA18" s="9">
        <v>3.9420000000000002</v>
      </c>
      <c r="HB18" s="9">
        <v>3.1640000000000001</v>
      </c>
      <c r="HC18" s="9">
        <v>6.5410000000000004</v>
      </c>
      <c r="HD18" s="9">
        <v>3.6280000000000001</v>
      </c>
      <c r="HE18" s="9">
        <v>2.9129999999999998</v>
      </c>
      <c r="HF18" s="9">
        <v>5.4359999999999999</v>
      </c>
      <c r="HG18" s="9">
        <v>3.0659999999999998</v>
      </c>
      <c r="HH18" s="9">
        <v>2.37</v>
      </c>
      <c r="HI18" s="9">
        <v>4.0270000000000001</v>
      </c>
      <c r="HJ18" s="9">
        <v>2.157</v>
      </c>
      <c r="HK18" s="9">
        <v>1.87</v>
      </c>
      <c r="HL18" s="9">
        <v>3.7250000000000001</v>
      </c>
      <c r="HM18" s="9">
        <v>2.0680000000000001</v>
      </c>
      <c r="HN18" s="9">
        <v>1.657</v>
      </c>
      <c r="HO18" s="9">
        <v>1.869</v>
      </c>
      <c r="HP18" s="9">
        <v>1.214</v>
      </c>
      <c r="HQ18" s="9">
        <v>0.65500000000000003</v>
      </c>
      <c r="HR18" s="9">
        <v>1.119</v>
      </c>
      <c r="HS18" s="9">
        <v>0.63</v>
      </c>
      <c r="HT18" s="9">
        <v>0.48799999999999999</v>
      </c>
      <c r="HU18" s="9">
        <v>0.73699999999999999</v>
      </c>
      <c r="HV18" s="9">
        <v>0.224</v>
      </c>
      <c r="HW18" s="9">
        <v>0.51400000000000001</v>
      </c>
      <c r="HX18" s="9">
        <v>4.2249999999999996</v>
      </c>
      <c r="HY18" s="9">
        <v>2.4689999999999999</v>
      </c>
      <c r="HZ18" s="9">
        <v>1.756</v>
      </c>
      <c r="IA18" s="9">
        <v>3.0009999999999999</v>
      </c>
      <c r="IB18" s="9">
        <v>1.9179999999999999</v>
      </c>
      <c r="IC18" s="9">
        <v>1.083</v>
      </c>
      <c r="ID18" s="9">
        <v>0.71699999999999997</v>
      </c>
      <c r="IE18" s="9">
        <v>0.47099999999999997</v>
      </c>
      <c r="IF18" s="9">
        <v>0.247</v>
      </c>
      <c r="IG18" s="9">
        <v>0.50700000000000001</v>
      </c>
      <c r="IH18" s="9">
        <v>0.08</v>
      </c>
      <c r="II18" s="9">
        <v>0.42699999999999999</v>
      </c>
      <c r="IJ18" s="9">
        <v>8.4559999999999995</v>
      </c>
      <c r="IK18" s="9">
        <v>4.9390000000000001</v>
      </c>
      <c r="IL18" s="9">
        <v>3.5169999999999999</v>
      </c>
      <c r="IM18" s="9">
        <v>3.5209999999999999</v>
      </c>
      <c r="IN18" s="9">
        <v>1.756</v>
      </c>
      <c r="IO18" s="9">
        <v>1.766</v>
      </c>
      <c r="IP18" s="9">
        <v>12.315</v>
      </c>
      <c r="IQ18" s="9">
        <v>5.3289999999999997</v>
      </c>
    </row>
    <row r="19" spans="1:251">
      <c r="A19" s="10">
        <v>44958</v>
      </c>
      <c r="B19" s="9">
        <v>131.64699999999999</v>
      </c>
      <c r="C19" s="9">
        <v>73.510000000000005</v>
      </c>
      <c r="D19" s="9">
        <v>113.569</v>
      </c>
      <c r="E19" s="9">
        <v>76.656000000000006</v>
      </c>
      <c r="F19" s="9">
        <v>36.912999999999997</v>
      </c>
      <c r="G19" s="9">
        <v>8.2119999999999997</v>
      </c>
      <c r="H19" s="9">
        <v>5.7939999999999996</v>
      </c>
      <c r="I19" s="9">
        <v>2.4180000000000001</v>
      </c>
      <c r="J19" s="9">
        <v>4.2910000000000004</v>
      </c>
      <c r="K19" s="9">
        <v>3.427</v>
      </c>
      <c r="L19" s="9">
        <v>0.86399999999999999</v>
      </c>
      <c r="M19" s="9">
        <v>0.82799999999999996</v>
      </c>
      <c r="N19" s="9">
        <v>0.82799999999999996</v>
      </c>
      <c r="O19" s="9">
        <v>0</v>
      </c>
      <c r="P19" s="9">
        <v>3.093</v>
      </c>
      <c r="Q19" s="9">
        <v>1.5389999999999999</v>
      </c>
      <c r="R19" s="9">
        <v>1.554</v>
      </c>
      <c r="S19" s="9">
        <v>11.744</v>
      </c>
      <c r="T19" s="9">
        <v>6.0430000000000001</v>
      </c>
      <c r="U19" s="9">
        <v>5.7</v>
      </c>
      <c r="V19" s="9">
        <v>3.3650000000000002</v>
      </c>
      <c r="W19" s="9">
        <v>2.6139999999999999</v>
      </c>
      <c r="X19" s="9">
        <v>0.752</v>
      </c>
      <c r="Y19" s="9">
        <v>2.81</v>
      </c>
      <c r="Z19" s="9">
        <v>1.2629999999999999</v>
      </c>
      <c r="AA19" s="9">
        <v>1.548</v>
      </c>
      <c r="AB19" s="9">
        <v>5.5679999999999996</v>
      </c>
      <c r="AC19" s="9">
        <v>2.1669999999999998</v>
      </c>
      <c r="AD19" s="9">
        <v>3.4009999999999998</v>
      </c>
      <c r="AE19" s="9">
        <v>71.632999999999996</v>
      </c>
      <c r="AF19" s="9">
        <v>43.154000000000003</v>
      </c>
      <c r="AG19" s="9">
        <v>28.478000000000002</v>
      </c>
      <c r="AH19" s="9">
        <v>284.04399999999998</v>
      </c>
      <c r="AI19" s="9">
        <v>145.86199999999999</v>
      </c>
      <c r="AJ19" s="9">
        <v>138.18299999999999</v>
      </c>
      <c r="AK19" s="9">
        <v>61.414999999999999</v>
      </c>
      <c r="AL19" s="9">
        <v>29.931000000000001</v>
      </c>
      <c r="AM19" s="9">
        <v>31.484000000000002</v>
      </c>
      <c r="AN19" s="9">
        <v>29.099</v>
      </c>
      <c r="AO19" s="9">
        <v>14.494</v>
      </c>
      <c r="AP19" s="9">
        <v>14.605</v>
      </c>
      <c r="AQ19" s="9">
        <v>9.8160000000000007</v>
      </c>
      <c r="AR19" s="9">
        <v>4.7279999999999998</v>
      </c>
      <c r="AS19" s="9">
        <v>5.0880000000000001</v>
      </c>
      <c r="AT19" s="9">
        <v>19.173999999999999</v>
      </c>
      <c r="AU19" s="9">
        <v>9.766</v>
      </c>
      <c r="AV19" s="9">
        <v>9.4079999999999995</v>
      </c>
      <c r="AW19" s="9">
        <v>17.687999999999999</v>
      </c>
      <c r="AX19" s="9">
        <v>9.5519999999999996</v>
      </c>
      <c r="AY19" s="9">
        <v>8.1359999999999992</v>
      </c>
      <c r="AZ19" s="9">
        <v>11.302</v>
      </c>
      <c r="BA19" s="9">
        <v>4.9420000000000002</v>
      </c>
      <c r="BB19" s="9">
        <v>6.36</v>
      </c>
      <c r="BC19" s="9">
        <v>9.1639999999999997</v>
      </c>
      <c r="BD19" s="9">
        <v>5.4009999999999998</v>
      </c>
      <c r="BE19" s="9">
        <v>3.7629999999999999</v>
      </c>
      <c r="BF19" s="9">
        <v>11.098000000000001</v>
      </c>
      <c r="BG19" s="9">
        <v>4.8280000000000003</v>
      </c>
      <c r="BH19" s="9">
        <v>6.27</v>
      </c>
      <c r="BI19" s="9">
        <v>2.1789999999999998</v>
      </c>
      <c r="BJ19" s="9">
        <v>1.7110000000000001</v>
      </c>
      <c r="BK19" s="9">
        <v>0.46800000000000003</v>
      </c>
      <c r="BL19" s="9">
        <v>5.1669999999999998</v>
      </c>
      <c r="BM19" s="9">
        <v>2.31</v>
      </c>
      <c r="BN19" s="9">
        <v>2.8570000000000002</v>
      </c>
      <c r="BO19" s="9">
        <v>3.7509999999999999</v>
      </c>
      <c r="BP19" s="9">
        <v>0.80700000000000005</v>
      </c>
      <c r="BQ19" s="9">
        <v>2.9449999999999998</v>
      </c>
      <c r="BR19" s="9">
        <v>8.8369999999999997</v>
      </c>
      <c r="BS19" s="9">
        <v>4.266</v>
      </c>
      <c r="BT19" s="9">
        <v>4.5709999999999997</v>
      </c>
      <c r="BU19" s="9">
        <v>3.9420000000000002</v>
      </c>
      <c r="BV19" s="9">
        <v>2.6070000000000002</v>
      </c>
      <c r="BW19" s="9">
        <v>1.335</v>
      </c>
      <c r="BX19" s="9">
        <v>3.0019999999999998</v>
      </c>
      <c r="BY19" s="9">
        <v>1.145</v>
      </c>
      <c r="BZ19" s="9">
        <v>1.857</v>
      </c>
      <c r="CA19" s="9">
        <v>1.893</v>
      </c>
      <c r="CB19" s="9">
        <v>0.51400000000000001</v>
      </c>
      <c r="CC19" s="9">
        <v>1.379</v>
      </c>
      <c r="CD19" s="9">
        <v>17.606999999999999</v>
      </c>
      <c r="CE19" s="9">
        <v>8.7550000000000008</v>
      </c>
      <c r="CF19" s="9">
        <v>8.8520000000000003</v>
      </c>
      <c r="CG19" s="9">
        <v>11.492000000000001</v>
      </c>
      <c r="CH19" s="9">
        <v>5.7389999999999999</v>
      </c>
      <c r="CI19" s="9">
        <v>5.7530000000000001</v>
      </c>
      <c r="CJ19" s="9">
        <v>32.314999999999998</v>
      </c>
      <c r="CK19" s="9">
        <v>15.436</v>
      </c>
      <c r="CL19" s="9">
        <v>16.879000000000001</v>
      </c>
      <c r="CM19" s="9">
        <v>222.63</v>
      </c>
      <c r="CN19" s="9">
        <v>115.931</v>
      </c>
      <c r="CO19" s="9">
        <v>106.699</v>
      </c>
      <c r="CP19" s="9">
        <v>183.708</v>
      </c>
      <c r="CQ19" s="9">
        <v>91.153000000000006</v>
      </c>
      <c r="CR19" s="9">
        <v>92.555999999999997</v>
      </c>
      <c r="CS19" s="9">
        <v>172.02799999999999</v>
      </c>
      <c r="CT19" s="9">
        <v>86.576999999999998</v>
      </c>
      <c r="CU19" s="9">
        <v>85.45</v>
      </c>
      <c r="CV19" s="9">
        <v>5.8529999999999998</v>
      </c>
      <c r="CW19" s="9">
        <v>2.4740000000000002</v>
      </c>
      <c r="CX19" s="9">
        <v>3.379</v>
      </c>
      <c r="CY19" s="9">
        <v>5.8280000000000003</v>
      </c>
      <c r="CZ19" s="9">
        <v>2.1019999999999999</v>
      </c>
      <c r="DA19" s="9">
        <v>3.726</v>
      </c>
      <c r="DB19" s="9">
        <v>130.39699999999999</v>
      </c>
      <c r="DC19" s="9">
        <v>68.628</v>
      </c>
      <c r="DD19" s="9">
        <v>61.768999999999998</v>
      </c>
      <c r="DE19" s="9">
        <v>11.028</v>
      </c>
      <c r="DF19" s="9">
        <v>2.577</v>
      </c>
      <c r="DG19" s="9">
        <v>8.4510000000000005</v>
      </c>
      <c r="DH19" s="9">
        <v>2.2509999999999999</v>
      </c>
      <c r="DI19" s="9">
        <v>0.98199999999999998</v>
      </c>
      <c r="DJ19" s="9">
        <v>1.2689999999999999</v>
      </c>
      <c r="DK19" s="9">
        <v>2.8809999999999998</v>
      </c>
      <c r="DL19" s="9">
        <v>0.60199999999999998</v>
      </c>
      <c r="DM19" s="9">
        <v>2.2789999999999999</v>
      </c>
      <c r="DN19" s="9">
        <v>5.8959999999999999</v>
      </c>
      <c r="DO19" s="9">
        <v>0.99299999999999999</v>
      </c>
      <c r="DP19" s="9">
        <v>4.9039999999999999</v>
      </c>
      <c r="DQ19" s="9">
        <v>10.786</v>
      </c>
      <c r="DR19" s="9">
        <v>3.4990000000000001</v>
      </c>
      <c r="DS19" s="9">
        <v>7.2859999999999996</v>
      </c>
      <c r="DT19" s="9">
        <v>2.0710000000000002</v>
      </c>
      <c r="DU19" s="9">
        <v>1.375</v>
      </c>
      <c r="DV19" s="9">
        <v>0.69499999999999995</v>
      </c>
      <c r="DW19" s="9">
        <v>4.1950000000000003</v>
      </c>
      <c r="DX19" s="9">
        <v>1.405</v>
      </c>
      <c r="DY19" s="9">
        <v>2.79</v>
      </c>
      <c r="DZ19" s="9">
        <v>4.5199999999999996</v>
      </c>
      <c r="EA19" s="9">
        <v>0.71899999999999997</v>
      </c>
      <c r="EB19" s="9">
        <v>3.8010000000000002</v>
      </c>
      <c r="EC19" s="9">
        <v>31.497</v>
      </c>
      <c r="ED19" s="9">
        <v>16.448</v>
      </c>
      <c r="EE19" s="9">
        <v>15.048999999999999</v>
      </c>
      <c r="EF19" s="9">
        <v>23.234000000000002</v>
      </c>
      <c r="EG19" s="9">
        <v>12.135</v>
      </c>
      <c r="EH19" s="9">
        <v>11.099</v>
      </c>
      <c r="EI19" s="9">
        <v>160.47399999999999</v>
      </c>
      <c r="EJ19" s="9">
        <v>79.016999999999996</v>
      </c>
      <c r="EK19" s="9">
        <v>81.456999999999994</v>
      </c>
      <c r="EL19" s="9">
        <v>19.687999999999999</v>
      </c>
      <c r="EM19" s="9">
        <v>10.097</v>
      </c>
      <c r="EN19" s="9">
        <v>9.5909999999999993</v>
      </c>
      <c r="EO19" s="9">
        <v>164.02</v>
      </c>
      <c r="EP19" s="9">
        <v>81.055000000000007</v>
      </c>
      <c r="EQ19" s="9">
        <v>82.965000000000003</v>
      </c>
      <c r="ER19" s="9">
        <v>32.017000000000003</v>
      </c>
      <c r="ES19" s="9">
        <v>16.568999999999999</v>
      </c>
      <c r="ET19" s="9">
        <v>15.448</v>
      </c>
      <c r="EU19" s="9">
        <v>10.904999999999999</v>
      </c>
      <c r="EV19" s="9">
        <v>5.6630000000000003</v>
      </c>
      <c r="EW19" s="9">
        <v>5.2409999999999997</v>
      </c>
      <c r="EX19" s="9">
        <v>12.329000000000001</v>
      </c>
      <c r="EY19" s="9">
        <v>6.4720000000000004</v>
      </c>
      <c r="EZ19" s="9">
        <v>5.8570000000000002</v>
      </c>
      <c r="FA19" s="9">
        <v>8.7829999999999995</v>
      </c>
      <c r="FB19" s="9">
        <v>4.4340000000000002</v>
      </c>
      <c r="FC19" s="9">
        <v>4.3490000000000002</v>
      </c>
      <c r="FD19" s="9">
        <v>151.691</v>
      </c>
      <c r="FE19" s="9">
        <v>74.582999999999998</v>
      </c>
      <c r="FF19" s="9">
        <v>77.106999999999999</v>
      </c>
      <c r="FG19" s="9">
        <v>38.921999999999997</v>
      </c>
      <c r="FH19" s="9">
        <v>24.777999999999999</v>
      </c>
      <c r="FI19" s="9">
        <v>14.143000000000001</v>
      </c>
      <c r="FJ19" s="9">
        <v>23.416</v>
      </c>
      <c r="FK19" s="9">
        <v>15.615</v>
      </c>
      <c r="FL19" s="9">
        <v>7.8010000000000002</v>
      </c>
      <c r="FM19" s="9">
        <v>1.407</v>
      </c>
      <c r="FN19" s="9">
        <v>1.232</v>
      </c>
      <c r="FO19" s="9">
        <v>0.17499999999999999</v>
      </c>
      <c r="FP19" s="9">
        <v>0.84399999999999997</v>
      </c>
      <c r="FQ19" s="9">
        <v>0.84399999999999997</v>
      </c>
      <c r="FR19" s="9">
        <v>0</v>
      </c>
      <c r="FS19" s="9">
        <v>0.11899999999999999</v>
      </c>
      <c r="FT19" s="9">
        <v>0.11899999999999999</v>
      </c>
      <c r="FU19" s="9">
        <v>0</v>
      </c>
      <c r="FV19" s="9">
        <v>0.44400000000000001</v>
      </c>
      <c r="FW19" s="9">
        <v>0.26900000000000002</v>
      </c>
      <c r="FX19" s="9">
        <v>0.17499999999999999</v>
      </c>
      <c r="FY19" s="9">
        <v>1.903</v>
      </c>
      <c r="FZ19" s="9">
        <v>1.0289999999999999</v>
      </c>
      <c r="GA19" s="9">
        <v>0.875</v>
      </c>
      <c r="GB19" s="9">
        <v>0.628</v>
      </c>
      <c r="GC19" s="9">
        <v>0.501</v>
      </c>
      <c r="GD19" s="9">
        <v>0.126</v>
      </c>
      <c r="GE19" s="9">
        <v>0.70099999999999996</v>
      </c>
      <c r="GF19" s="9">
        <v>0.436</v>
      </c>
      <c r="GG19" s="9">
        <v>0.26500000000000001</v>
      </c>
      <c r="GH19" s="9">
        <v>0.57499999999999996</v>
      </c>
      <c r="GI19" s="9">
        <v>9.0999999999999998E-2</v>
      </c>
      <c r="GJ19" s="9">
        <v>0.48299999999999998</v>
      </c>
      <c r="GK19" s="9">
        <v>12.195</v>
      </c>
      <c r="GL19" s="9">
        <v>6.9029999999999996</v>
      </c>
      <c r="GM19" s="9">
        <v>5.2930000000000001</v>
      </c>
      <c r="GN19" s="9">
        <v>112.69799999999999</v>
      </c>
      <c r="GO19" s="9">
        <v>56.460999999999999</v>
      </c>
      <c r="GP19" s="9">
        <v>56.235999999999997</v>
      </c>
      <c r="GQ19" s="9">
        <v>23.315000000000001</v>
      </c>
      <c r="GR19" s="9">
        <v>12.134</v>
      </c>
      <c r="GS19" s="9">
        <v>11.180999999999999</v>
      </c>
      <c r="GT19" s="9">
        <v>10.555</v>
      </c>
      <c r="GU19" s="9">
        <v>5.577</v>
      </c>
      <c r="GV19" s="9">
        <v>4.9779999999999998</v>
      </c>
      <c r="GW19" s="9">
        <v>2.6829999999999998</v>
      </c>
      <c r="GX19" s="9">
        <v>0.93899999999999995</v>
      </c>
      <c r="GY19" s="9">
        <v>1.744</v>
      </c>
      <c r="GZ19" s="9">
        <v>7.8719999999999999</v>
      </c>
      <c r="HA19" s="9">
        <v>4.6379999999999999</v>
      </c>
      <c r="HB19" s="9">
        <v>3.234</v>
      </c>
      <c r="HC19" s="9">
        <v>3.649</v>
      </c>
      <c r="HD19" s="9">
        <v>1.9770000000000001</v>
      </c>
      <c r="HE19" s="9">
        <v>1.6719999999999999</v>
      </c>
      <c r="HF19" s="9">
        <v>6.6920000000000002</v>
      </c>
      <c r="HG19" s="9">
        <v>3.6</v>
      </c>
      <c r="HH19" s="9">
        <v>3.0920000000000001</v>
      </c>
      <c r="HI19" s="9">
        <v>2.6120000000000001</v>
      </c>
      <c r="HJ19" s="9">
        <v>1.36</v>
      </c>
      <c r="HK19" s="9">
        <v>1.2529999999999999</v>
      </c>
      <c r="HL19" s="9">
        <v>3.121</v>
      </c>
      <c r="HM19" s="9">
        <v>1.597</v>
      </c>
      <c r="HN19" s="9">
        <v>1.5229999999999999</v>
      </c>
      <c r="HO19" s="9">
        <v>0.98599999999999999</v>
      </c>
      <c r="HP19" s="9">
        <v>0.77200000000000002</v>
      </c>
      <c r="HQ19" s="9">
        <v>0.21299999999999999</v>
      </c>
      <c r="HR19" s="9">
        <v>1.776</v>
      </c>
      <c r="HS19" s="9">
        <v>0.68500000000000005</v>
      </c>
      <c r="HT19" s="9">
        <v>1.091</v>
      </c>
      <c r="HU19" s="9">
        <v>0.35899999999999999</v>
      </c>
      <c r="HV19" s="9">
        <v>0.14000000000000001</v>
      </c>
      <c r="HW19" s="9">
        <v>0.219</v>
      </c>
      <c r="HX19" s="9">
        <v>4.8230000000000004</v>
      </c>
      <c r="HY19" s="9">
        <v>2.62</v>
      </c>
      <c r="HZ19" s="9">
        <v>2.202</v>
      </c>
      <c r="IA19" s="9">
        <v>3.6749999999999998</v>
      </c>
      <c r="IB19" s="9">
        <v>2.1349999999999998</v>
      </c>
      <c r="IC19" s="9">
        <v>1.54</v>
      </c>
      <c r="ID19" s="9">
        <v>0.54900000000000004</v>
      </c>
      <c r="IE19" s="9">
        <v>0.221</v>
      </c>
      <c r="IF19" s="9">
        <v>0.32800000000000001</v>
      </c>
      <c r="IG19" s="9">
        <v>0.59899999999999998</v>
      </c>
      <c r="IH19" s="9">
        <v>0.26500000000000001</v>
      </c>
      <c r="II19" s="9">
        <v>0.33400000000000002</v>
      </c>
      <c r="IJ19" s="9">
        <v>7.4109999999999996</v>
      </c>
      <c r="IK19" s="9">
        <v>3.9380000000000002</v>
      </c>
      <c r="IL19" s="9">
        <v>3.4729999999999999</v>
      </c>
      <c r="IM19" s="9">
        <v>3.145</v>
      </c>
      <c r="IN19" s="9">
        <v>1.639</v>
      </c>
      <c r="IO19" s="9">
        <v>1.506</v>
      </c>
      <c r="IP19" s="9">
        <v>12.76</v>
      </c>
      <c r="IQ19" s="9">
        <v>6.5570000000000004</v>
      </c>
    </row>
    <row r="20" spans="1:251">
      <c r="A20" s="10">
        <v>45323</v>
      </c>
      <c r="B20" s="9">
        <v>143.19399999999999</v>
      </c>
      <c r="C20" s="9">
        <v>65.182000000000002</v>
      </c>
      <c r="D20" s="9">
        <v>124.8</v>
      </c>
      <c r="E20" s="9">
        <v>85.96</v>
      </c>
      <c r="F20" s="9">
        <v>38.840000000000003</v>
      </c>
      <c r="G20" s="9">
        <v>9.0259999999999998</v>
      </c>
      <c r="H20" s="9">
        <v>4.26</v>
      </c>
      <c r="I20" s="9">
        <v>4.766</v>
      </c>
      <c r="J20" s="9">
        <v>3.82</v>
      </c>
      <c r="K20" s="9">
        <v>1.879</v>
      </c>
      <c r="L20" s="9">
        <v>1.9410000000000001</v>
      </c>
      <c r="M20" s="9">
        <v>0.622</v>
      </c>
      <c r="N20" s="9">
        <v>0.622</v>
      </c>
      <c r="O20" s="9">
        <v>0</v>
      </c>
      <c r="P20" s="9">
        <v>4.5839999999999996</v>
      </c>
      <c r="Q20" s="9">
        <v>1.7589999999999999</v>
      </c>
      <c r="R20" s="9">
        <v>2.8250000000000002</v>
      </c>
      <c r="S20" s="9">
        <v>7.2430000000000003</v>
      </c>
      <c r="T20" s="9">
        <v>5.2720000000000002</v>
      </c>
      <c r="U20" s="9">
        <v>1.97</v>
      </c>
      <c r="V20" s="9">
        <v>2.9079999999999999</v>
      </c>
      <c r="W20" s="9">
        <v>2.52</v>
      </c>
      <c r="X20" s="9">
        <v>0.38800000000000001</v>
      </c>
      <c r="Y20" s="9">
        <v>0.95</v>
      </c>
      <c r="Z20" s="9">
        <v>0.46100000000000002</v>
      </c>
      <c r="AA20" s="9">
        <v>0.48899999999999999</v>
      </c>
      <c r="AB20" s="9">
        <v>3.3849999999999998</v>
      </c>
      <c r="AC20" s="9">
        <v>2.2909999999999999</v>
      </c>
      <c r="AD20" s="9">
        <v>1.0940000000000001</v>
      </c>
      <c r="AE20" s="9">
        <v>67.307000000000002</v>
      </c>
      <c r="AF20" s="9">
        <v>47.701999999999998</v>
      </c>
      <c r="AG20" s="9">
        <v>19.605</v>
      </c>
      <c r="AH20" s="9">
        <v>279.19299999999998</v>
      </c>
      <c r="AI20" s="9">
        <v>142.61099999999999</v>
      </c>
      <c r="AJ20" s="9">
        <v>136.58199999999999</v>
      </c>
      <c r="AK20" s="9">
        <v>49.637</v>
      </c>
      <c r="AL20" s="9">
        <v>22.23</v>
      </c>
      <c r="AM20" s="9">
        <v>27.408000000000001</v>
      </c>
      <c r="AN20" s="9">
        <v>24.254000000000001</v>
      </c>
      <c r="AO20" s="9">
        <v>11.262</v>
      </c>
      <c r="AP20" s="9">
        <v>12.991</v>
      </c>
      <c r="AQ20" s="9">
        <v>9.2210000000000001</v>
      </c>
      <c r="AR20" s="9">
        <v>3.8090000000000002</v>
      </c>
      <c r="AS20" s="9">
        <v>5.4130000000000003</v>
      </c>
      <c r="AT20" s="9">
        <v>14.606</v>
      </c>
      <c r="AU20" s="9">
        <v>7.4539999999999997</v>
      </c>
      <c r="AV20" s="9">
        <v>7.1520000000000001</v>
      </c>
      <c r="AW20" s="9">
        <v>12.021000000000001</v>
      </c>
      <c r="AX20" s="9">
        <v>5.1159999999999997</v>
      </c>
      <c r="AY20" s="9">
        <v>6.9050000000000002</v>
      </c>
      <c r="AZ20" s="9">
        <v>11.621</v>
      </c>
      <c r="BA20" s="9">
        <v>5.8630000000000004</v>
      </c>
      <c r="BB20" s="9">
        <v>5.758</v>
      </c>
      <c r="BC20" s="9">
        <v>7.4690000000000003</v>
      </c>
      <c r="BD20" s="9">
        <v>3.6579999999999999</v>
      </c>
      <c r="BE20" s="9">
        <v>3.8119999999999998</v>
      </c>
      <c r="BF20" s="9">
        <v>9.6170000000000009</v>
      </c>
      <c r="BG20" s="9">
        <v>4.2039999999999997</v>
      </c>
      <c r="BH20" s="9">
        <v>5.4130000000000003</v>
      </c>
      <c r="BI20" s="9">
        <v>2.5649999999999999</v>
      </c>
      <c r="BJ20" s="9">
        <v>1.9830000000000001</v>
      </c>
      <c r="BK20" s="9">
        <v>0.58199999999999996</v>
      </c>
      <c r="BL20" s="9">
        <v>4.2140000000000004</v>
      </c>
      <c r="BM20" s="9">
        <v>1.6950000000000001</v>
      </c>
      <c r="BN20" s="9">
        <v>2.52</v>
      </c>
      <c r="BO20" s="9">
        <v>2.8370000000000002</v>
      </c>
      <c r="BP20" s="9">
        <v>0.52500000000000002</v>
      </c>
      <c r="BQ20" s="9">
        <v>2.3119999999999998</v>
      </c>
      <c r="BR20" s="9">
        <v>7.1680000000000001</v>
      </c>
      <c r="BS20" s="9">
        <v>3.4009999999999998</v>
      </c>
      <c r="BT20" s="9">
        <v>3.766</v>
      </c>
      <c r="BU20" s="9">
        <v>2.9409999999999998</v>
      </c>
      <c r="BV20" s="9">
        <v>1.794</v>
      </c>
      <c r="BW20" s="9">
        <v>1.147</v>
      </c>
      <c r="BX20" s="9">
        <v>2.778</v>
      </c>
      <c r="BY20" s="9">
        <v>1.0069999999999999</v>
      </c>
      <c r="BZ20" s="9">
        <v>1.772</v>
      </c>
      <c r="CA20" s="9">
        <v>1.448</v>
      </c>
      <c r="CB20" s="9">
        <v>0.6</v>
      </c>
      <c r="CC20" s="9">
        <v>0.84799999999999998</v>
      </c>
      <c r="CD20" s="9">
        <v>16.713999999999999</v>
      </c>
      <c r="CE20" s="9">
        <v>8.1940000000000008</v>
      </c>
      <c r="CF20" s="9">
        <v>8.5210000000000008</v>
      </c>
      <c r="CG20" s="9">
        <v>7.5389999999999997</v>
      </c>
      <c r="CH20" s="9">
        <v>3.069</v>
      </c>
      <c r="CI20" s="9">
        <v>4.4710000000000001</v>
      </c>
      <c r="CJ20" s="9">
        <v>25.384</v>
      </c>
      <c r="CK20" s="9">
        <v>10.967000000000001</v>
      </c>
      <c r="CL20" s="9">
        <v>14.416</v>
      </c>
      <c r="CM20" s="9">
        <v>229.55500000000001</v>
      </c>
      <c r="CN20" s="9">
        <v>120.381</v>
      </c>
      <c r="CO20" s="9">
        <v>109.17400000000001</v>
      </c>
      <c r="CP20" s="9">
        <v>189.67400000000001</v>
      </c>
      <c r="CQ20" s="9">
        <v>94.947999999999993</v>
      </c>
      <c r="CR20" s="9">
        <v>94.725999999999999</v>
      </c>
      <c r="CS20" s="9">
        <v>178.864</v>
      </c>
      <c r="CT20" s="9">
        <v>89.501999999999995</v>
      </c>
      <c r="CU20" s="9">
        <v>89.361999999999995</v>
      </c>
      <c r="CV20" s="9">
        <v>5.0039999999999996</v>
      </c>
      <c r="CW20" s="9">
        <v>2.64</v>
      </c>
      <c r="CX20" s="9">
        <v>2.363</v>
      </c>
      <c r="CY20" s="9">
        <v>5.3159999999999998</v>
      </c>
      <c r="CZ20" s="9">
        <v>2.5830000000000002</v>
      </c>
      <c r="DA20" s="9">
        <v>2.734</v>
      </c>
      <c r="DB20" s="9">
        <v>141.52699999999999</v>
      </c>
      <c r="DC20" s="9">
        <v>75.399000000000001</v>
      </c>
      <c r="DD20" s="9">
        <v>66.128</v>
      </c>
      <c r="DE20" s="9">
        <v>9.8030000000000008</v>
      </c>
      <c r="DF20" s="9">
        <v>2.621</v>
      </c>
      <c r="DG20" s="9">
        <v>7.1820000000000004</v>
      </c>
      <c r="DH20" s="9">
        <v>1.6739999999999999</v>
      </c>
      <c r="DI20" s="9">
        <v>0.94199999999999995</v>
      </c>
      <c r="DJ20" s="9">
        <v>0.73099999999999998</v>
      </c>
      <c r="DK20" s="9">
        <v>4.194</v>
      </c>
      <c r="DL20" s="9">
        <v>1.349</v>
      </c>
      <c r="DM20" s="9">
        <v>2.8450000000000002</v>
      </c>
      <c r="DN20" s="9">
        <v>3.9350000000000001</v>
      </c>
      <c r="DO20" s="9">
        <v>0.33</v>
      </c>
      <c r="DP20" s="9">
        <v>3.605</v>
      </c>
      <c r="DQ20" s="9">
        <v>9.7349999999999994</v>
      </c>
      <c r="DR20" s="9">
        <v>3.97</v>
      </c>
      <c r="DS20" s="9">
        <v>5.7649999999999997</v>
      </c>
      <c r="DT20" s="9">
        <v>2.137</v>
      </c>
      <c r="DU20" s="9">
        <v>1.276</v>
      </c>
      <c r="DV20" s="9">
        <v>0.86099999999999999</v>
      </c>
      <c r="DW20" s="9">
        <v>3.7850000000000001</v>
      </c>
      <c r="DX20" s="9">
        <v>1.7430000000000001</v>
      </c>
      <c r="DY20" s="9">
        <v>2.0419999999999998</v>
      </c>
      <c r="DZ20" s="9">
        <v>3.8140000000000001</v>
      </c>
      <c r="EA20" s="9">
        <v>0.95199999999999996</v>
      </c>
      <c r="EB20" s="9">
        <v>2.863</v>
      </c>
      <c r="EC20" s="9">
        <v>28.608000000000001</v>
      </c>
      <c r="ED20" s="9">
        <v>12.958</v>
      </c>
      <c r="EE20" s="9">
        <v>15.65</v>
      </c>
      <c r="EF20" s="9">
        <v>19.564</v>
      </c>
      <c r="EG20" s="9">
        <v>10.89</v>
      </c>
      <c r="EH20" s="9">
        <v>8.673</v>
      </c>
      <c r="EI20" s="9">
        <v>170.11</v>
      </c>
      <c r="EJ20" s="9">
        <v>84.058000000000007</v>
      </c>
      <c r="EK20" s="9">
        <v>86.052000000000007</v>
      </c>
      <c r="EL20" s="9">
        <v>18.77</v>
      </c>
      <c r="EM20" s="9">
        <v>9.3529999999999998</v>
      </c>
      <c r="EN20" s="9">
        <v>9.4169999999999998</v>
      </c>
      <c r="EO20" s="9">
        <v>170.904</v>
      </c>
      <c r="EP20" s="9">
        <v>85.594999999999999</v>
      </c>
      <c r="EQ20" s="9">
        <v>85.308999999999997</v>
      </c>
      <c r="ER20" s="9">
        <v>28.190999999999999</v>
      </c>
      <c r="ES20" s="9">
        <v>14.180999999999999</v>
      </c>
      <c r="ET20" s="9">
        <v>14.01</v>
      </c>
      <c r="EU20" s="9">
        <v>10.143000000000001</v>
      </c>
      <c r="EV20" s="9">
        <v>6.0620000000000003</v>
      </c>
      <c r="EW20" s="9">
        <v>4.08</v>
      </c>
      <c r="EX20" s="9">
        <v>9.4209999999999994</v>
      </c>
      <c r="EY20" s="9">
        <v>4.8280000000000003</v>
      </c>
      <c r="EZ20" s="9">
        <v>4.593</v>
      </c>
      <c r="FA20" s="9">
        <v>8.6270000000000007</v>
      </c>
      <c r="FB20" s="9">
        <v>3.2909999999999999</v>
      </c>
      <c r="FC20" s="9">
        <v>5.3360000000000003</v>
      </c>
      <c r="FD20" s="9">
        <v>161.483</v>
      </c>
      <c r="FE20" s="9">
        <v>80.766999999999996</v>
      </c>
      <c r="FF20" s="9">
        <v>80.715999999999994</v>
      </c>
      <c r="FG20" s="9">
        <v>39.881999999999998</v>
      </c>
      <c r="FH20" s="9">
        <v>25.433</v>
      </c>
      <c r="FI20" s="9">
        <v>14.449</v>
      </c>
      <c r="FJ20" s="9">
        <v>26.393000000000001</v>
      </c>
      <c r="FK20" s="9">
        <v>16.553000000000001</v>
      </c>
      <c r="FL20" s="9">
        <v>9.84</v>
      </c>
      <c r="FM20" s="9">
        <v>2.08</v>
      </c>
      <c r="FN20" s="9">
        <v>0.80300000000000005</v>
      </c>
      <c r="FO20" s="9">
        <v>1.2769999999999999</v>
      </c>
      <c r="FP20" s="9">
        <v>0.51700000000000002</v>
      </c>
      <c r="FQ20" s="9">
        <v>0.23499999999999999</v>
      </c>
      <c r="FR20" s="9">
        <v>0.28199999999999997</v>
      </c>
      <c r="FS20" s="9">
        <v>0.42</v>
      </c>
      <c r="FT20" s="9">
        <v>0.42</v>
      </c>
      <c r="FU20" s="9">
        <v>0</v>
      </c>
      <c r="FV20" s="9">
        <v>1.1439999999999999</v>
      </c>
      <c r="FW20" s="9">
        <v>0.14899999999999999</v>
      </c>
      <c r="FX20" s="9">
        <v>0.995</v>
      </c>
      <c r="FY20" s="9">
        <v>2.85</v>
      </c>
      <c r="FZ20" s="9">
        <v>1.5609999999999999</v>
      </c>
      <c r="GA20" s="9">
        <v>1.2889999999999999</v>
      </c>
      <c r="GB20" s="9">
        <v>0.28799999999999998</v>
      </c>
      <c r="GC20" s="9">
        <v>0.28799999999999998</v>
      </c>
      <c r="GD20" s="9">
        <v>0</v>
      </c>
      <c r="GE20" s="9">
        <v>1.4019999999999999</v>
      </c>
      <c r="GF20" s="9">
        <v>0.61599999999999999</v>
      </c>
      <c r="GG20" s="9">
        <v>0.78600000000000003</v>
      </c>
      <c r="GH20" s="9">
        <v>1.161</v>
      </c>
      <c r="GI20" s="9">
        <v>0.65700000000000003</v>
      </c>
      <c r="GJ20" s="9">
        <v>0.504</v>
      </c>
      <c r="GK20" s="9">
        <v>8.5579999999999998</v>
      </c>
      <c r="GL20" s="9">
        <v>6.516</v>
      </c>
      <c r="GM20" s="9">
        <v>2.0419999999999998</v>
      </c>
      <c r="GN20" s="9">
        <v>116.33799999999999</v>
      </c>
      <c r="GO20" s="9">
        <v>57.081000000000003</v>
      </c>
      <c r="GP20" s="9">
        <v>59.256999999999998</v>
      </c>
      <c r="GQ20" s="9">
        <v>22.88</v>
      </c>
      <c r="GR20" s="9">
        <v>10.821</v>
      </c>
      <c r="GS20" s="9">
        <v>12.058999999999999</v>
      </c>
      <c r="GT20" s="9">
        <v>9.5519999999999996</v>
      </c>
      <c r="GU20" s="9">
        <v>4.72</v>
      </c>
      <c r="GV20" s="9">
        <v>4.8319999999999999</v>
      </c>
      <c r="GW20" s="9">
        <v>3.7</v>
      </c>
      <c r="GX20" s="9">
        <v>1.8480000000000001</v>
      </c>
      <c r="GY20" s="9">
        <v>1.8520000000000001</v>
      </c>
      <c r="GZ20" s="9">
        <v>5.6509999999999998</v>
      </c>
      <c r="HA20" s="9">
        <v>2.6720000000000002</v>
      </c>
      <c r="HB20" s="9">
        <v>2.98</v>
      </c>
      <c r="HC20" s="9">
        <v>4.8410000000000002</v>
      </c>
      <c r="HD20" s="9">
        <v>2.6920000000000002</v>
      </c>
      <c r="HE20" s="9">
        <v>2.149</v>
      </c>
      <c r="HF20" s="9">
        <v>4.5640000000000001</v>
      </c>
      <c r="HG20" s="9">
        <v>1.881</v>
      </c>
      <c r="HH20" s="9">
        <v>2.6829999999999998</v>
      </c>
      <c r="HI20" s="9">
        <v>2.7160000000000002</v>
      </c>
      <c r="HJ20" s="9">
        <v>1.3560000000000001</v>
      </c>
      <c r="HK20" s="9">
        <v>1.36</v>
      </c>
      <c r="HL20" s="9">
        <v>3.512</v>
      </c>
      <c r="HM20" s="9">
        <v>1.4139999999999999</v>
      </c>
      <c r="HN20" s="9">
        <v>2.0979999999999999</v>
      </c>
      <c r="HO20" s="9">
        <v>1.127</v>
      </c>
      <c r="HP20" s="9">
        <v>0.81</v>
      </c>
      <c r="HQ20" s="9">
        <v>0.317</v>
      </c>
      <c r="HR20" s="9">
        <v>1.8460000000000001</v>
      </c>
      <c r="HS20" s="9">
        <v>0.60399999999999998</v>
      </c>
      <c r="HT20" s="9">
        <v>1.242</v>
      </c>
      <c r="HU20" s="9">
        <v>0.53900000000000003</v>
      </c>
      <c r="HV20" s="9">
        <v>0</v>
      </c>
      <c r="HW20" s="9">
        <v>0.53900000000000003</v>
      </c>
      <c r="HX20" s="9">
        <v>3.323</v>
      </c>
      <c r="HY20" s="9">
        <v>1.95</v>
      </c>
      <c r="HZ20" s="9">
        <v>1.3740000000000001</v>
      </c>
      <c r="IA20" s="9">
        <v>2.214</v>
      </c>
      <c r="IB20" s="9">
        <v>1.3959999999999999</v>
      </c>
      <c r="IC20" s="9">
        <v>0.81799999999999995</v>
      </c>
      <c r="ID20" s="9">
        <v>0.88300000000000001</v>
      </c>
      <c r="IE20" s="9">
        <v>0.48699999999999999</v>
      </c>
      <c r="IF20" s="9">
        <v>0.39600000000000002</v>
      </c>
      <c r="IG20" s="9">
        <v>0.22700000000000001</v>
      </c>
      <c r="IH20" s="9">
        <v>6.7000000000000004E-2</v>
      </c>
      <c r="II20" s="9">
        <v>0.16</v>
      </c>
      <c r="IJ20" s="9">
        <v>6.6210000000000004</v>
      </c>
      <c r="IK20" s="9">
        <v>3.282</v>
      </c>
      <c r="IL20" s="9">
        <v>3.339</v>
      </c>
      <c r="IM20" s="9">
        <v>2.931</v>
      </c>
      <c r="IN20" s="9">
        <v>1.4379999999999999</v>
      </c>
      <c r="IO20" s="9">
        <v>1.494</v>
      </c>
      <c r="IP20" s="9">
        <v>13.327999999999999</v>
      </c>
      <c r="IQ20" s="9">
        <v>6.101</v>
      </c>
    </row>
    <row r="21" spans="1:251">
      <c r="A21" s="10">
        <v>45689</v>
      </c>
      <c r="B21" s="9">
        <v>139.52500000000001</v>
      </c>
      <c r="C21" s="9">
        <v>70.831000000000003</v>
      </c>
      <c r="D21" s="9">
        <v>135.35499999999999</v>
      </c>
      <c r="E21" s="9">
        <v>93.546999999999997</v>
      </c>
      <c r="F21" s="9">
        <v>41.807000000000002</v>
      </c>
      <c r="G21" s="9">
        <v>8.7059999999999995</v>
      </c>
      <c r="H21" s="9">
        <v>2.923</v>
      </c>
      <c r="I21" s="9">
        <v>5.7830000000000004</v>
      </c>
      <c r="J21" s="9">
        <v>2.1579999999999999</v>
      </c>
      <c r="K21" s="9">
        <v>1.109</v>
      </c>
      <c r="L21" s="9">
        <v>1.0489999999999999</v>
      </c>
      <c r="M21" s="9">
        <v>2.3959999999999999</v>
      </c>
      <c r="N21" s="9">
        <v>0.94699999999999995</v>
      </c>
      <c r="O21" s="9">
        <v>1.4490000000000001</v>
      </c>
      <c r="P21" s="9">
        <v>4.1509999999999998</v>
      </c>
      <c r="Q21" s="9">
        <v>0.86699999999999999</v>
      </c>
      <c r="R21" s="9">
        <v>3.2850000000000001</v>
      </c>
      <c r="S21" s="9">
        <v>9.5510000000000002</v>
      </c>
      <c r="T21" s="9">
        <v>5.2590000000000003</v>
      </c>
      <c r="U21" s="9">
        <v>4.2919999999999998</v>
      </c>
      <c r="V21" s="9">
        <v>2.4670000000000001</v>
      </c>
      <c r="W21" s="9">
        <v>2.4670000000000001</v>
      </c>
      <c r="X21" s="9">
        <v>0</v>
      </c>
      <c r="Y21" s="9">
        <v>3.411</v>
      </c>
      <c r="Z21" s="9">
        <v>1.94</v>
      </c>
      <c r="AA21" s="9">
        <v>1.4710000000000001</v>
      </c>
      <c r="AB21" s="9">
        <v>3.6739999999999999</v>
      </c>
      <c r="AC21" s="9">
        <v>0.85299999999999998</v>
      </c>
      <c r="AD21" s="9">
        <v>2.8210000000000002</v>
      </c>
      <c r="AE21" s="9">
        <v>56.744</v>
      </c>
      <c r="AF21" s="9">
        <v>37.795000000000002</v>
      </c>
      <c r="AG21" s="9">
        <v>18.949000000000002</v>
      </c>
      <c r="AH21" s="9">
        <v>277.48399999999998</v>
      </c>
      <c r="AI21" s="9">
        <v>143.541</v>
      </c>
      <c r="AJ21" s="9">
        <v>133.94399999999999</v>
      </c>
      <c r="AK21" s="9">
        <v>42.417999999999999</v>
      </c>
      <c r="AL21" s="9">
        <v>21.443999999999999</v>
      </c>
      <c r="AM21" s="9">
        <v>20.974</v>
      </c>
      <c r="AN21" s="9">
        <v>21.44</v>
      </c>
      <c r="AO21" s="9">
        <v>11.997</v>
      </c>
      <c r="AP21" s="9">
        <v>9.4429999999999996</v>
      </c>
      <c r="AQ21" s="9">
        <v>7.4020000000000001</v>
      </c>
      <c r="AR21" s="9">
        <v>4.3380000000000001</v>
      </c>
      <c r="AS21" s="9">
        <v>3.0640000000000001</v>
      </c>
      <c r="AT21" s="9">
        <v>13.863</v>
      </c>
      <c r="AU21" s="9">
        <v>7.6589999999999998</v>
      </c>
      <c r="AV21" s="9">
        <v>6.2039999999999997</v>
      </c>
      <c r="AW21" s="9">
        <v>11.840999999999999</v>
      </c>
      <c r="AX21" s="9">
        <v>6.3650000000000002</v>
      </c>
      <c r="AY21" s="9">
        <v>5.476</v>
      </c>
      <c r="AZ21" s="9">
        <v>9.4239999999999995</v>
      </c>
      <c r="BA21" s="9">
        <v>5.6319999999999997</v>
      </c>
      <c r="BB21" s="9">
        <v>3.7919999999999998</v>
      </c>
      <c r="BC21" s="9">
        <v>7.6829999999999998</v>
      </c>
      <c r="BD21" s="9">
        <v>4.9340000000000002</v>
      </c>
      <c r="BE21" s="9">
        <v>2.7490000000000001</v>
      </c>
      <c r="BF21" s="9">
        <v>6.859</v>
      </c>
      <c r="BG21" s="9">
        <v>2.3519999999999999</v>
      </c>
      <c r="BH21" s="9">
        <v>4.5069999999999997</v>
      </c>
      <c r="BI21" s="9">
        <v>1.5569999999999999</v>
      </c>
      <c r="BJ21" s="9">
        <v>0.38300000000000001</v>
      </c>
      <c r="BK21" s="9">
        <v>1.1739999999999999</v>
      </c>
      <c r="BL21" s="9">
        <v>2.766</v>
      </c>
      <c r="BM21" s="9">
        <v>1.159</v>
      </c>
      <c r="BN21" s="9">
        <v>1.607</v>
      </c>
      <c r="BO21" s="9">
        <v>2.5350000000000001</v>
      </c>
      <c r="BP21" s="9">
        <v>0.81</v>
      </c>
      <c r="BQ21" s="9">
        <v>1.7250000000000001</v>
      </c>
      <c r="BR21" s="9">
        <v>6.8979999999999997</v>
      </c>
      <c r="BS21" s="9">
        <v>4.7110000000000003</v>
      </c>
      <c r="BT21" s="9">
        <v>2.1869999999999998</v>
      </c>
      <c r="BU21" s="9">
        <v>3.5529999999999999</v>
      </c>
      <c r="BV21" s="9">
        <v>2.9729999999999999</v>
      </c>
      <c r="BW21" s="9">
        <v>0.57999999999999996</v>
      </c>
      <c r="BX21" s="9">
        <v>1.5009999999999999</v>
      </c>
      <c r="BY21" s="9">
        <v>1.2210000000000001</v>
      </c>
      <c r="BZ21" s="9">
        <v>0.28000000000000003</v>
      </c>
      <c r="CA21" s="9">
        <v>1.8440000000000001</v>
      </c>
      <c r="CB21" s="9">
        <v>0.51700000000000002</v>
      </c>
      <c r="CC21" s="9">
        <v>1.3280000000000001</v>
      </c>
      <c r="CD21" s="9">
        <v>14.452999999999999</v>
      </c>
      <c r="CE21" s="9">
        <v>8.4969999999999999</v>
      </c>
      <c r="CF21" s="9">
        <v>5.9560000000000004</v>
      </c>
      <c r="CG21" s="9">
        <v>6.9859999999999998</v>
      </c>
      <c r="CH21" s="9">
        <v>3.5</v>
      </c>
      <c r="CI21" s="9">
        <v>3.4870000000000001</v>
      </c>
      <c r="CJ21" s="9">
        <v>20.978000000000002</v>
      </c>
      <c r="CK21" s="9">
        <v>9.4480000000000004</v>
      </c>
      <c r="CL21" s="9">
        <v>11.53</v>
      </c>
      <c r="CM21" s="9">
        <v>235.06700000000001</v>
      </c>
      <c r="CN21" s="9">
        <v>122.096</v>
      </c>
      <c r="CO21" s="9">
        <v>112.97</v>
      </c>
      <c r="CP21" s="9">
        <v>197.99600000000001</v>
      </c>
      <c r="CQ21" s="9">
        <v>97.566000000000003</v>
      </c>
      <c r="CR21" s="9">
        <v>100.43</v>
      </c>
      <c r="CS21" s="9">
        <v>189.898</v>
      </c>
      <c r="CT21" s="9">
        <v>93.075999999999993</v>
      </c>
      <c r="CU21" s="9">
        <v>96.822999999999993</v>
      </c>
      <c r="CV21" s="9">
        <v>3.9510000000000001</v>
      </c>
      <c r="CW21" s="9">
        <v>2.0779999999999998</v>
      </c>
      <c r="CX21" s="9">
        <v>1.8740000000000001</v>
      </c>
      <c r="CY21" s="9">
        <v>3.8490000000000002</v>
      </c>
      <c r="CZ21" s="9">
        <v>2.258</v>
      </c>
      <c r="DA21" s="9">
        <v>1.591</v>
      </c>
      <c r="DB21" s="9">
        <v>142.982</v>
      </c>
      <c r="DC21" s="9">
        <v>73.171999999999997</v>
      </c>
      <c r="DD21" s="9">
        <v>69.81</v>
      </c>
      <c r="DE21" s="9">
        <v>14.526999999999999</v>
      </c>
      <c r="DF21" s="9">
        <v>5.86</v>
      </c>
      <c r="DG21" s="9">
        <v>8.6669999999999998</v>
      </c>
      <c r="DH21" s="9">
        <v>3.2919999999999998</v>
      </c>
      <c r="DI21" s="9">
        <v>1.9550000000000001</v>
      </c>
      <c r="DJ21" s="9">
        <v>1.3360000000000001</v>
      </c>
      <c r="DK21" s="9">
        <v>3.847</v>
      </c>
      <c r="DL21" s="9">
        <v>1.7669999999999999</v>
      </c>
      <c r="DM21" s="9">
        <v>2.0790000000000002</v>
      </c>
      <c r="DN21" s="9">
        <v>7.3879999999999999</v>
      </c>
      <c r="DO21" s="9">
        <v>2.137</v>
      </c>
      <c r="DP21" s="9">
        <v>5.2510000000000003</v>
      </c>
      <c r="DQ21" s="9">
        <v>10.757</v>
      </c>
      <c r="DR21" s="9">
        <v>4.0209999999999999</v>
      </c>
      <c r="DS21" s="9">
        <v>6.7359999999999998</v>
      </c>
      <c r="DT21" s="9">
        <v>1.236</v>
      </c>
      <c r="DU21" s="9">
        <v>0.79</v>
      </c>
      <c r="DV21" s="9">
        <v>0.44500000000000001</v>
      </c>
      <c r="DW21" s="9">
        <v>4.1689999999999996</v>
      </c>
      <c r="DX21" s="9">
        <v>1.1259999999999999</v>
      </c>
      <c r="DY21" s="9">
        <v>3.0430000000000001</v>
      </c>
      <c r="DZ21" s="9">
        <v>5.3520000000000003</v>
      </c>
      <c r="EA21" s="9">
        <v>2.105</v>
      </c>
      <c r="EB21" s="9">
        <v>3.2469999999999999</v>
      </c>
      <c r="EC21" s="9">
        <v>29.73</v>
      </c>
      <c r="ED21" s="9">
        <v>14.513</v>
      </c>
      <c r="EE21" s="9">
        <v>15.217000000000001</v>
      </c>
      <c r="EF21" s="9">
        <v>18.908999999999999</v>
      </c>
      <c r="EG21" s="9">
        <v>10.906000000000001</v>
      </c>
      <c r="EH21" s="9">
        <v>8.0030000000000001</v>
      </c>
      <c r="EI21" s="9">
        <v>179.08699999999999</v>
      </c>
      <c r="EJ21" s="9">
        <v>86.66</v>
      </c>
      <c r="EK21" s="9">
        <v>92.427000000000007</v>
      </c>
      <c r="EL21" s="9">
        <v>17.308</v>
      </c>
      <c r="EM21" s="9">
        <v>8.6820000000000004</v>
      </c>
      <c r="EN21" s="9">
        <v>8.6259999999999994</v>
      </c>
      <c r="EO21" s="9">
        <v>180.68799999999999</v>
      </c>
      <c r="EP21" s="9">
        <v>88.884</v>
      </c>
      <c r="EQ21" s="9">
        <v>91.804000000000002</v>
      </c>
      <c r="ER21" s="9">
        <v>28.268999999999998</v>
      </c>
      <c r="ES21" s="9">
        <v>14.869</v>
      </c>
      <c r="ET21" s="9">
        <v>13.4</v>
      </c>
      <c r="EU21" s="9">
        <v>7.9480000000000004</v>
      </c>
      <c r="EV21" s="9">
        <v>4.7190000000000003</v>
      </c>
      <c r="EW21" s="9">
        <v>3.2290000000000001</v>
      </c>
      <c r="EX21" s="9">
        <v>10.961</v>
      </c>
      <c r="EY21" s="9">
        <v>6.1859999999999999</v>
      </c>
      <c r="EZ21" s="9">
        <v>4.774</v>
      </c>
      <c r="FA21" s="9">
        <v>9.36</v>
      </c>
      <c r="FB21" s="9">
        <v>3.9630000000000001</v>
      </c>
      <c r="FC21" s="9">
        <v>5.3970000000000002</v>
      </c>
      <c r="FD21" s="9">
        <v>169.727</v>
      </c>
      <c r="FE21" s="9">
        <v>82.697999999999993</v>
      </c>
      <c r="FF21" s="9">
        <v>87.03</v>
      </c>
      <c r="FG21" s="9">
        <v>37.070999999999998</v>
      </c>
      <c r="FH21" s="9">
        <v>24.53</v>
      </c>
      <c r="FI21" s="9">
        <v>12.541</v>
      </c>
      <c r="FJ21" s="9">
        <v>20.937000000000001</v>
      </c>
      <c r="FK21" s="9">
        <v>14.802</v>
      </c>
      <c r="FL21" s="9">
        <v>6.1349999999999998</v>
      </c>
      <c r="FM21" s="9">
        <v>1.552</v>
      </c>
      <c r="FN21" s="9">
        <v>0.54300000000000004</v>
      </c>
      <c r="FO21" s="9">
        <v>1.0089999999999999</v>
      </c>
      <c r="FP21" s="9">
        <v>0.83799999999999997</v>
      </c>
      <c r="FQ21" s="9">
        <v>0.42</v>
      </c>
      <c r="FR21" s="9">
        <v>0.41799999999999998</v>
      </c>
      <c r="FS21" s="9">
        <v>0.39400000000000002</v>
      </c>
      <c r="FT21" s="9">
        <v>0.124</v>
      </c>
      <c r="FU21" s="9">
        <v>0.27</v>
      </c>
      <c r="FV21" s="9">
        <v>0.32</v>
      </c>
      <c r="FW21" s="9">
        <v>0</v>
      </c>
      <c r="FX21" s="9">
        <v>0.32</v>
      </c>
      <c r="FY21" s="9">
        <v>1.708</v>
      </c>
      <c r="FZ21" s="9">
        <v>1.1990000000000001</v>
      </c>
      <c r="GA21" s="9">
        <v>0.50900000000000001</v>
      </c>
      <c r="GB21" s="9">
        <v>0.16800000000000001</v>
      </c>
      <c r="GC21" s="9">
        <v>0.16800000000000001</v>
      </c>
      <c r="GD21" s="9">
        <v>0</v>
      </c>
      <c r="GE21" s="9">
        <v>0.439</v>
      </c>
      <c r="GF21" s="9">
        <v>0.439</v>
      </c>
      <c r="GG21" s="9">
        <v>0</v>
      </c>
      <c r="GH21" s="9">
        <v>1.101</v>
      </c>
      <c r="GI21" s="9">
        <v>0.59199999999999997</v>
      </c>
      <c r="GJ21" s="9">
        <v>0.50900000000000001</v>
      </c>
      <c r="GK21" s="9">
        <v>12.874000000000001</v>
      </c>
      <c r="GL21" s="9">
        <v>7.9859999999999998</v>
      </c>
      <c r="GM21" s="9">
        <v>4.8869999999999996</v>
      </c>
      <c r="GN21" s="9">
        <v>119.678</v>
      </c>
      <c r="GO21" s="9">
        <v>60.789000000000001</v>
      </c>
      <c r="GP21" s="9">
        <v>58.889000000000003</v>
      </c>
      <c r="GQ21" s="9">
        <v>24.073</v>
      </c>
      <c r="GR21" s="9">
        <v>12.029</v>
      </c>
      <c r="GS21" s="9">
        <v>12.044</v>
      </c>
      <c r="GT21" s="9">
        <v>9.9749999999999996</v>
      </c>
      <c r="GU21" s="9">
        <v>4.3890000000000002</v>
      </c>
      <c r="GV21" s="9">
        <v>5.5860000000000003</v>
      </c>
      <c r="GW21" s="9">
        <v>5.532</v>
      </c>
      <c r="GX21" s="9">
        <v>2.6179999999999999</v>
      </c>
      <c r="GY21" s="9">
        <v>2.9140000000000001</v>
      </c>
      <c r="GZ21" s="9">
        <v>4.4429999999999996</v>
      </c>
      <c r="HA21" s="9">
        <v>1.7709999999999999</v>
      </c>
      <c r="HB21" s="9">
        <v>2.6720000000000002</v>
      </c>
      <c r="HC21" s="9">
        <v>4.9640000000000004</v>
      </c>
      <c r="HD21" s="9">
        <v>2.61</v>
      </c>
      <c r="HE21" s="9">
        <v>2.3540000000000001</v>
      </c>
      <c r="HF21" s="9">
        <v>4.899</v>
      </c>
      <c r="HG21" s="9">
        <v>1.7789999999999999</v>
      </c>
      <c r="HH21" s="9">
        <v>3.12</v>
      </c>
      <c r="HI21" s="9">
        <v>3.02</v>
      </c>
      <c r="HJ21" s="9">
        <v>1.4830000000000001</v>
      </c>
      <c r="HK21" s="9">
        <v>1.5369999999999999</v>
      </c>
      <c r="HL21" s="9">
        <v>3.6640000000000001</v>
      </c>
      <c r="HM21" s="9">
        <v>1.8380000000000001</v>
      </c>
      <c r="HN21" s="9">
        <v>1.8260000000000001</v>
      </c>
      <c r="HO21" s="9">
        <v>1.462</v>
      </c>
      <c r="HP21" s="9">
        <v>0.96299999999999997</v>
      </c>
      <c r="HQ21" s="9">
        <v>0.499</v>
      </c>
      <c r="HR21" s="9">
        <v>1.633</v>
      </c>
      <c r="HS21" s="9">
        <v>0.68799999999999994</v>
      </c>
      <c r="HT21" s="9">
        <v>0.94599999999999995</v>
      </c>
      <c r="HU21" s="9">
        <v>0.56799999999999995</v>
      </c>
      <c r="HV21" s="9">
        <v>0.188</v>
      </c>
      <c r="HW21" s="9">
        <v>0.38100000000000001</v>
      </c>
      <c r="HX21" s="9">
        <v>3.2909999999999999</v>
      </c>
      <c r="HY21" s="9">
        <v>1.0680000000000001</v>
      </c>
      <c r="HZ21" s="9">
        <v>2.2240000000000002</v>
      </c>
      <c r="IA21" s="9">
        <v>2.2919999999999998</v>
      </c>
      <c r="IB21" s="9">
        <v>0.85699999999999998</v>
      </c>
      <c r="IC21" s="9">
        <v>1.4359999999999999</v>
      </c>
      <c r="ID21" s="9">
        <v>0.78200000000000003</v>
      </c>
      <c r="IE21" s="9">
        <v>0.21099999999999999</v>
      </c>
      <c r="IF21" s="9">
        <v>0.57099999999999995</v>
      </c>
      <c r="IG21" s="9">
        <v>0.217</v>
      </c>
      <c r="IH21" s="9">
        <v>0</v>
      </c>
      <c r="II21" s="9">
        <v>0.217</v>
      </c>
      <c r="IJ21" s="9">
        <v>6.8470000000000004</v>
      </c>
      <c r="IK21" s="9">
        <v>2.84</v>
      </c>
      <c r="IL21" s="9">
        <v>4.0069999999999997</v>
      </c>
      <c r="IM21" s="9">
        <v>3.1280000000000001</v>
      </c>
      <c r="IN21" s="9">
        <v>1.548</v>
      </c>
      <c r="IO21" s="9">
        <v>1.58</v>
      </c>
      <c r="IP21" s="9">
        <v>14.098000000000001</v>
      </c>
      <c r="IQ21" s="9">
        <v>7.641</v>
      </c>
    </row>
  </sheetData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3760</v>
      </c>
      <c r="C1" s="3" t="s">
        <v>3761</v>
      </c>
      <c r="D1" s="3" t="s">
        <v>3762</v>
      </c>
      <c r="E1" s="3" t="s">
        <v>3763</v>
      </c>
      <c r="F1" s="3" t="s">
        <v>3764</v>
      </c>
      <c r="G1" s="3" t="s">
        <v>3765</v>
      </c>
      <c r="H1" s="3" t="s">
        <v>3766</v>
      </c>
      <c r="I1" s="3" t="s">
        <v>3767</v>
      </c>
      <c r="J1" s="3" t="s">
        <v>3768</v>
      </c>
      <c r="K1" s="3" t="s">
        <v>3769</v>
      </c>
      <c r="L1" s="3" t="s">
        <v>3770</v>
      </c>
      <c r="M1" s="3" t="s">
        <v>3771</v>
      </c>
      <c r="N1" s="3" t="s">
        <v>3772</v>
      </c>
      <c r="O1" s="3" t="s">
        <v>3773</v>
      </c>
      <c r="P1" s="3" t="s">
        <v>3774</v>
      </c>
      <c r="Q1" s="3" t="s">
        <v>3775</v>
      </c>
      <c r="R1" s="3" t="s">
        <v>3776</v>
      </c>
      <c r="S1" s="3" t="s">
        <v>3777</v>
      </c>
      <c r="T1" s="3" t="s">
        <v>3778</v>
      </c>
      <c r="U1" s="3" t="s">
        <v>3779</v>
      </c>
      <c r="V1" s="3" t="s">
        <v>3780</v>
      </c>
      <c r="W1" s="3" t="s">
        <v>3781</v>
      </c>
      <c r="X1" s="3" t="s">
        <v>3782</v>
      </c>
      <c r="Y1" s="3" t="s">
        <v>3783</v>
      </c>
      <c r="Z1" s="3" t="s">
        <v>3784</v>
      </c>
      <c r="AA1" s="3" t="s">
        <v>3785</v>
      </c>
      <c r="AB1" s="3" t="s">
        <v>3786</v>
      </c>
      <c r="AC1" s="3" t="s">
        <v>3787</v>
      </c>
      <c r="AD1" s="3" t="s">
        <v>3788</v>
      </c>
      <c r="AE1" s="3" t="s">
        <v>3789</v>
      </c>
      <c r="AF1" s="3" t="s">
        <v>3790</v>
      </c>
      <c r="AG1" s="3" t="s">
        <v>3791</v>
      </c>
      <c r="AH1" s="3" t="s">
        <v>3792</v>
      </c>
      <c r="AI1" s="3" t="s">
        <v>3793</v>
      </c>
      <c r="AJ1" s="3" t="s">
        <v>3794</v>
      </c>
      <c r="AK1" s="3" t="s">
        <v>3795</v>
      </c>
      <c r="AL1" s="3" t="s">
        <v>3796</v>
      </c>
      <c r="AM1" s="3" t="s">
        <v>3797</v>
      </c>
      <c r="AN1" s="3" t="s">
        <v>3798</v>
      </c>
      <c r="AO1" s="3" t="s">
        <v>3799</v>
      </c>
      <c r="AP1" s="3" t="s">
        <v>3800</v>
      </c>
      <c r="AQ1" s="3" t="s">
        <v>3801</v>
      </c>
      <c r="AR1" s="3" t="s">
        <v>3802</v>
      </c>
      <c r="AS1" s="3" t="s">
        <v>3803</v>
      </c>
      <c r="AT1" s="3" t="s">
        <v>3804</v>
      </c>
      <c r="AU1" s="3" t="s">
        <v>3805</v>
      </c>
      <c r="AV1" s="3" t="s">
        <v>3806</v>
      </c>
      <c r="AW1" s="3" t="s">
        <v>3807</v>
      </c>
      <c r="AX1" s="3" t="s">
        <v>3808</v>
      </c>
      <c r="AY1" s="3" t="s">
        <v>3809</v>
      </c>
      <c r="AZ1" s="3" t="s">
        <v>3810</v>
      </c>
      <c r="BA1" s="3" t="s">
        <v>3811</v>
      </c>
      <c r="BB1" s="3" t="s">
        <v>3812</v>
      </c>
      <c r="BC1" s="3" t="s">
        <v>3813</v>
      </c>
      <c r="BD1" s="3" t="s">
        <v>3814</v>
      </c>
      <c r="BE1" s="3" t="s">
        <v>3815</v>
      </c>
      <c r="BF1" s="3" t="s">
        <v>3816</v>
      </c>
      <c r="BG1" s="3" t="s">
        <v>3817</v>
      </c>
      <c r="BH1" s="3" t="s">
        <v>3818</v>
      </c>
      <c r="BI1" s="3" t="s">
        <v>3819</v>
      </c>
      <c r="BJ1" s="3" t="s">
        <v>3820</v>
      </c>
      <c r="BK1" s="3" t="s">
        <v>3821</v>
      </c>
      <c r="BL1" s="3" t="s">
        <v>3822</v>
      </c>
      <c r="BM1" s="3" t="s">
        <v>3823</v>
      </c>
      <c r="BN1" s="3" t="s">
        <v>3824</v>
      </c>
      <c r="BO1" s="3" t="s">
        <v>3825</v>
      </c>
      <c r="BP1" s="3" t="s">
        <v>3826</v>
      </c>
      <c r="BQ1" s="3" t="s">
        <v>3827</v>
      </c>
      <c r="BR1" s="3" t="s">
        <v>3828</v>
      </c>
      <c r="BS1" s="3" t="s">
        <v>3829</v>
      </c>
      <c r="BT1" s="3" t="s">
        <v>3830</v>
      </c>
      <c r="BU1" s="3" t="s">
        <v>3831</v>
      </c>
      <c r="BV1" s="3" t="s">
        <v>3832</v>
      </c>
      <c r="BW1" s="3" t="s">
        <v>3833</v>
      </c>
      <c r="BX1" s="3" t="s">
        <v>3834</v>
      </c>
      <c r="BY1" s="3" t="s">
        <v>3835</v>
      </c>
      <c r="BZ1" s="3" t="s">
        <v>3836</v>
      </c>
      <c r="CA1" s="3" t="s">
        <v>3837</v>
      </c>
      <c r="CB1" s="3" t="s">
        <v>3838</v>
      </c>
      <c r="CC1" s="3" t="s">
        <v>3839</v>
      </c>
      <c r="CD1" s="3" t="s">
        <v>3840</v>
      </c>
      <c r="CE1" s="3" t="s">
        <v>3841</v>
      </c>
      <c r="CF1" s="3" t="s">
        <v>3782</v>
      </c>
      <c r="CG1" s="3" t="s">
        <v>3783</v>
      </c>
      <c r="CH1" s="3" t="s">
        <v>3784</v>
      </c>
      <c r="CI1" s="3" t="s">
        <v>3785</v>
      </c>
      <c r="CJ1" s="3" t="s">
        <v>3786</v>
      </c>
      <c r="CK1" s="3" t="s">
        <v>3787</v>
      </c>
      <c r="CL1" s="3" t="s">
        <v>3788</v>
      </c>
      <c r="CM1" s="3" t="s">
        <v>3789</v>
      </c>
      <c r="CN1" s="3" t="s">
        <v>3790</v>
      </c>
      <c r="CO1" s="3" t="s">
        <v>3842</v>
      </c>
      <c r="CP1" s="3" t="s">
        <v>3843</v>
      </c>
      <c r="CQ1" s="3" t="s">
        <v>3844</v>
      </c>
      <c r="CR1" s="3" t="s">
        <v>3794</v>
      </c>
      <c r="CS1" s="3" t="s">
        <v>3795</v>
      </c>
      <c r="CT1" s="3" t="s">
        <v>3796</v>
      </c>
      <c r="CU1" s="3" t="s">
        <v>3797</v>
      </c>
      <c r="CV1" s="3" t="s">
        <v>3798</v>
      </c>
      <c r="CW1" s="3" t="s">
        <v>3799</v>
      </c>
      <c r="CX1" s="3" t="s">
        <v>3800</v>
      </c>
      <c r="CY1" s="3" t="s">
        <v>3801</v>
      </c>
      <c r="CZ1" s="3" t="s">
        <v>3802</v>
      </c>
      <c r="DA1" s="3" t="s">
        <v>3803</v>
      </c>
      <c r="DB1" s="3" t="s">
        <v>3804</v>
      </c>
      <c r="DC1" s="3" t="s">
        <v>3805</v>
      </c>
      <c r="DD1" s="3" t="s">
        <v>3845</v>
      </c>
      <c r="DE1" s="3" t="s">
        <v>3846</v>
      </c>
      <c r="DF1" s="3" t="s">
        <v>3847</v>
      </c>
      <c r="DG1" s="3" t="s">
        <v>3848</v>
      </c>
      <c r="DH1" s="3" t="s">
        <v>3849</v>
      </c>
      <c r="DI1" s="3" t="s">
        <v>3850</v>
      </c>
      <c r="DJ1" s="3" t="s">
        <v>3851</v>
      </c>
      <c r="DK1" s="3" t="s">
        <v>3852</v>
      </c>
      <c r="DL1" s="3" t="s">
        <v>3853</v>
      </c>
      <c r="DM1" s="3" t="s">
        <v>3854</v>
      </c>
      <c r="DN1" s="3" t="s">
        <v>3855</v>
      </c>
      <c r="DO1" s="3" t="s">
        <v>3856</v>
      </c>
      <c r="DP1" s="3" t="s">
        <v>3857</v>
      </c>
      <c r="DQ1" s="3" t="s">
        <v>3858</v>
      </c>
      <c r="DR1" s="3" t="s">
        <v>3859</v>
      </c>
      <c r="DS1" s="3" t="s">
        <v>3860</v>
      </c>
      <c r="DT1" s="3" t="s">
        <v>3861</v>
      </c>
      <c r="DU1" s="3" t="s">
        <v>3862</v>
      </c>
      <c r="DV1" s="3" t="s">
        <v>3863</v>
      </c>
      <c r="DW1" s="3" t="s">
        <v>3864</v>
      </c>
      <c r="DX1" s="3" t="s">
        <v>3865</v>
      </c>
      <c r="DY1" s="3" t="s">
        <v>3866</v>
      </c>
      <c r="DZ1" s="3" t="s">
        <v>3867</v>
      </c>
      <c r="EA1" s="3" t="s">
        <v>3868</v>
      </c>
      <c r="EB1" s="3" t="s">
        <v>3869</v>
      </c>
      <c r="EC1" s="3" t="s">
        <v>3870</v>
      </c>
      <c r="ED1" s="3" t="s">
        <v>3871</v>
      </c>
      <c r="EE1" s="3" t="s">
        <v>3872</v>
      </c>
      <c r="EF1" s="3" t="s">
        <v>3873</v>
      </c>
      <c r="EG1" s="3" t="s">
        <v>3874</v>
      </c>
      <c r="EH1" s="3" t="s">
        <v>3875</v>
      </c>
      <c r="EI1" s="3" t="s">
        <v>3876</v>
      </c>
      <c r="EJ1" s="3" t="s">
        <v>3877</v>
      </c>
      <c r="EK1" s="3" t="s">
        <v>3878</v>
      </c>
      <c r="EL1" s="3" t="s">
        <v>3879</v>
      </c>
      <c r="EM1" s="3" t="s">
        <v>3880</v>
      </c>
      <c r="EN1" s="3" t="s">
        <v>3881</v>
      </c>
      <c r="EO1" s="3" t="s">
        <v>3882</v>
      </c>
      <c r="EP1" s="3" t="s">
        <v>3883</v>
      </c>
      <c r="EQ1" s="3" t="s">
        <v>3884</v>
      </c>
      <c r="ER1" s="3" t="s">
        <v>3885</v>
      </c>
      <c r="ES1" s="3" t="s">
        <v>3886</v>
      </c>
      <c r="ET1" s="3" t="s">
        <v>3887</v>
      </c>
      <c r="EU1" s="3" t="s">
        <v>3888</v>
      </c>
      <c r="EV1" s="3" t="s">
        <v>3889</v>
      </c>
      <c r="EW1" s="3" t="s">
        <v>3890</v>
      </c>
      <c r="EX1" s="3" t="s">
        <v>3891</v>
      </c>
      <c r="EY1" s="3" t="s">
        <v>3892</v>
      </c>
      <c r="EZ1" s="3" t="s">
        <v>3893</v>
      </c>
      <c r="FA1" s="3" t="s">
        <v>3894</v>
      </c>
      <c r="FB1" s="3" t="s">
        <v>3895</v>
      </c>
      <c r="FC1" s="3" t="s">
        <v>3896</v>
      </c>
      <c r="FD1" s="3" t="s">
        <v>3897</v>
      </c>
      <c r="FE1" s="3" t="s">
        <v>3898</v>
      </c>
      <c r="FF1" s="3" t="s">
        <v>3899</v>
      </c>
      <c r="FG1" s="3" t="s">
        <v>3900</v>
      </c>
      <c r="FH1" s="3" t="s">
        <v>3901</v>
      </c>
      <c r="FI1" s="3" t="s">
        <v>3902</v>
      </c>
      <c r="FJ1" s="3" t="s">
        <v>3903</v>
      </c>
      <c r="FK1" s="3" t="s">
        <v>3904</v>
      </c>
      <c r="FL1" s="3" t="s">
        <v>3905</v>
      </c>
      <c r="FM1" s="3" t="s">
        <v>3906</v>
      </c>
      <c r="FN1" s="3" t="s">
        <v>3907</v>
      </c>
      <c r="FO1" s="3" t="s">
        <v>3908</v>
      </c>
      <c r="FP1" s="3" t="s">
        <v>3909</v>
      </c>
      <c r="FQ1" s="3" t="s">
        <v>3910</v>
      </c>
      <c r="FR1" s="3" t="s">
        <v>3911</v>
      </c>
      <c r="FS1" s="3" t="s">
        <v>3912</v>
      </c>
      <c r="FT1" s="3" t="s">
        <v>3913</v>
      </c>
      <c r="FU1" s="3" t="s">
        <v>3914</v>
      </c>
      <c r="FV1" s="3" t="s">
        <v>3915</v>
      </c>
      <c r="FW1" s="3" t="s">
        <v>3916</v>
      </c>
      <c r="FX1" s="3" t="s">
        <v>3917</v>
      </c>
      <c r="FY1" s="3" t="s">
        <v>3918</v>
      </c>
      <c r="FZ1" s="3" t="s">
        <v>3919</v>
      </c>
      <c r="GA1" s="3" t="s">
        <v>3920</v>
      </c>
      <c r="GB1" s="3" t="s">
        <v>3921</v>
      </c>
      <c r="GC1" s="3" t="s">
        <v>3922</v>
      </c>
      <c r="GD1" s="3" t="s">
        <v>3923</v>
      </c>
      <c r="GE1" s="3" t="s">
        <v>3924</v>
      </c>
      <c r="GF1" s="3" t="s">
        <v>3925</v>
      </c>
      <c r="GG1" s="3" t="s">
        <v>3926</v>
      </c>
      <c r="GH1" s="3" t="s">
        <v>3927</v>
      </c>
      <c r="GI1" s="3" t="s">
        <v>3928</v>
      </c>
      <c r="GJ1" s="3" t="s">
        <v>3929</v>
      </c>
      <c r="GK1" s="3" t="s">
        <v>3930</v>
      </c>
      <c r="GL1" s="3" t="s">
        <v>3931</v>
      </c>
      <c r="GM1" s="3" t="s">
        <v>3932</v>
      </c>
      <c r="GN1" s="3" t="s">
        <v>3933</v>
      </c>
      <c r="GO1" s="3" t="s">
        <v>3934</v>
      </c>
      <c r="GP1" s="3" t="s">
        <v>3935</v>
      </c>
      <c r="GQ1" s="3" t="s">
        <v>3936</v>
      </c>
      <c r="GR1" s="3" t="s">
        <v>3937</v>
      </c>
      <c r="GS1" s="3" t="s">
        <v>3938</v>
      </c>
      <c r="GT1" s="3" t="s">
        <v>3939</v>
      </c>
      <c r="GU1" s="3" t="s">
        <v>3940</v>
      </c>
      <c r="GV1" s="3" t="s">
        <v>3941</v>
      </c>
      <c r="GW1" s="3" t="s">
        <v>3942</v>
      </c>
      <c r="GX1" s="3" t="s">
        <v>3943</v>
      </c>
      <c r="GY1" s="3" t="s">
        <v>3944</v>
      </c>
      <c r="GZ1" s="3" t="s">
        <v>3945</v>
      </c>
      <c r="HA1" s="3" t="s">
        <v>3946</v>
      </c>
      <c r="HB1" s="3" t="s">
        <v>3947</v>
      </c>
      <c r="HC1" s="3" t="s">
        <v>3948</v>
      </c>
      <c r="HD1" s="3" t="s">
        <v>3949</v>
      </c>
      <c r="HE1" s="3" t="s">
        <v>3950</v>
      </c>
      <c r="HF1" s="3" t="s">
        <v>3951</v>
      </c>
      <c r="HG1" s="3" t="s">
        <v>3952</v>
      </c>
      <c r="HH1" s="3" t="s">
        <v>3953</v>
      </c>
      <c r="HI1" s="3" t="s">
        <v>3954</v>
      </c>
      <c r="HJ1" s="3" t="s">
        <v>3955</v>
      </c>
      <c r="HK1" s="3" t="s">
        <v>3956</v>
      </c>
      <c r="HL1" s="3" t="s">
        <v>3957</v>
      </c>
      <c r="HM1" s="3" t="s">
        <v>3958</v>
      </c>
      <c r="HN1" s="3" t="s">
        <v>3959</v>
      </c>
      <c r="HO1" s="3" t="s">
        <v>3960</v>
      </c>
      <c r="HP1" s="3" t="s">
        <v>3961</v>
      </c>
      <c r="HQ1" s="3" t="s">
        <v>3962</v>
      </c>
      <c r="HR1" s="3" t="s">
        <v>3963</v>
      </c>
      <c r="HS1" s="3" t="s">
        <v>3964</v>
      </c>
      <c r="HT1" s="3" t="s">
        <v>3965</v>
      </c>
      <c r="HU1" s="3" t="s">
        <v>3966</v>
      </c>
      <c r="HV1" s="3" t="s">
        <v>3967</v>
      </c>
      <c r="HW1" s="3" t="s">
        <v>3968</v>
      </c>
      <c r="HX1" s="3" t="s">
        <v>3969</v>
      </c>
      <c r="HY1" s="3" t="s">
        <v>3970</v>
      </c>
      <c r="HZ1" s="3" t="s">
        <v>3971</v>
      </c>
      <c r="IA1" s="3" t="s">
        <v>3972</v>
      </c>
      <c r="IB1" s="3" t="s">
        <v>3973</v>
      </c>
      <c r="IC1" s="3" t="s">
        <v>3974</v>
      </c>
      <c r="ID1" s="3" t="s">
        <v>3975</v>
      </c>
      <c r="IE1" s="3" t="s">
        <v>3976</v>
      </c>
      <c r="IF1" s="3" t="s">
        <v>3977</v>
      </c>
      <c r="IG1" s="3" t="s">
        <v>3978</v>
      </c>
      <c r="IH1" s="3" t="s">
        <v>3979</v>
      </c>
      <c r="II1" s="3" t="s">
        <v>3980</v>
      </c>
      <c r="IJ1" s="3" t="s">
        <v>3981</v>
      </c>
      <c r="IK1" s="3" t="s">
        <v>3982</v>
      </c>
      <c r="IL1" s="3" t="s">
        <v>3923</v>
      </c>
      <c r="IM1" s="3" t="s">
        <v>3924</v>
      </c>
      <c r="IN1" s="3" t="s">
        <v>3925</v>
      </c>
      <c r="IO1" s="3" t="s">
        <v>3926</v>
      </c>
      <c r="IP1" s="3" t="s">
        <v>3927</v>
      </c>
      <c r="IQ1" s="3" t="s">
        <v>3928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236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237</v>
      </c>
      <c r="B10" s="8" t="s">
        <v>3983</v>
      </c>
      <c r="C10" s="8" t="s">
        <v>3984</v>
      </c>
      <c r="D10" s="8" t="s">
        <v>3985</v>
      </c>
      <c r="E10" s="8" t="s">
        <v>3986</v>
      </c>
      <c r="F10" s="8" t="s">
        <v>3987</v>
      </c>
      <c r="G10" s="8" t="s">
        <v>3988</v>
      </c>
      <c r="H10" s="8" t="s">
        <v>3989</v>
      </c>
      <c r="I10" s="8" t="s">
        <v>3990</v>
      </c>
      <c r="J10" s="8" t="s">
        <v>3991</v>
      </c>
      <c r="K10" s="8" t="s">
        <v>3992</v>
      </c>
      <c r="L10" s="8" t="s">
        <v>3993</v>
      </c>
      <c r="M10" s="8" t="s">
        <v>3994</v>
      </c>
      <c r="N10" s="8" t="s">
        <v>3995</v>
      </c>
      <c r="O10" s="8" t="s">
        <v>3996</v>
      </c>
      <c r="P10" s="8" t="s">
        <v>3997</v>
      </c>
      <c r="Q10" s="8" t="s">
        <v>3998</v>
      </c>
      <c r="R10" s="8" t="s">
        <v>3999</v>
      </c>
      <c r="S10" s="8" t="s">
        <v>4000</v>
      </c>
      <c r="T10" s="8" t="s">
        <v>4001</v>
      </c>
      <c r="U10" s="8" t="s">
        <v>4002</v>
      </c>
      <c r="V10" s="8" t="s">
        <v>4003</v>
      </c>
      <c r="W10" s="8" t="s">
        <v>4004</v>
      </c>
      <c r="X10" s="8" t="s">
        <v>4005</v>
      </c>
      <c r="Y10" s="8" t="s">
        <v>4006</v>
      </c>
      <c r="Z10" s="8" t="s">
        <v>4007</v>
      </c>
      <c r="AA10" s="8" t="s">
        <v>4008</v>
      </c>
      <c r="AB10" s="8" t="s">
        <v>4009</v>
      </c>
      <c r="AC10" s="8" t="s">
        <v>4010</v>
      </c>
      <c r="AD10" s="8" t="s">
        <v>4011</v>
      </c>
      <c r="AE10" s="8" t="s">
        <v>4012</v>
      </c>
      <c r="AF10" s="8" t="s">
        <v>4013</v>
      </c>
      <c r="AG10" s="8" t="s">
        <v>4014</v>
      </c>
      <c r="AH10" s="8" t="s">
        <v>4015</v>
      </c>
      <c r="AI10" s="8" t="s">
        <v>4016</v>
      </c>
      <c r="AJ10" s="8" t="s">
        <v>4017</v>
      </c>
      <c r="AK10" s="8" t="s">
        <v>4018</v>
      </c>
      <c r="AL10" s="8" t="s">
        <v>4019</v>
      </c>
      <c r="AM10" s="8" t="s">
        <v>4020</v>
      </c>
      <c r="AN10" s="8" t="s">
        <v>4021</v>
      </c>
      <c r="AO10" s="8" t="s">
        <v>4022</v>
      </c>
      <c r="AP10" s="8" t="s">
        <v>4023</v>
      </c>
      <c r="AQ10" s="8" t="s">
        <v>4024</v>
      </c>
      <c r="AR10" s="8" t="s">
        <v>4025</v>
      </c>
      <c r="AS10" s="8" t="s">
        <v>4026</v>
      </c>
      <c r="AT10" s="8" t="s">
        <v>4027</v>
      </c>
      <c r="AU10" s="8" t="s">
        <v>4028</v>
      </c>
      <c r="AV10" s="8" t="s">
        <v>4029</v>
      </c>
      <c r="AW10" s="8" t="s">
        <v>4030</v>
      </c>
      <c r="AX10" s="8" t="s">
        <v>4031</v>
      </c>
      <c r="AY10" s="8" t="s">
        <v>4032</v>
      </c>
      <c r="AZ10" s="8" t="s">
        <v>4033</v>
      </c>
      <c r="BA10" s="8" t="s">
        <v>4034</v>
      </c>
      <c r="BB10" s="8" t="s">
        <v>4035</v>
      </c>
      <c r="BC10" s="8" t="s">
        <v>4036</v>
      </c>
      <c r="BD10" s="8" t="s">
        <v>4037</v>
      </c>
      <c r="BE10" s="8" t="s">
        <v>4038</v>
      </c>
      <c r="BF10" s="8" t="s">
        <v>4039</v>
      </c>
      <c r="BG10" s="8" t="s">
        <v>4040</v>
      </c>
      <c r="BH10" s="8" t="s">
        <v>4041</v>
      </c>
      <c r="BI10" s="8" t="s">
        <v>4042</v>
      </c>
      <c r="BJ10" s="8" t="s">
        <v>4043</v>
      </c>
      <c r="BK10" s="8" t="s">
        <v>4044</v>
      </c>
      <c r="BL10" s="8" t="s">
        <v>4045</v>
      </c>
      <c r="BM10" s="8" t="s">
        <v>4046</v>
      </c>
      <c r="BN10" s="8" t="s">
        <v>4047</v>
      </c>
      <c r="BO10" s="8" t="s">
        <v>4048</v>
      </c>
      <c r="BP10" s="8" t="s">
        <v>4049</v>
      </c>
      <c r="BQ10" s="8" t="s">
        <v>4050</v>
      </c>
      <c r="BR10" s="8" t="s">
        <v>4051</v>
      </c>
      <c r="BS10" s="8" t="s">
        <v>4052</v>
      </c>
      <c r="BT10" s="8" t="s">
        <v>4053</v>
      </c>
      <c r="BU10" s="8" t="s">
        <v>4054</v>
      </c>
      <c r="BV10" s="8" t="s">
        <v>4055</v>
      </c>
      <c r="BW10" s="8" t="s">
        <v>4056</v>
      </c>
      <c r="BX10" s="8" t="s">
        <v>4057</v>
      </c>
      <c r="BY10" s="8" t="s">
        <v>4058</v>
      </c>
      <c r="BZ10" s="8" t="s">
        <v>4059</v>
      </c>
      <c r="CA10" s="8" t="s">
        <v>4060</v>
      </c>
      <c r="CB10" s="8" t="s">
        <v>4061</v>
      </c>
      <c r="CC10" s="8" t="s">
        <v>4062</v>
      </c>
      <c r="CD10" s="8" t="s">
        <v>4063</v>
      </c>
      <c r="CE10" s="8" t="s">
        <v>4064</v>
      </c>
      <c r="CF10" s="8" t="s">
        <v>4065</v>
      </c>
      <c r="CG10" s="8" t="s">
        <v>4066</v>
      </c>
      <c r="CH10" s="8" t="s">
        <v>4067</v>
      </c>
      <c r="CI10" s="8" t="s">
        <v>4068</v>
      </c>
      <c r="CJ10" s="8" t="s">
        <v>4069</v>
      </c>
      <c r="CK10" s="8" t="s">
        <v>4070</v>
      </c>
      <c r="CL10" s="8" t="s">
        <v>4071</v>
      </c>
      <c r="CM10" s="8" t="s">
        <v>4072</v>
      </c>
      <c r="CN10" s="8" t="s">
        <v>4073</v>
      </c>
      <c r="CO10" s="8" t="s">
        <v>4074</v>
      </c>
      <c r="CP10" s="8" t="s">
        <v>4075</v>
      </c>
      <c r="CQ10" s="8" t="s">
        <v>4076</v>
      </c>
      <c r="CR10" s="8" t="s">
        <v>4077</v>
      </c>
      <c r="CS10" s="8" t="s">
        <v>4078</v>
      </c>
      <c r="CT10" s="8" t="s">
        <v>4079</v>
      </c>
      <c r="CU10" s="8" t="s">
        <v>4080</v>
      </c>
      <c r="CV10" s="8" t="s">
        <v>4081</v>
      </c>
      <c r="CW10" s="8" t="s">
        <v>4082</v>
      </c>
      <c r="CX10" s="8" t="s">
        <v>4083</v>
      </c>
      <c r="CY10" s="8" t="s">
        <v>4084</v>
      </c>
      <c r="CZ10" s="8" t="s">
        <v>4085</v>
      </c>
      <c r="DA10" s="8" t="s">
        <v>4086</v>
      </c>
      <c r="DB10" s="8" t="s">
        <v>4087</v>
      </c>
      <c r="DC10" s="8" t="s">
        <v>4088</v>
      </c>
      <c r="DD10" s="8" t="s">
        <v>4089</v>
      </c>
      <c r="DE10" s="8" t="s">
        <v>4090</v>
      </c>
      <c r="DF10" s="8" t="s">
        <v>4091</v>
      </c>
      <c r="DG10" s="8" t="s">
        <v>4092</v>
      </c>
      <c r="DH10" s="8" t="s">
        <v>4093</v>
      </c>
      <c r="DI10" s="8" t="s">
        <v>4094</v>
      </c>
      <c r="DJ10" s="8" t="s">
        <v>4095</v>
      </c>
      <c r="DK10" s="8" t="s">
        <v>4096</v>
      </c>
      <c r="DL10" s="8" t="s">
        <v>4097</v>
      </c>
      <c r="DM10" s="8" t="s">
        <v>4098</v>
      </c>
      <c r="DN10" s="8" t="s">
        <v>4099</v>
      </c>
      <c r="DO10" s="8" t="s">
        <v>4100</v>
      </c>
      <c r="DP10" s="8" t="s">
        <v>4101</v>
      </c>
      <c r="DQ10" s="8" t="s">
        <v>4102</v>
      </c>
      <c r="DR10" s="8" t="s">
        <v>4103</v>
      </c>
      <c r="DS10" s="8" t="s">
        <v>4104</v>
      </c>
      <c r="DT10" s="8" t="s">
        <v>4105</v>
      </c>
      <c r="DU10" s="8" t="s">
        <v>4106</v>
      </c>
      <c r="DV10" s="8" t="s">
        <v>4107</v>
      </c>
      <c r="DW10" s="8" t="s">
        <v>4108</v>
      </c>
      <c r="DX10" s="8" t="s">
        <v>4109</v>
      </c>
      <c r="DY10" s="8" t="s">
        <v>4110</v>
      </c>
      <c r="DZ10" s="8" t="s">
        <v>4111</v>
      </c>
      <c r="EA10" s="8" t="s">
        <v>4112</v>
      </c>
      <c r="EB10" s="8" t="s">
        <v>4113</v>
      </c>
      <c r="EC10" s="8" t="s">
        <v>4114</v>
      </c>
      <c r="ED10" s="8" t="s">
        <v>4115</v>
      </c>
      <c r="EE10" s="8" t="s">
        <v>4116</v>
      </c>
      <c r="EF10" s="8" t="s">
        <v>4117</v>
      </c>
      <c r="EG10" s="8" t="s">
        <v>4118</v>
      </c>
      <c r="EH10" s="8" t="s">
        <v>4119</v>
      </c>
      <c r="EI10" s="8" t="s">
        <v>4120</v>
      </c>
      <c r="EJ10" s="8" t="s">
        <v>4121</v>
      </c>
      <c r="EK10" s="8" t="s">
        <v>4122</v>
      </c>
      <c r="EL10" s="8" t="s">
        <v>4123</v>
      </c>
      <c r="EM10" s="8" t="s">
        <v>4124</v>
      </c>
      <c r="EN10" s="8" t="s">
        <v>4125</v>
      </c>
      <c r="EO10" s="8" t="s">
        <v>4126</v>
      </c>
      <c r="EP10" s="8" t="s">
        <v>4127</v>
      </c>
      <c r="EQ10" s="8" t="s">
        <v>4128</v>
      </c>
      <c r="ER10" s="8" t="s">
        <v>4129</v>
      </c>
      <c r="ES10" s="8" t="s">
        <v>4130</v>
      </c>
      <c r="ET10" s="8" t="s">
        <v>4131</v>
      </c>
      <c r="EU10" s="8" t="s">
        <v>4132</v>
      </c>
      <c r="EV10" s="8" t="s">
        <v>4133</v>
      </c>
      <c r="EW10" s="8" t="s">
        <v>4134</v>
      </c>
      <c r="EX10" s="8" t="s">
        <v>4135</v>
      </c>
      <c r="EY10" s="8" t="s">
        <v>4136</v>
      </c>
      <c r="EZ10" s="8" t="s">
        <v>4137</v>
      </c>
      <c r="FA10" s="8" t="s">
        <v>4138</v>
      </c>
      <c r="FB10" s="8" t="s">
        <v>4139</v>
      </c>
      <c r="FC10" s="8" t="s">
        <v>4140</v>
      </c>
      <c r="FD10" s="8" t="s">
        <v>4141</v>
      </c>
      <c r="FE10" s="8" t="s">
        <v>4142</v>
      </c>
      <c r="FF10" s="8" t="s">
        <v>4143</v>
      </c>
      <c r="FG10" s="8" t="s">
        <v>4144</v>
      </c>
      <c r="FH10" s="8" t="s">
        <v>4145</v>
      </c>
      <c r="FI10" s="8" t="s">
        <v>4146</v>
      </c>
      <c r="FJ10" s="8" t="s">
        <v>4147</v>
      </c>
      <c r="FK10" s="8" t="s">
        <v>4148</v>
      </c>
      <c r="FL10" s="8" t="s">
        <v>4149</v>
      </c>
      <c r="FM10" s="8" t="s">
        <v>4150</v>
      </c>
      <c r="FN10" s="8" t="s">
        <v>4151</v>
      </c>
      <c r="FO10" s="8" t="s">
        <v>4152</v>
      </c>
      <c r="FP10" s="8" t="s">
        <v>4153</v>
      </c>
      <c r="FQ10" s="8" t="s">
        <v>4154</v>
      </c>
      <c r="FR10" s="8" t="s">
        <v>4155</v>
      </c>
      <c r="FS10" s="8" t="s">
        <v>4156</v>
      </c>
      <c r="FT10" s="8" t="s">
        <v>4157</v>
      </c>
      <c r="FU10" s="8" t="s">
        <v>4158</v>
      </c>
      <c r="FV10" s="8" t="s">
        <v>4159</v>
      </c>
      <c r="FW10" s="8" t="s">
        <v>4160</v>
      </c>
      <c r="FX10" s="8" t="s">
        <v>4161</v>
      </c>
      <c r="FY10" s="8" t="s">
        <v>4162</v>
      </c>
      <c r="FZ10" s="8" t="s">
        <v>4163</v>
      </c>
      <c r="GA10" s="8" t="s">
        <v>4164</v>
      </c>
      <c r="GB10" s="8" t="s">
        <v>4165</v>
      </c>
      <c r="GC10" s="8" t="s">
        <v>4166</v>
      </c>
      <c r="GD10" s="8" t="s">
        <v>4167</v>
      </c>
      <c r="GE10" s="8" t="s">
        <v>4168</v>
      </c>
      <c r="GF10" s="8" t="s">
        <v>4169</v>
      </c>
      <c r="GG10" s="8" t="s">
        <v>4170</v>
      </c>
      <c r="GH10" s="8" t="s">
        <v>4171</v>
      </c>
      <c r="GI10" s="8" t="s">
        <v>4172</v>
      </c>
      <c r="GJ10" s="8" t="s">
        <v>4173</v>
      </c>
      <c r="GK10" s="8" t="s">
        <v>4174</v>
      </c>
      <c r="GL10" s="8" t="s">
        <v>4175</v>
      </c>
      <c r="GM10" s="8" t="s">
        <v>4176</v>
      </c>
      <c r="GN10" s="8" t="s">
        <v>4177</v>
      </c>
      <c r="GO10" s="8" t="s">
        <v>4178</v>
      </c>
      <c r="GP10" s="8" t="s">
        <v>4179</v>
      </c>
      <c r="GQ10" s="8" t="s">
        <v>4180</v>
      </c>
      <c r="GR10" s="8" t="s">
        <v>4181</v>
      </c>
      <c r="GS10" s="8" t="s">
        <v>4182</v>
      </c>
      <c r="GT10" s="8" t="s">
        <v>4183</v>
      </c>
      <c r="GU10" s="8" t="s">
        <v>4184</v>
      </c>
      <c r="GV10" s="8" t="s">
        <v>4185</v>
      </c>
      <c r="GW10" s="8" t="s">
        <v>4186</v>
      </c>
      <c r="GX10" s="8" t="s">
        <v>4187</v>
      </c>
      <c r="GY10" s="8" t="s">
        <v>4188</v>
      </c>
      <c r="GZ10" s="8" t="s">
        <v>4189</v>
      </c>
      <c r="HA10" s="8" t="s">
        <v>4190</v>
      </c>
      <c r="HB10" s="8" t="s">
        <v>4191</v>
      </c>
      <c r="HC10" s="8" t="s">
        <v>4192</v>
      </c>
      <c r="HD10" s="8" t="s">
        <v>4193</v>
      </c>
      <c r="HE10" s="8" t="s">
        <v>4194</v>
      </c>
      <c r="HF10" s="8" t="s">
        <v>4195</v>
      </c>
      <c r="HG10" s="8" t="s">
        <v>4196</v>
      </c>
      <c r="HH10" s="8" t="s">
        <v>4197</v>
      </c>
      <c r="HI10" s="8" t="s">
        <v>4198</v>
      </c>
      <c r="HJ10" s="8" t="s">
        <v>4199</v>
      </c>
      <c r="HK10" s="8" t="s">
        <v>4200</v>
      </c>
      <c r="HL10" s="8" t="s">
        <v>4201</v>
      </c>
      <c r="HM10" s="8" t="s">
        <v>4202</v>
      </c>
      <c r="HN10" s="8" t="s">
        <v>4203</v>
      </c>
      <c r="HO10" s="8" t="s">
        <v>4204</v>
      </c>
      <c r="HP10" s="8" t="s">
        <v>4205</v>
      </c>
      <c r="HQ10" s="8" t="s">
        <v>4206</v>
      </c>
      <c r="HR10" s="8" t="s">
        <v>4207</v>
      </c>
      <c r="HS10" s="8" t="s">
        <v>4208</v>
      </c>
      <c r="HT10" s="8" t="s">
        <v>4209</v>
      </c>
      <c r="HU10" s="8" t="s">
        <v>4210</v>
      </c>
      <c r="HV10" s="8" t="s">
        <v>4211</v>
      </c>
      <c r="HW10" s="8" t="s">
        <v>4212</v>
      </c>
      <c r="HX10" s="8" t="s">
        <v>4213</v>
      </c>
      <c r="HY10" s="8" t="s">
        <v>4214</v>
      </c>
      <c r="HZ10" s="8" t="s">
        <v>4215</v>
      </c>
      <c r="IA10" s="8" t="s">
        <v>4216</v>
      </c>
      <c r="IB10" s="8" t="s">
        <v>4217</v>
      </c>
      <c r="IC10" s="8" t="s">
        <v>4218</v>
      </c>
      <c r="ID10" s="8" t="s">
        <v>4219</v>
      </c>
      <c r="IE10" s="8" t="s">
        <v>4220</v>
      </c>
      <c r="IF10" s="8" t="s">
        <v>4221</v>
      </c>
      <c r="IG10" s="8" t="s">
        <v>4222</v>
      </c>
      <c r="IH10" s="8" t="s">
        <v>4223</v>
      </c>
      <c r="II10" s="8" t="s">
        <v>4224</v>
      </c>
      <c r="IJ10" s="8" t="s">
        <v>4225</v>
      </c>
      <c r="IK10" s="8" t="s">
        <v>4226</v>
      </c>
      <c r="IL10" s="8" t="s">
        <v>4227</v>
      </c>
      <c r="IM10" s="8" t="s">
        <v>4228</v>
      </c>
      <c r="IN10" s="8" t="s">
        <v>4229</v>
      </c>
      <c r="IO10" s="8" t="s">
        <v>4230</v>
      </c>
      <c r="IP10" s="8" t="s">
        <v>4231</v>
      </c>
      <c r="IQ10" s="8" t="s">
        <v>4232</v>
      </c>
    </row>
    <row r="11" spans="1:251">
      <c r="A11" s="10">
        <v>42036</v>
      </c>
      <c r="B11" s="9">
        <v>8.76</v>
      </c>
      <c r="C11" s="9">
        <v>98.816999999999993</v>
      </c>
      <c r="D11" s="9">
        <v>53.402000000000001</v>
      </c>
      <c r="E11" s="9">
        <v>45.414999999999999</v>
      </c>
      <c r="F11" s="9">
        <v>85.061999999999998</v>
      </c>
      <c r="G11" s="9">
        <v>44.94</v>
      </c>
      <c r="H11" s="9">
        <v>40.122</v>
      </c>
      <c r="I11" s="9">
        <v>81.807000000000002</v>
      </c>
      <c r="J11" s="9">
        <v>43.494999999999997</v>
      </c>
      <c r="K11" s="9">
        <v>38.311999999999998</v>
      </c>
      <c r="L11" s="9">
        <v>1.99</v>
      </c>
      <c r="M11" s="9">
        <v>1.08</v>
      </c>
      <c r="N11" s="9">
        <v>0.91</v>
      </c>
      <c r="O11" s="9">
        <v>1.264</v>
      </c>
      <c r="P11" s="9">
        <v>0.36499999999999999</v>
      </c>
      <c r="Q11" s="9">
        <v>0.9</v>
      </c>
      <c r="R11" s="9">
        <v>72.278999999999996</v>
      </c>
      <c r="S11" s="9">
        <v>38.524999999999999</v>
      </c>
      <c r="T11" s="9">
        <v>33.753999999999998</v>
      </c>
      <c r="U11" s="9">
        <v>3.0139999999999998</v>
      </c>
      <c r="V11" s="9">
        <v>0.72099999999999997</v>
      </c>
      <c r="W11" s="9">
        <v>2.2919999999999998</v>
      </c>
      <c r="X11" s="9">
        <v>0.92600000000000005</v>
      </c>
      <c r="Y11" s="9">
        <v>0.20399999999999999</v>
      </c>
      <c r="Z11" s="9">
        <v>0.72199999999999998</v>
      </c>
      <c r="AA11" s="9">
        <v>1.0349999999999999</v>
      </c>
      <c r="AB11" s="9">
        <v>0.378</v>
      </c>
      <c r="AC11" s="9">
        <v>0.65700000000000003</v>
      </c>
      <c r="AD11" s="9">
        <v>1.052</v>
      </c>
      <c r="AE11" s="9">
        <v>0.13900000000000001</v>
      </c>
      <c r="AF11" s="9">
        <v>0.91300000000000003</v>
      </c>
      <c r="AG11" s="9">
        <v>2.1070000000000002</v>
      </c>
      <c r="AH11" s="9">
        <v>0.71199999999999997</v>
      </c>
      <c r="AI11" s="9">
        <v>1.395</v>
      </c>
      <c r="AJ11" s="9">
        <v>0.93200000000000005</v>
      </c>
      <c r="AK11" s="9">
        <v>0.56899999999999995</v>
      </c>
      <c r="AL11" s="9">
        <v>0.36299999999999999</v>
      </c>
      <c r="AM11" s="9">
        <v>0.63</v>
      </c>
      <c r="AN11" s="9">
        <v>0.14299999999999999</v>
      </c>
      <c r="AO11" s="9">
        <v>0.48699999999999999</v>
      </c>
      <c r="AP11" s="9">
        <v>0.54500000000000004</v>
      </c>
      <c r="AQ11" s="9">
        <v>0</v>
      </c>
      <c r="AR11" s="9">
        <v>0.54500000000000004</v>
      </c>
      <c r="AS11" s="9">
        <v>7.6619999999999999</v>
      </c>
      <c r="AT11" s="9">
        <v>4.9809999999999999</v>
      </c>
      <c r="AU11" s="9">
        <v>2.681</v>
      </c>
      <c r="AV11" s="9">
        <v>9.7929999999999993</v>
      </c>
      <c r="AW11" s="9">
        <v>5.4029999999999996</v>
      </c>
      <c r="AX11" s="9">
        <v>4.3899999999999997</v>
      </c>
      <c r="AY11" s="9">
        <v>75.268000000000001</v>
      </c>
      <c r="AZ11" s="9">
        <v>39.536999999999999</v>
      </c>
      <c r="BA11" s="9">
        <v>35.731000000000002</v>
      </c>
      <c r="BB11" s="9">
        <v>8.81</v>
      </c>
      <c r="BC11" s="9">
        <v>4.4610000000000003</v>
      </c>
      <c r="BD11" s="9">
        <v>4.3490000000000002</v>
      </c>
      <c r="BE11" s="9">
        <v>76.251999999999995</v>
      </c>
      <c r="BF11" s="9">
        <v>40.478999999999999</v>
      </c>
      <c r="BG11" s="9">
        <v>35.773000000000003</v>
      </c>
      <c r="BH11" s="9">
        <v>13.699</v>
      </c>
      <c r="BI11" s="9">
        <v>7.1550000000000002</v>
      </c>
      <c r="BJ11" s="9">
        <v>6.5439999999999996</v>
      </c>
      <c r="BK11" s="9">
        <v>4.9039999999999999</v>
      </c>
      <c r="BL11" s="9">
        <v>2.7090000000000001</v>
      </c>
      <c r="BM11" s="9">
        <v>2.1949999999999998</v>
      </c>
      <c r="BN11" s="9">
        <v>4.8890000000000002</v>
      </c>
      <c r="BO11" s="9">
        <v>2.694</v>
      </c>
      <c r="BP11" s="9">
        <v>2.1949999999999998</v>
      </c>
      <c r="BQ11" s="9">
        <v>3.9060000000000001</v>
      </c>
      <c r="BR11" s="9">
        <v>1.752</v>
      </c>
      <c r="BS11" s="9">
        <v>2.1539999999999999</v>
      </c>
      <c r="BT11" s="9">
        <v>71.363</v>
      </c>
      <c r="BU11" s="9">
        <v>37.784999999999997</v>
      </c>
      <c r="BV11" s="9">
        <v>33.578000000000003</v>
      </c>
      <c r="BW11" s="9">
        <v>13.755000000000001</v>
      </c>
      <c r="BX11" s="9">
        <v>8.4619999999999997</v>
      </c>
      <c r="BY11" s="9">
        <v>5.2930000000000001</v>
      </c>
      <c r="BZ11" s="9">
        <v>10.207000000000001</v>
      </c>
      <c r="CA11" s="9">
        <v>6.2709999999999999</v>
      </c>
      <c r="CB11" s="9">
        <v>3.9359999999999999</v>
      </c>
      <c r="CC11" s="9">
        <v>0.28000000000000003</v>
      </c>
      <c r="CD11" s="9">
        <v>0</v>
      </c>
      <c r="CE11" s="9">
        <v>0.28000000000000003</v>
      </c>
      <c r="CF11" s="9">
        <v>0</v>
      </c>
      <c r="CG11" s="9">
        <v>0</v>
      </c>
      <c r="CH11" s="9">
        <v>0</v>
      </c>
      <c r="CI11" s="9">
        <v>0.123</v>
      </c>
      <c r="CJ11" s="9">
        <v>0</v>
      </c>
      <c r="CK11" s="9">
        <v>0.123</v>
      </c>
      <c r="CL11" s="9">
        <v>0.156</v>
      </c>
      <c r="CM11" s="9">
        <v>0</v>
      </c>
      <c r="CN11" s="9">
        <v>0.156</v>
      </c>
      <c r="CO11" s="9">
        <v>0.42</v>
      </c>
      <c r="CP11" s="9">
        <v>0.23899999999999999</v>
      </c>
      <c r="CQ11" s="9">
        <v>0.18099999999999999</v>
      </c>
      <c r="CR11" s="9">
        <v>0.23899999999999999</v>
      </c>
      <c r="CS11" s="9">
        <v>0.23899999999999999</v>
      </c>
      <c r="CT11" s="9">
        <v>0</v>
      </c>
      <c r="CU11" s="9">
        <v>0.18099999999999999</v>
      </c>
      <c r="CV11" s="9">
        <v>0</v>
      </c>
      <c r="CW11" s="9">
        <v>0.18099999999999999</v>
      </c>
      <c r="CX11" s="9">
        <v>0</v>
      </c>
      <c r="CY11" s="9">
        <v>0</v>
      </c>
      <c r="CZ11" s="9">
        <v>0</v>
      </c>
      <c r="DA11" s="9">
        <v>2.8490000000000002</v>
      </c>
      <c r="DB11" s="9">
        <v>1.952</v>
      </c>
      <c r="DC11" s="9">
        <v>0.89700000000000002</v>
      </c>
      <c r="DD11" s="9">
        <v>211.12700000000001</v>
      </c>
      <c r="DE11" s="9">
        <v>108.31</v>
      </c>
      <c r="DF11" s="9">
        <v>102.81699999999999</v>
      </c>
      <c r="DG11" s="9">
        <v>39.043999999999997</v>
      </c>
      <c r="DH11" s="9">
        <v>19.405000000000001</v>
      </c>
      <c r="DI11" s="9">
        <v>19.638999999999999</v>
      </c>
      <c r="DJ11" s="9">
        <v>18.747</v>
      </c>
      <c r="DK11" s="9">
        <v>10.763999999999999</v>
      </c>
      <c r="DL11" s="9">
        <v>7.9829999999999997</v>
      </c>
      <c r="DM11" s="9">
        <v>8.2959999999999994</v>
      </c>
      <c r="DN11" s="9">
        <v>4.9489999999999998</v>
      </c>
      <c r="DO11" s="9">
        <v>3.347</v>
      </c>
      <c r="DP11" s="9">
        <v>10.452</v>
      </c>
      <c r="DQ11" s="9">
        <v>5.8150000000000004</v>
      </c>
      <c r="DR11" s="9">
        <v>4.6369999999999996</v>
      </c>
      <c r="DS11" s="9">
        <v>10.722</v>
      </c>
      <c r="DT11" s="9">
        <v>7.4480000000000004</v>
      </c>
      <c r="DU11" s="9">
        <v>3.2749999999999999</v>
      </c>
      <c r="DV11" s="9">
        <v>8.0250000000000004</v>
      </c>
      <c r="DW11" s="9">
        <v>3.3170000000000002</v>
      </c>
      <c r="DX11" s="9">
        <v>4.7089999999999996</v>
      </c>
      <c r="DY11" s="9">
        <v>5.923</v>
      </c>
      <c r="DZ11" s="9">
        <v>3.4569999999999999</v>
      </c>
      <c r="EA11" s="9">
        <v>2.4660000000000002</v>
      </c>
      <c r="EB11" s="9">
        <v>5.4420000000000002</v>
      </c>
      <c r="EC11" s="9">
        <v>2.774</v>
      </c>
      <c r="ED11" s="9">
        <v>2.6680000000000001</v>
      </c>
      <c r="EE11" s="9">
        <v>2.7719999999999998</v>
      </c>
      <c r="EF11" s="9">
        <v>1.8380000000000001</v>
      </c>
      <c r="EG11" s="9">
        <v>0.93400000000000005</v>
      </c>
      <c r="EH11" s="9">
        <v>1.222</v>
      </c>
      <c r="EI11" s="9">
        <v>0.46500000000000002</v>
      </c>
      <c r="EJ11" s="9">
        <v>0.75700000000000001</v>
      </c>
      <c r="EK11" s="9">
        <v>1.448</v>
      </c>
      <c r="EL11" s="9">
        <v>0.47199999999999998</v>
      </c>
      <c r="EM11" s="9">
        <v>0.97599999999999998</v>
      </c>
      <c r="EN11" s="9">
        <v>7.383</v>
      </c>
      <c r="EO11" s="9">
        <v>4.5330000000000004</v>
      </c>
      <c r="EP11" s="9">
        <v>2.85</v>
      </c>
      <c r="EQ11" s="9">
        <v>4.7640000000000002</v>
      </c>
      <c r="ER11" s="9">
        <v>3.5329999999999999</v>
      </c>
      <c r="ES11" s="9">
        <v>1.2310000000000001</v>
      </c>
      <c r="ET11" s="9">
        <v>1.61</v>
      </c>
      <c r="EU11" s="9">
        <v>0.78200000000000003</v>
      </c>
      <c r="EV11" s="9">
        <v>0.82899999999999996</v>
      </c>
      <c r="EW11" s="9">
        <v>1.008</v>
      </c>
      <c r="EX11" s="9">
        <v>0.219</v>
      </c>
      <c r="EY11" s="9">
        <v>0.78900000000000003</v>
      </c>
      <c r="EZ11" s="9">
        <v>14.589</v>
      </c>
      <c r="FA11" s="9">
        <v>8.5079999999999991</v>
      </c>
      <c r="FB11" s="9">
        <v>6.0810000000000004</v>
      </c>
      <c r="FC11" s="9">
        <v>4.1580000000000004</v>
      </c>
      <c r="FD11" s="9">
        <v>2.2559999999999998</v>
      </c>
      <c r="FE11" s="9">
        <v>1.9019999999999999</v>
      </c>
      <c r="FF11" s="9">
        <v>20.297000000000001</v>
      </c>
      <c r="FG11" s="9">
        <v>8.641</v>
      </c>
      <c r="FH11" s="9">
        <v>11.656000000000001</v>
      </c>
      <c r="FI11" s="9">
        <v>172.083</v>
      </c>
      <c r="FJ11" s="9">
        <v>88.903999999999996</v>
      </c>
      <c r="FK11" s="9">
        <v>83.179000000000002</v>
      </c>
      <c r="FL11" s="9">
        <v>152.81399999999999</v>
      </c>
      <c r="FM11" s="9">
        <v>76.225999999999999</v>
      </c>
      <c r="FN11" s="9">
        <v>76.587999999999994</v>
      </c>
      <c r="FO11" s="9">
        <v>142.11199999999999</v>
      </c>
      <c r="FP11" s="9">
        <v>70.521000000000001</v>
      </c>
      <c r="FQ11" s="9">
        <v>71.591999999999999</v>
      </c>
      <c r="FR11" s="9">
        <v>3.1680000000000001</v>
      </c>
      <c r="FS11" s="9">
        <v>1.9970000000000001</v>
      </c>
      <c r="FT11" s="9">
        <v>1.171</v>
      </c>
      <c r="FU11" s="9">
        <v>7.3049999999999997</v>
      </c>
      <c r="FV11" s="9">
        <v>3.7090000000000001</v>
      </c>
      <c r="FW11" s="9">
        <v>3.5960000000000001</v>
      </c>
      <c r="FX11" s="9">
        <v>117.538</v>
      </c>
      <c r="FY11" s="9">
        <v>60.713999999999999</v>
      </c>
      <c r="FZ11" s="9">
        <v>56.823999999999998</v>
      </c>
      <c r="GA11" s="9">
        <v>10.853</v>
      </c>
      <c r="GB11" s="9">
        <v>3.4510000000000001</v>
      </c>
      <c r="GC11" s="9">
        <v>7.4020000000000001</v>
      </c>
      <c r="GD11" s="9">
        <v>3.9039999999999999</v>
      </c>
      <c r="GE11" s="9">
        <v>1.982</v>
      </c>
      <c r="GF11" s="9">
        <v>1.9219999999999999</v>
      </c>
      <c r="GG11" s="9">
        <v>3.198</v>
      </c>
      <c r="GH11" s="9">
        <v>0.81200000000000006</v>
      </c>
      <c r="GI11" s="9">
        <v>2.387</v>
      </c>
      <c r="GJ11" s="9">
        <v>3.7509999999999999</v>
      </c>
      <c r="GK11" s="9">
        <v>0.65700000000000003</v>
      </c>
      <c r="GL11" s="9">
        <v>3.0939999999999999</v>
      </c>
      <c r="GM11" s="9">
        <v>10.215999999999999</v>
      </c>
      <c r="GN11" s="9">
        <v>4.2190000000000003</v>
      </c>
      <c r="GO11" s="9">
        <v>5.9969999999999999</v>
      </c>
      <c r="GP11" s="9">
        <v>2.8969999999999998</v>
      </c>
      <c r="GQ11" s="9">
        <v>1.5009999999999999</v>
      </c>
      <c r="GR11" s="9">
        <v>1.3959999999999999</v>
      </c>
      <c r="GS11" s="9">
        <v>5.165</v>
      </c>
      <c r="GT11" s="9">
        <v>2.444</v>
      </c>
      <c r="GU11" s="9">
        <v>2.7210000000000001</v>
      </c>
      <c r="GV11" s="9">
        <v>2.1539999999999999</v>
      </c>
      <c r="GW11" s="9">
        <v>0.27400000000000002</v>
      </c>
      <c r="GX11" s="9">
        <v>1.881</v>
      </c>
      <c r="GY11" s="9">
        <v>14.207000000000001</v>
      </c>
      <c r="GZ11" s="9">
        <v>7.8419999999999996</v>
      </c>
      <c r="HA11" s="9">
        <v>6.3650000000000002</v>
      </c>
      <c r="HB11" s="9">
        <v>17.387</v>
      </c>
      <c r="HC11" s="9">
        <v>9.8610000000000007</v>
      </c>
      <c r="HD11" s="9">
        <v>7.5259999999999998</v>
      </c>
      <c r="HE11" s="9">
        <v>135.42699999999999</v>
      </c>
      <c r="HF11" s="9">
        <v>66.364999999999995</v>
      </c>
      <c r="HG11" s="9">
        <v>69.061999999999998</v>
      </c>
      <c r="HH11" s="9">
        <v>24.765999999999998</v>
      </c>
      <c r="HI11" s="9">
        <v>11.589</v>
      </c>
      <c r="HJ11" s="9">
        <v>13.177</v>
      </c>
      <c r="HK11" s="9">
        <v>128.048</v>
      </c>
      <c r="HL11" s="9">
        <v>64.637</v>
      </c>
      <c r="HM11" s="9">
        <v>63.411000000000001</v>
      </c>
      <c r="HN11" s="9">
        <v>33.095999999999997</v>
      </c>
      <c r="HO11" s="9">
        <v>16.71</v>
      </c>
      <c r="HP11" s="9">
        <v>16.387</v>
      </c>
      <c r="HQ11" s="9">
        <v>9.0579999999999998</v>
      </c>
      <c r="HR11" s="9">
        <v>4.7409999999999997</v>
      </c>
      <c r="HS11" s="9">
        <v>4.3170000000000002</v>
      </c>
      <c r="HT11" s="9">
        <v>8.33</v>
      </c>
      <c r="HU11" s="9">
        <v>5.12</v>
      </c>
      <c r="HV11" s="9">
        <v>3.2090000000000001</v>
      </c>
      <c r="HW11" s="9">
        <v>15.709</v>
      </c>
      <c r="HX11" s="9">
        <v>6.8479999999999999</v>
      </c>
      <c r="HY11" s="9">
        <v>8.8610000000000007</v>
      </c>
      <c r="HZ11" s="9">
        <v>119.718</v>
      </c>
      <c r="IA11" s="9">
        <v>59.515999999999998</v>
      </c>
      <c r="IB11" s="9">
        <v>60.201000000000001</v>
      </c>
      <c r="IC11" s="9">
        <v>19.268999999999998</v>
      </c>
      <c r="ID11" s="9">
        <v>12.678000000000001</v>
      </c>
      <c r="IE11" s="9">
        <v>6.5910000000000002</v>
      </c>
      <c r="IF11" s="9">
        <v>10.897</v>
      </c>
      <c r="IG11" s="9">
        <v>7.2359999999999998</v>
      </c>
      <c r="IH11" s="9">
        <v>3.661</v>
      </c>
      <c r="II11" s="9">
        <v>0.71899999999999997</v>
      </c>
      <c r="IJ11" s="9">
        <v>0</v>
      </c>
      <c r="IK11" s="9">
        <v>0.71899999999999997</v>
      </c>
      <c r="IL11" s="9">
        <v>0.158</v>
      </c>
      <c r="IM11" s="9">
        <v>0</v>
      </c>
      <c r="IN11" s="9">
        <v>0.158</v>
      </c>
      <c r="IO11" s="9">
        <v>0.42199999999999999</v>
      </c>
      <c r="IP11" s="9">
        <v>0</v>
      </c>
      <c r="IQ11" s="9">
        <v>0.42199999999999999</v>
      </c>
    </row>
    <row r="12" spans="1:251">
      <c r="A12" s="10">
        <v>42401</v>
      </c>
      <c r="B12" s="9">
        <v>7.4939999999999998</v>
      </c>
      <c r="C12" s="9">
        <v>106.19199999999999</v>
      </c>
      <c r="D12" s="9">
        <v>57.442999999999998</v>
      </c>
      <c r="E12" s="9">
        <v>48.749000000000002</v>
      </c>
      <c r="F12" s="9">
        <v>90.724000000000004</v>
      </c>
      <c r="G12" s="9">
        <v>47.027999999999999</v>
      </c>
      <c r="H12" s="9">
        <v>43.695999999999998</v>
      </c>
      <c r="I12" s="9">
        <v>86.611000000000004</v>
      </c>
      <c r="J12" s="9">
        <v>45.316000000000003</v>
      </c>
      <c r="K12" s="9">
        <v>41.295000000000002</v>
      </c>
      <c r="L12" s="9">
        <v>1.929</v>
      </c>
      <c r="M12" s="9">
        <v>0.83599999999999997</v>
      </c>
      <c r="N12" s="9">
        <v>1.093</v>
      </c>
      <c r="O12" s="9">
        <v>2.0449999999999999</v>
      </c>
      <c r="P12" s="9">
        <v>0.876</v>
      </c>
      <c r="Q12" s="9">
        <v>1.169</v>
      </c>
      <c r="R12" s="9">
        <v>78.100999999999999</v>
      </c>
      <c r="S12" s="9">
        <v>41.128</v>
      </c>
      <c r="T12" s="9">
        <v>36.972000000000001</v>
      </c>
      <c r="U12" s="9">
        <v>2.9929999999999999</v>
      </c>
      <c r="V12" s="9">
        <v>1.1539999999999999</v>
      </c>
      <c r="W12" s="9">
        <v>1.839</v>
      </c>
      <c r="X12" s="9">
        <v>0.94499999999999995</v>
      </c>
      <c r="Y12" s="9">
        <v>0.74199999999999999</v>
      </c>
      <c r="Z12" s="9">
        <v>0.20399999999999999</v>
      </c>
      <c r="AA12" s="9">
        <v>1.5640000000000001</v>
      </c>
      <c r="AB12" s="9">
        <v>0.27</v>
      </c>
      <c r="AC12" s="9">
        <v>1.294</v>
      </c>
      <c r="AD12" s="9">
        <v>0.48399999999999999</v>
      </c>
      <c r="AE12" s="9">
        <v>0.14299999999999999</v>
      </c>
      <c r="AF12" s="9">
        <v>0.34100000000000003</v>
      </c>
      <c r="AG12" s="9">
        <v>2.4209999999999998</v>
      </c>
      <c r="AH12" s="9">
        <v>1.6160000000000001</v>
      </c>
      <c r="AI12" s="9">
        <v>0.80400000000000005</v>
      </c>
      <c r="AJ12" s="9">
        <v>1.6850000000000001</v>
      </c>
      <c r="AK12" s="9">
        <v>1.4990000000000001</v>
      </c>
      <c r="AL12" s="9">
        <v>0.186</v>
      </c>
      <c r="AM12" s="9">
        <v>0.61299999999999999</v>
      </c>
      <c r="AN12" s="9">
        <v>0.11700000000000001</v>
      </c>
      <c r="AO12" s="9">
        <v>0.496</v>
      </c>
      <c r="AP12" s="9">
        <v>0.122</v>
      </c>
      <c r="AQ12" s="9">
        <v>0</v>
      </c>
      <c r="AR12" s="9">
        <v>0.122</v>
      </c>
      <c r="AS12" s="9">
        <v>7.21</v>
      </c>
      <c r="AT12" s="9">
        <v>3.129</v>
      </c>
      <c r="AU12" s="9">
        <v>4.0810000000000004</v>
      </c>
      <c r="AV12" s="9">
        <v>9.8059999999999992</v>
      </c>
      <c r="AW12" s="9">
        <v>5.117</v>
      </c>
      <c r="AX12" s="9">
        <v>4.6890000000000001</v>
      </c>
      <c r="AY12" s="9">
        <v>80.918000000000006</v>
      </c>
      <c r="AZ12" s="9">
        <v>41.911000000000001</v>
      </c>
      <c r="BA12" s="9">
        <v>39.006999999999998</v>
      </c>
      <c r="BB12" s="9">
        <v>9.0589999999999993</v>
      </c>
      <c r="BC12" s="9">
        <v>4.415</v>
      </c>
      <c r="BD12" s="9">
        <v>4.6440000000000001</v>
      </c>
      <c r="BE12" s="9">
        <v>81.665000000000006</v>
      </c>
      <c r="BF12" s="9">
        <v>42.613</v>
      </c>
      <c r="BG12" s="9">
        <v>39.052</v>
      </c>
      <c r="BH12" s="9">
        <v>13.971</v>
      </c>
      <c r="BI12" s="9">
        <v>7.141</v>
      </c>
      <c r="BJ12" s="9">
        <v>6.83</v>
      </c>
      <c r="BK12" s="9">
        <v>4.8940000000000001</v>
      </c>
      <c r="BL12" s="9">
        <v>2.391</v>
      </c>
      <c r="BM12" s="9">
        <v>2.5030000000000001</v>
      </c>
      <c r="BN12" s="9">
        <v>4.9119999999999999</v>
      </c>
      <c r="BO12" s="9">
        <v>2.726</v>
      </c>
      <c r="BP12" s="9">
        <v>2.1859999999999999</v>
      </c>
      <c r="BQ12" s="9">
        <v>4.165</v>
      </c>
      <c r="BR12" s="9">
        <v>2.024</v>
      </c>
      <c r="BS12" s="9">
        <v>2.141</v>
      </c>
      <c r="BT12" s="9">
        <v>76.753</v>
      </c>
      <c r="BU12" s="9">
        <v>39.887999999999998</v>
      </c>
      <c r="BV12" s="9">
        <v>36.866</v>
      </c>
      <c r="BW12" s="9">
        <v>15.468</v>
      </c>
      <c r="BX12" s="9">
        <v>10.414999999999999</v>
      </c>
      <c r="BY12" s="9">
        <v>5.0529999999999999</v>
      </c>
      <c r="BZ12" s="9">
        <v>10.46</v>
      </c>
      <c r="CA12" s="9">
        <v>6.8289999999999997</v>
      </c>
      <c r="CB12" s="9">
        <v>3.6309999999999998</v>
      </c>
      <c r="CC12" s="9">
        <v>0.253</v>
      </c>
      <c r="CD12" s="9">
        <v>8.3000000000000004E-2</v>
      </c>
      <c r="CE12" s="9">
        <v>0.17</v>
      </c>
      <c r="CF12" s="9">
        <v>8.5999999999999993E-2</v>
      </c>
      <c r="CG12" s="9">
        <v>0</v>
      </c>
      <c r="CH12" s="9">
        <v>8.5999999999999993E-2</v>
      </c>
      <c r="CI12" s="9">
        <v>0.16700000000000001</v>
      </c>
      <c r="CJ12" s="9">
        <v>8.3000000000000004E-2</v>
      </c>
      <c r="CK12" s="9">
        <v>8.5000000000000006E-2</v>
      </c>
      <c r="CL12" s="9">
        <v>0</v>
      </c>
      <c r="CM12" s="9">
        <v>0</v>
      </c>
      <c r="CN12" s="9">
        <v>0</v>
      </c>
      <c r="CO12" s="9">
        <v>0.72199999999999998</v>
      </c>
      <c r="CP12" s="9">
        <v>0.36799999999999999</v>
      </c>
      <c r="CQ12" s="9">
        <v>0.35399999999999998</v>
      </c>
      <c r="CR12" s="9">
        <v>0.29899999999999999</v>
      </c>
      <c r="CS12" s="9">
        <v>0.29899999999999999</v>
      </c>
      <c r="CT12" s="9">
        <v>0</v>
      </c>
      <c r="CU12" s="9">
        <v>0.19800000000000001</v>
      </c>
      <c r="CV12" s="9">
        <v>6.9000000000000006E-2</v>
      </c>
      <c r="CW12" s="9">
        <v>0.129</v>
      </c>
      <c r="CX12" s="9">
        <v>0.22500000000000001</v>
      </c>
      <c r="CY12" s="9">
        <v>0</v>
      </c>
      <c r="CZ12" s="9">
        <v>0.22500000000000001</v>
      </c>
      <c r="DA12" s="9">
        <v>4.0330000000000004</v>
      </c>
      <c r="DB12" s="9">
        <v>3.1349999999999998</v>
      </c>
      <c r="DC12" s="9">
        <v>0.89800000000000002</v>
      </c>
      <c r="DD12" s="9">
        <v>215.57599999999999</v>
      </c>
      <c r="DE12" s="9">
        <v>108.185</v>
      </c>
      <c r="DF12" s="9">
        <v>107.39100000000001</v>
      </c>
      <c r="DG12" s="9">
        <v>45.847000000000001</v>
      </c>
      <c r="DH12" s="9">
        <v>22.69</v>
      </c>
      <c r="DI12" s="9">
        <v>23.157</v>
      </c>
      <c r="DJ12" s="9">
        <v>25.353999999999999</v>
      </c>
      <c r="DK12" s="9">
        <v>12.885</v>
      </c>
      <c r="DL12" s="9">
        <v>12.468999999999999</v>
      </c>
      <c r="DM12" s="9">
        <v>13.337999999999999</v>
      </c>
      <c r="DN12" s="9">
        <v>6.7119999999999997</v>
      </c>
      <c r="DO12" s="9">
        <v>6.6260000000000003</v>
      </c>
      <c r="DP12" s="9">
        <v>11.807</v>
      </c>
      <c r="DQ12" s="9">
        <v>5.9640000000000004</v>
      </c>
      <c r="DR12" s="9">
        <v>5.843</v>
      </c>
      <c r="DS12" s="9">
        <v>14.212</v>
      </c>
      <c r="DT12" s="9">
        <v>6.9029999999999996</v>
      </c>
      <c r="DU12" s="9">
        <v>7.31</v>
      </c>
      <c r="DV12" s="9">
        <v>11.141</v>
      </c>
      <c r="DW12" s="9">
        <v>5.9829999999999997</v>
      </c>
      <c r="DX12" s="9">
        <v>5.1589999999999998</v>
      </c>
      <c r="DY12" s="9">
        <v>6.6559999999999997</v>
      </c>
      <c r="DZ12" s="9">
        <v>5.2640000000000002</v>
      </c>
      <c r="EA12" s="9">
        <v>1.3919999999999999</v>
      </c>
      <c r="EB12" s="9">
        <v>10.653</v>
      </c>
      <c r="EC12" s="9">
        <v>5.5679999999999996</v>
      </c>
      <c r="ED12" s="9">
        <v>5.085</v>
      </c>
      <c r="EE12" s="9">
        <v>4.8979999999999997</v>
      </c>
      <c r="EF12" s="9">
        <v>2.9249999999999998</v>
      </c>
      <c r="EG12" s="9">
        <v>1.974</v>
      </c>
      <c r="EH12" s="9">
        <v>3.198</v>
      </c>
      <c r="EI12" s="9">
        <v>1.917</v>
      </c>
      <c r="EJ12" s="9">
        <v>1.28</v>
      </c>
      <c r="EK12" s="9">
        <v>2.5569999999999999</v>
      </c>
      <c r="EL12" s="9">
        <v>0.72599999999999998</v>
      </c>
      <c r="EM12" s="9">
        <v>1.831</v>
      </c>
      <c r="EN12" s="9">
        <v>8.0449999999999999</v>
      </c>
      <c r="EO12" s="9">
        <v>2.0529999999999999</v>
      </c>
      <c r="EP12" s="9">
        <v>5.992</v>
      </c>
      <c r="EQ12" s="9">
        <v>3.871</v>
      </c>
      <c r="ER12" s="9">
        <v>1.4490000000000001</v>
      </c>
      <c r="ES12" s="9">
        <v>2.423</v>
      </c>
      <c r="ET12" s="9">
        <v>1.7709999999999999</v>
      </c>
      <c r="EU12" s="9">
        <v>0.60399999999999998</v>
      </c>
      <c r="EV12" s="9">
        <v>1.167</v>
      </c>
      <c r="EW12" s="9">
        <v>2.403</v>
      </c>
      <c r="EX12" s="9">
        <v>0</v>
      </c>
      <c r="EY12" s="9">
        <v>2.403</v>
      </c>
      <c r="EZ12" s="9">
        <v>17.945</v>
      </c>
      <c r="FA12" s="9">
        <v>8.968</v>
      </c>
      <c r="FB12" s="9">
        <v>8.9770000000000003</v>
      </c>
      <c r="FC12" s="9">
        <v>7.4089999999999998</v>
      </c>
      <c r="FD12" s="9">
        <v>3.9169999999999998</v>
      </c>
      <c r="FE12" s="9">
        <v>3.492</v>
      </c>
      <c r="FF12" s="9">
        <v>20.492999999999999</v>
      </c>
      <c r="FG12" s="9">
        <v>9.8049999999999997</v>
      </c>
      <c r="FH12" s="9">
        <v>10.689</v>
      </c>
      <c r="FI12" s="9">
        <v>169.72900000000001</v>
      </c>
      <c r="FJ12" s="9">
        <v>85.495000000000005</v>
      </c>
      <c r="FK12" s="9">
        <v>84.233999999999995</v>
      </c>
      <c r="FL12" s="9">
        <v>148.92500000000001</v>
      </c>
      <c r="FM12" s="9">
        <v>71.191000000000003</v>
      </c>
      <c r="FN12" s="9">
        <v>77.733999999999995</v>
      </c>
      <c r="FO12" s="9">
        <v>139.666</v>
      </c>
      <c r="FP12" s="9">
        <v>65.887</v>
      </c>
      <c r="FQ12" s="9">
        <v>73.78</v>
      </c>
      <c r="FR12" s="9">
        <v>4.3959999999999999</v>
      </c>
      <c r="FS12" s="9">
        <v>3.3889999999999998</v>
      </c>
      <c r="FT12" s="9">
        <v>1.0069999999999999</v>
      </c>
      <c r="FU12" s="9">
        <v>4.8630000000000004</v>
      </c>
      <c r="FV12" s="9">
        <v>1.9159999999999999</v>
      </c>
      <c r="FW12" s="9">
        <v>2.9470000000000001</v>
      </c>
      <c r="FX12" s="9">
        <v>113.23699999999999</v>
      </c>
      <c r="FY12" s="9">
        <v>53.973999999999997</v>
      </c>
      <c r="FZ12" s="9">
        <v>59.262999999999998</v>
      </c>
      <c r="GA12" s="9">
        <v>9.4730000000000008</v>
      </c>
      <c r="GB12" s="9">
        <v>4.351</v>
      </c>
      <c r="GC12" s="9">
        <v>5.1230000000000002</v>
      </c>
      <c r="GD12" s="9">
        <v>4.4249999999999998</v>
      </c>
      <c r="GE12" s="9">
        <v>2.637</v>
      </c>
      <c r="GF12" s="9">
        <v>1.788</v>
      </c>
      <c r="GG12" s="9">
        <v>2.6360000000000001</v>
      </c>
      <c r="GH12" s="9">
        <v>1.131</v>
      </c>
      <c r="GI12" s="9">
        <v>1.5049999999999999</v>
      </c>
      <c r="GJ12" s="9">
        <v>2.4119999999999999</v>
      </c>
      <c r="GK12" s="9">
        <v>0.58199999999999996</v>
      </c>
      <c r="GL12" s="9">
        <v>1.83</v>
      </c>
      <c r="GM12" s="9">
        <v>9.4019999999999992</v>
      </c>
      <c r="GN12" s="9">
        <v>3.62</v>
      </c>
      <c r="GO12" s="9">
        <v>5.782</v>
      </c>
      <c r="GP12" s="9">
        <v>4.1340000000000003</v>
      </c>
      <c r="GQ12" s="9">
        <v>2.5720000000000001</v>
      </c>
      <c r="GR12" s="9">
        <v>1.5629999999999999</v>
      </c>
      <c r="GS12" s="9">
        <v>3.4769999999999999</v>
      </c>
      <c r="GT12" s="9">
        <v>0.502</v>
      </c>
      <c r="GU12" s="9">
        <v>2.9750000000000001</v>
      </c>
      <c r="GV12" s="9">
        <v>1.7909999999999999</v>
      </c>
      <c r="GW12" s="9">
        <v>0.54700000000000004</v>
      </c>
      <c r="GX12" s="9">
        <v>1.2430000000000001</v>
      </c>
      <c r="GY12" s="9">
        <v>16.812999999999999</v>
      </c>
      <c r="GZ12" s="9">
        <v>9.2460000000000004</v>
      </c>
      <c r="HA12" s="9">
        <v>7.5670000000000002</v>
      </c>
      <c r="HB12" s="9">
        <v>19.795999999999999</v>
      </c>
      <c r="HC12" s="9">
        <v>11.356</v>
      </c>
      <c r="HD12" s="9">
        <v>8.44</v>
      </c>
      <c r="HE12" s="9">
        <v>129.12899999999999</v>
      </c>
      <c r="HF12" s="9">
        <v>59.835999999999999</v>
      </c>
      <c r="HG12" s="9">
        <v>69.293999999999997</v>
      </c>
      <c r="HH12" s="9">
        <v>25.81</v>
      </c>
      <c r="HI12" s="9">
        <v>11.01</v>
      </c>
      <c r="HJ12" s="9">
        <v>14.8</v>
      </c>
      <c r="HK12" s="9">
        <v>123.11499999999999</v>
      </c>
      <c r="HL12" s="9">
        <v>60.180999999999997</v>
      </c>
      <c r="HM12" s="9">
        <v>62.933999999999997</v>
      </c>
      <c r="HN12" s="9">
        <v>37.131999999999998</v>
      </c>
      <c r="HO12" s="9">
        <v>17.949000000000002</v>
      </c>
      <c r="HP12" s="9">
        <v>19.183</v>
      </c>
      <c r="HQ12" s="9">
        <v>8.4730000000000008</v>
      </c>
      <c r="HR12" s="9">
        <v>4.4160000000000004</v>
      </c>
      <c r="HS12" s="9">
        <v>4.0570000000000004</v>
      </c>
      <c r="HT12" s="9">
        <v>11.321999999999999</v>
      </c>
      <c r="HU12" s="9">
        <v>6.9390000000000001</v>
      </c>
      <c r="HV12" s="9">
        <v>4.383</v>
      </c>
      <c r="HW12" s="9">
        <v>17.335999999999999</v>
      </c>
      <c r="HX12" s="9">
        <v>6.5940000000000003</v>
      </c>
      <c r="HY12" s="9">
        <v>10.743</v>
      </c>
      <c r="HZ12" s="9">
        <v>111.79300000000001</v>
      </c>
      <c r="IA12" s="9">
        <v>53.241999999999997</v>
      </c>
      <c r="IB12" s="9">
        <v>58.551000000000002</v>
      </c>
      <c r="IC12" s="9">
        <v>20.803999999999998</v>
      </c>
      <c r="ID12" s="9">
        <v>14.304</v>
      </c>
      <c r="IE12" s="9">
        <v>6.5</v>
      </c>
      <c r="IF12" s="9">
        <v>14.384</v>
      </c>
      <c r="IG12" s="9">
        <v>10.183</v>
      </c>
      <c r="IH12" s="9">
        <v>4.2009999999999996</v>
      </c>
      <c r="II12" s="9">
        <v>1.492</v>
      </c>
      <c r="IJ12" s="9">
        <v>0.56100000000000005</v>
      </c>
      <c r="IK12" s="9">
        <v>0.93100000000000005</v>
      </c>
      <c r="IL12" s="9">
        <v>0.61099999999999999</v>
      </c>
      <c r="IM12" s="9">
        <v>0.17299999999999999</v>
      </c>
      <c r="IN12" s="9">
        <v>0.438</v>
      </c>
      <c r="IO12" s="9">
        <v>0.20899999999999999</v>
      </c>
      <c r="IP12" s="9">
        <v>0.20899999999999999</v>
      </c>
      <c r="IQ12" s="9">
        <v>0</v>
      </c>
    </row>
    <row r="13" spans="1:251">
      <c r="A13" s="10">
        <v>42767</v>
      </c>
      <c r="B13" s="9">
        <v>6.5819999999999999</v>
      </c>
      <c r="C13" s="9">
        <v>91.376999999999995</v>
      </c>
      <c r="D13" s="9">
        <v>48.814999999999998</v>
      </c>
      <c r="E13" s="9">
        <v>42.561999999999998</v>
      </c>
      <c r="F13" s="9">
        <v>79.790000000000006</v>
      </c>
      <c r="G13" s="9">
        <v>41.252000000000002</v>
      </c>
      <c r="H13" s="9">
        <v>38.537999999999997</v>
      </c>
      <c r="I13" s="9">
        <v>73.622</v>
      </c>
      <c r="J13" s="9">
        <v>38.771000000000001</v>
      </c>
      <c r="K13" s="9">
        <v>34.85</v>
      </c>
      <c r="L13" s="9">
        <v>4.0449999999999999</v>
      </c>
      <c r="M13" s="9">
        <v>1.6020000000000001</v>
      </c>
      <c r="N13" s="9">
        <v>2.4430000000000001</v>
      </c>
      <c r="O13" s="9">
        <v>2.1240000000000001</v>
      </c>
      <c r="P13" s="9">
        <v>0.879</v>
      </c>
      <c r="Q13" s="9">
        <v>1.2450000000000001</v>
      </c>
      <c r="R13" s="9">
        <v>67.941000000000003</v>
      </c>
      <c r="S13" s="9">
        <v>35.299999999999997</v>
      </c>
      <c r="T13" s="9">
        <v>32.640999999999998</v>
      </c>
      <c r="U13" s="9">
        <v>2.875</v>
      </c>
      <c r="V13" s="9">
        <v>1.1359999999999999</v>
      </c>
      <c r="W13" s="9">
        <v>1.7390000000000001</v>
      </c>
      <c r="X13" s="9">
        <v>1.3560000000000001</v>
      </c>
      <c r="Y13" s="9">
        <v>0.53900000000000003</v>
      </c>
      <c r="Z13" s="9">
        <v>0.81599999999999995</v>
      </c>
      <c r="AA13" s="9">
        <v>0.60699999999999998</v>
      </c>
      <c r="AB13" s="9">
        <v>0.22600000000000001</v>
      </c>
      <c r="AC13" s="9">
        <v>0.38200000000000001</v>
      </c>
      <c r="AD13" s="9">
        <v>0.91200000000000003</v>
      </c>
      <c r="AE13" s="9">
        <v>0.371</v>
      </c>
      <c r="AF13" s="9">
        <v>0.54200000000000004</v>
      </c>
      <c r="AG13" s="9">
        <v>1.901</v>
      </c>
      <c r="AH13" s="9">
        <v>0.70899999999999996</v>
      </c>
      <c r="AI13" s="9">
        <v>1.1910000000000001</v>
      </c>
      <c r="AJ13" s="9">
        <v>0.71099999999999997</v>
      </c>
      <c r="AK13" s="9">
        <v>0.53300000000000003</v>
      </c>
      <c r="AL13" s="9">
        <v>0.17699999999999999</v>
      </c>
      <c r="AM13" s="9">
        <v>1.0329999999999999</v>
      </c>
      <c r="AN13" s="9">
        <v>0.17599999999999999</v>
      </c>
      <c r="AO13" s="9">
        <v>0.85699999999999998</v>
      </c>
      <c r="AP13" s="9">
        <v>0.157</v>
      </c>
      <c r="AQ13" s="9">
        <v>0</v>
      </c>
      <c r="AR13" s="9">
        <v>0.157</v>
      </c>
      <c r="AS13" s="9">
        <v>7.0730000000000004</v>
      </c>
      <c r="AT13" s="9">
        <v>4.1070000000000002</v>
      </c>
      <c r="AU13" s="9">
        <v>2.9670000000000001</v>
      </c>
      <c r="AV13" s="9">
        <v>7.3860000000000001</v>
      </c>
      <c r="AW13" s="9">
        <v>4.0220000000000002</v>
      </c>
      <c r="AX13" s="9">
        <v>3.3639999999999999</v>
      </c>
      <c r="AY13" s="9">
        <v>72.405000000000001</v>
      </c>
      <c r="AZ13" s="9">
        <v>37.229999999999997</v>
      </c>
      <c r="BA13" s="9">
        <v>35.174999999999997</v>
      </c>
      <c r="BB13" s="9">
        <v>7.99</v>
      </c>
      <c r="BC13" s="9">
        <v>3.698</v>
      </c>
      <c r="BD13" s="9">
        <v>4.2919999999999998</v>
      </c>
      <c r="BE13" s="9">
        <v>71.8</v>
      </c>
      <c r="BF13" s="9">
        <v>37.554000000000002</v>
      </c>
      <c r="BG13" s="9">
        <v>34.246000000000002</v>
      </c>
      <c r="BH13" s="9">
        <v>11.26</v>
      </c>
      <c r="BI13" s="9">
        <v>5.3090000000000002</v>
      </c>
      <c r="BJ13" s="9">
        <v>5.9509999999999996</v>
      </c>
      <c r="BK13" s="9">
        <v>4.1159999999999997</v>
      </c>
      <c r="BL13" s="9">
        <v>2.411</v>
      </c>
      <c r="BM13" s="9">
        <v>1.7050000000000001</v>
      </c>
      <c r="BN13" s="9">
        <v>3.27</v>
      </c>
      <c r="BO13" s="9">
        <v>1.611</v>
      </c>
      <c r="BP13" s="9">
        <v>1.6579999999999999</v>
      </c>
      <c r="BQ13" s="9">
        <v>3.8740000000000001</v>
      </c>
      <c r="BR13" s="9">
        <v>1.2869999999999999</v>
      </c>
      <c r="BS13" s="9">
        <v>2.5870000000000002</v>
      </c>
      <c r="BT13" s="9">
        <v>68.53</v>
      </c>
      <c r="BU13" s="9">
        <v>35.942999999999998</v>
      </c>
      <c r="BV13" s="9">
        <v>32.587000000000003</v>
      </c>
      <c r="BW13" s="9">
        <v>11.586</v>
      </c>
      <c r="BX13" s="9">
        <v>7.5620000000000003</v>
      </c>
      <c r="BY13" s="9">
        <v>4.024</v>
      </c>
      <c r="BZ13" s="9">
        <v>8.3360000000000003</v>
      </c>
      <c r="CA13" s="9">
        <v>5.4820000000000002</v>
      </c>
      <c r="CB13" s="9">
        <v>2.8540000000000001</v>
      </c>
      <c r="CC13" s="9">
        <v>0.28199999999999997</v>
      </c>
      <c r="CD13" s="9">
        <v>0.28199999999999997</v>
      </c>
      <c r="CE13" s="9">
        <v>0</v>
      </c>
      <c r="CF13" s="9">
        <v>0.161</v>
      </c>
      <c r="CG13" s="9">
        <v>0.161</v>
      </c>
      <c r="CH13" s="9">
        <v>0</v>
      </c>
      <c r="CI13" s="9">
        <v>0.122</v>
      </c>
      <c r="CJ13" s="9">
        <v>0.122</v>
      </c>
      <c r="CK13" s="9">
        <v>0</v>
      </c>
      <c r="CL13" s="9">
        <v>0</v>
      </c>
      <c r="CM13" s="9">
        <v>0</v>
      </c>
      <c r="CN13" s="9">
        <v>0</v>
      </c>
      <c r="CO13" s="9">
        <v>0.16</v>
      </c>
      <c r="CP13" s="9">
        <v>0</v>
      </c>
      <c r="CQ13" s="9">
        <v>0.16</v>
      </c>
      <c r="CR13" s="9">
        <v>7.5999999999999998E-2</v>
      </c>
      <c r="CS13" s="9">
        <v>0</v>
      </c>
      <c r="CT13" s="9">
        <v>7.5999999999999998E-2</v>
      </c>
      <c r="CU13" s="9">
        <v>0</v>
      </c>
      <c r="CV13" s="9">
        <v>0</v>
      </c>
      <c r="CW13" s="9">
        <v>0</v>
      </c>
      <c r="CX13" s="9">
        <v>8.3000000000000004E-2</v>
      </c>
      <c r="CY13" s="9">
        <v>0</v>
      </c>
      <c r="CZ13" s="9">
        <v>8.3000000000000004E-2</v>
      </c>
      <c r="DA13" s="9">
        <v>2.8079999999999998</v>
      </c>
      <c r="DB13" s="9">
        <v>1.798</v>
      </c>
      <c r="DC13" s="9">
        <v>1.01</v>
      </c>
      <c r="DD13" s="9">
        <v>218.15700000000001</v>
      </c>
      <c r="DE13" s="9">
        <v>110.69199999999999</v>
      </c>
      <c r="DF13" s="9">
        <v>107.465</v>
      </c>
      <c r="DG13" s="9">
        <v>41.317999999999998</v>
      </c>
      <c r="DH13" s="9">
        <v>19.696999999999999</v>
      </c>
      <c r="DI13" s="9">
        <v>21.620999999999999</v>
      </c>
      <c r="DJ13" s="9">
        <v>19.167999999999999</v>
      </c>
      <c r="DK13" s="9">
        <v>8.9290000000000003</v>
      </c>
      <c r="DL13" s="9">
        <v>10.24</v>
      </c>
      <c r="DM13" s="9">
        <v>9.2430000000000003</v>
      </c>
      <c r="DN13" s="9">
        <v>3.5489999999999999</v>
      </c>
      <c r="DO13" s="9">
        <v>5.694</v>
      </c>
      <c r="DP13" s="9">
        <v>9.9250000000000007</v>
      </c>
      <c r="DQ13" s="9">
        <v>5.38</v>
      </c>
      <c r="DR13" s="9">
        <v>4.5449999999999999</v>
      </c>
      <c r="DS13" s="9">
        <v>11.134</v>
      </c>
      <c r="DT13" s="9">
        <v>4.5599999999999996</v>
      </c>
      <c r="DU13" s="9">
        <v>6.5739999999999998</v>
      </c>
      <c r="DV13" s="9">
        <v>8.0350000000000001</v>
      </c>
      <c r="DW13" s="9">
        <v>4.3689999999999998</v>
      </c>
      <c r="DX13" s="9">
        <v>3.6659999999999999</v>
      </c>
      <c r="DY13" s="9">
        <v>5.8659999999999997</v>
      </c>
      <c r="DZ13" s="9">
        <v>2.9870000000000001</v>
      </c>
      <c r="EA13" s="9">
        <v>2.879</v>
      </c>
      <c r="EB13" s="9">
        <v>8.1170000000000009</v>
      </c>
      <c r="EC13" s="9">
        <v>4.0090000000000003</v>
      </c>
      <c r="ED13" s="9">
        <v>4.109</v>
      </c>
      <c r="EE13" s="9">
        <v>2.9359999999999999</v>
      </c>
      <c r="EF13" s="9">
        <v>2.109</v>
      </c>
      <c r="EG13" s="9">
        <v>0.82699999999999996</v>
      </c>
      <c r="EH13" s="9">
        <v>2.952</v>
      </c>
      <c r="EI13" s="9">
        <v>0.87</v>
      </c>
      <c r="EJ13" s="9">
        <v>2.0819999999999999</v>
      </c>
      <c r="EK13" s="9">
        <v>2.2290000000000001</v>
      </c>
      <c r="EL13" s="9">
        <v>1.03</v>
      </c>
      <c r="EM13" s="9">
        <v>1.2</v>
      </c>
      <c r="EN13" s="9">
        <v>5.1859999999999999</v>
      </c>
      <c r="EO13" s="9">
        <v>1.9330000000000001</v>
      </c>
      <c r="EP13" s="9">
        <v>3.2519999999999998</v>
      </c>
      <c r="EQ13" s="9">
        <v>2.5169999999999999</v>
      </c>
      <c r="ER13" s="9">
        <v>0.89900000000000002</v>
      </c>
      <c r="ES13" s="9">
        <v>1.619</v>
      </c>
      <c r="ET13" s="9">
        <v>1.1419999999999999</v>
      </c>
      <c r="EU13" s="9">
        <v>0.55500000000000005</v>
      </c>
      <c r="EV13" s="9">
        <v>0.58699999999999997</v>
      </c>
      <c r="EW13" s="9">
        <v>1.526</v>
      </c>
      <c r="EX13" s="9">
        <v>0.48</v>
      </c>
      <c r="EY13" s="9">
        <v>1.046</v>
      </c>
      <c r="EZ13" s="9">
        <v>12.396000000000001</v>
      </c>
      <c r="FA13" s="9">
        <v>6.4820000000000002</v>
      </c>
      <c r="FB13" s="9">
        <v>5.915</v>
      </c>
      <c r="FC13" s="9">
        <v>6.7720000000000002</v>
      </c>
      <c r="FD13" s="9">
        <v>2.4470000000000001</v>
      </c>
      <c r="FE13" s="9">
        <v>4.3250000000000002</v>
      </c>
      <c r="FF13" s="9">
        <v>22.15</v>
      </c>
      <c r="FG13" s="9">
        <v>10.768000000000001</v>
      </c>
      <c r="FH13" s="9">
        <v>11.382</v>
      </c>
      <c r="FI13" s="9">
        <v>176.83799999999999</v>
      </c>
      <c r="FJ13" s="9">
        <v>90.995000000000005</v>
      </c>
      <c r="FK13" s="9">
        <v>85.843000000000004</v>
      </c>
      <c r="FL13" s="9">
        <v>152.46100000000001</v>
      </c>
      <c r="FM13" s="9">
        <v>75.962000000000003</v>
      </c>
      <c r="FN13" s="9">
        <v>76.498999999999995</v>
      </c>
      <c r="FO13" s="9">
        <v>141.63200000000001</v>
      </c>
      <c r="FP13" s="9">
        <v>69.948999999999998</v>
      </c>
      <c r="FQ13" s="9">
        <v>71.683000000000007</v>
      </c>
      <c r="FR13" s="9">
        <v>7.0670000000000002</v>
      </c>
      <c r="FS13" s="9">
        <v>3.6120000000000001</v>
      </c>
      <c r="FT13" s="9">
        <v>3.4540000000000002</v>
      </c>
      <c r="FU13" s="9">
        <v>3.762</v>
      </c>
      <c r="FV13" s="9">
        <v>2.4009999999999998</v>
      </c>
      <c r="FW13" s="9">
        <v>1.3620000000000001</v>
      </c>
      <c r="FX13" s="9">
        <v>112.831</v>
      </c>
      <c r="FY13" s="9">
        <v>59.759</v>
      </c>
      <c r="FZ13" s="9">
        <v>53.073</v>
      </c>
      <c r="GA13" s="9">
        <v>11.35</v>
      </c>
      <c r="GB13" s="9">
        <v>4.1509999999999998</v>
      </c>
      <c r="GC13" s="9">
        <v>7.1989999999999998</v>
      </c>
      <c r="GD13" s="9">
        <v>2.8679999999999999</v>
      </c>
      <c r="GE13" s="9">
        <v>2.1230000000000002</v>
      </c>
      <c r="GF13" s="9">
        <v>0.74399999999999999</v>
      </c>
      <c r="GG13" s="9">
        <v>3.7829999999999999</v>
      </c>
      <c r="GH13" s="9">
        <v>0.79</v>
      </c>
      <c r="GI13" s="9">
        <v>2.992</v>
      </c>
      <c r="GJ13" s="9">
        <v>4.7</v>
      </c>
      <c r="GK13" s="9">
        <v>1.238</v>
      </c>
      <c r="GL13" s="9">
        <v>3.4620000000000002</v>
      </c>
      <c r="GM13" s="9">
        <v>7.4850000000000003</v>
      </c>
      <c r="GN13" s="9">
        <v>2.698</v>
      </c>
      <c r="GO13" s="9">
        <v>4.7880000000000003</v>
      </c>
      <c r="GP13" s="9">
        <v>2.8849999999999998</v>
      </c>
      <c r="GQ13" s="9">
        <v>1.4850000000000001</v>
      </c>
      <c r="GR13" s="9">
        <v>1.4</v>
      </c>
      <c r="GS13" s="9">
        <v>2.7589999999999999</v>
      </c>
      <c r="GT13" s="9">
        <v>0.68899999999999995</v>
      </c>
      <c r="GU13" s="9">
        <v>2.0710000000000002</v>
      </c>
      <c r="GV13" s="9">
        <v>1.841</v>
      </c>
      <c r="GW13" s="9">
        <v>0.52400000000000002</v>
      </c>
      <c r="GX13" s="9">
        <v>1.3169999999999999</v>
      </c>
      <c r="GY13" s="9">
        <v>20.794</v>
      </c>
      <c r="GZ13" s="9">
        <v>9.3539999999999992</v>
      </c>
      <c r="HA13" s="9">
        <v>11.44</v>
      </c>
      <c r="HB13" s="9">
        <v>20.469000000000001</v>
      </c>
      <c r="HC13" s="9">
        <v>11.702999999999999</v>
      </c>
      <c r="HD13" s="9">
        <v>8.766</v>
      </c>
      <c r="HE13" s="9">
        <v>131.99199999999999</v>
      </c>
      <c r="HF13" s="9">
        <v>64.259</v>
      </c>
      <c r="HG13" s="9">
        <v>67.733000000000004</v>
      </c>
      <c r="HH13" s="9">
        <v>25.475000000000001</v>
      </c>
      <c r="HI13" s="9">
        <v>13</v>
      </c>
      <c r="HJ13" s="9">
        <v>12.475</v>
      </c>
      <c r="HK13" s="9">
        <v>126.986</v>
      </c>
      <c r="HL13" s="9">
        <v>62.962000000000003</v>
      </c>
      <c r="HM13" s="9">
        <v>64.024000000000001</v>
      </c>
      <c r="HN13" s="9">
        <v>34.753999999999998</v>
      </c>
      <c r="HO13" s="9">
        <v>18.065000000000001</v>
      </c>
      <c r="HP13" s="9">
        <v>16.690000000000001</v>
      </c>
      <c r="HQ13" s="9">
        <v>11.19</v>
      </c>
      <c r="HR13" s="9">
        <v>6.6379999999999999</v>
      </c>
      <c r="HS13" s="9">
        <v>4.5519999999999996</v>
      </c>
      <c r="HT13" s="9">
        <v>9.2789999999999999</v>
      </c>
      <c r="HU13" s="9">
        <v>5.0650000000000004</v>
      </c>
      <c r="HV13" s="9">
        <v>4.2140000000000004</v>
      </c>
      <c r="HW13" s="9">
        <v>14.285</v>
      </c>
      <c r="HX13" s="9">
        <v>6.3620000000000001</v>
      </c>
      <c r="HY13" s="9">
        <v>7.923</v>
      </c>
      <c r="HZ13" s="9">
        <v>117.70699999999999</v>
      </c>
      <c r="IA13" s="9">
        <v>57.896999999999998</v>
      </c>
      <c r="IB13" s="9">
        <v>59.808999999999997</v>
      </c>
      <c r="IC13" s="9">
        <v>24.376999999999999</v>
      </c>
      <c r="ID13" s="9">
        <v>15.032999999999999</v>
      </c>
      <c r="IE13" s="9">
        <v>9.3439999999999994</v>
      </c>
      <c r="IF13" s="9">
        <v>15.115</v>
      </c>
      <c r="IG13" s="9">
        <v>9.2360000000000007</v>
      </c>
      <c r="IH13" s="9">
        <v>5.8789999999999996</v>
      </c>
      <c r="II13" s="9">
        <v>1.214</v>
      </c>
      <c r="IJ13" s="9">
        <v>0.39200000000000002</v>
      </c>
      <c r="IK13" s="9">
        <v>0.82299999999999995</v>
      </c>
      <c r="IL13" s="9">
        <v>0.39200000000000002</v>
      </c>
      <c r="IM13" s="9">
        <v>0.39200000000000002</v>
      </c>
      <c r="IN13" s="9">
        <v>0</v>
      </c>
      <c r="IO13" s="9">
        <v>0.22700000000000001</v>
      </c>
      <c r="IP13" s="9">
        <v>0</v>
      </c>
      <c r="IQ13" s="9">
        <v>0.22700000000000001</v>
      </c>
    </row>
    <row r="14" spans="1:251">
      <c r="A14" s="10">
        <v>43132</v>
      </c>
      <c r="B14" s="9">
        <v>7.5590000000000002</v>
      </c>
      <c r="C14" s="9">
        <v>86.813999999999993</v>
      </c>
      <c r="D14" s="9">
        <v>45.826000000000001</v>
      </c>
      <c r="E14" s="9">
        <v>40.988</v>
      </c>
      <c r="F14" s="9">
        <v>74.698999999999998</v>
      </c>
      <c r="G14" s="9">
        <v>37.874000000000002</v>
      </c>
      <c r="H14" s="9">
        <v>36.825000000000003</v>
      </c>
      <c r="I14" s="9">
        <v>70.834999999999994</v>
      </c>
      <c r="J14" s="9">
        <v>35.954999999999998</v>
      </c>
      <c r="K14" s="9">
        <v>34.881</v>
      </c>
      <c r="L14" s="9">
        <v>2.149</v>
      </c>
      <c r="M14" s="9">
        <v>0.96499999999999997</v>
      </c>
      <c r="N14" s="9">
        <v>1.1850000000000001</v>
      </c>
      <c r="O14" s="9">
        <v>1.714</v>
      </c>
      <c r="P14" s="9">
        <v>0.95499999999999996</v>
      </c>
      <c r="Q14" s="9">
        <v>0.75900000000000001</v>
      </c>
      <c r="R14" s="9">
        <v>63.161999999999999</v>
      </c>
      <c r="S14" s="9">
        <v>31.263000000000002</v>
      </c>
      <c r="T14" s="9">
        <v>31.898</v>
      </c>
      <c r="U14" s="9">
        <v>1.869</v>
      </c>
      <c r="V14" s="9">
        <v>0.93400000000000005</v>
      </c>
      <c r="W14" s="9">
        <v>0.93500000000000005</v>
      </c>
      <c r="X14" s="9">
        <v>0.82299999999999995</v>
      </c>
      <c r="Y14" s="9">
        <v>0.47699999999999998</v>
      </c>
      <c r="Z14" s="9">
        <v>0.34599999999999997</v>
      </c>
      <c r="AA14" s="9">
        <v>0.39200000000000002</v>
      </c>
      <c r="AB14" s="9">
        <v>0.215</v>
      </c>
      <c r="AC14" s="9">
        <v>0.17799999999999999</v>
      </c>
      <c r="AD14" s="9">
        <v>0.65400000000000003</v>
      </c>
      <c r="AE14" s="9">
        <v>0.24199999999999999</v>
      </c>
      <c r="AF14" s="9">
        <v>0.41099999999999998</v>
      </c>
      <c r="AG14" s="9">
        <v>1.792</v>
      </c>
      <c r="AH14" s="9">
        <v>0.82</v>
      </c>
      <c r="AI14" s="9">
        <v>0.97199999999999998</v>
      </c>
      <c r="AJ14" s="9">
        <v>1.0129999999999999</v>
      </c>
      <c r="AK14" s="9">
        <v>0.51100000000000001</v>
      </c>
      <c r="AL14" s="9">
        <v>0.503</v>
      </c>
      <c r="AM14" s="9">
        <v>0.48699999999999999</v>
      </c>
      <c r="AN14" s="9">
        <v>8.6999999999999994E-2</v>
      </c>
      <c r="AO14" s="9">
        <v>0.40100000000000002</v>
      </c>
      <c r="AP14" s="9">
        <v>0.29099999999999998</v>
      </c>
      <c r="AQ14" s="9">
        <v>0.223</v>
      </c>
      <c r="AR14" s="9">
        <v>6.9000000000000006E-2</v>
      </c>
      <c r="AS14" s="9">
        <v>7.8760000000000003</v>
      </c>
      <c r="AT14" s="9">
        <v>4.8559999999999999</v>
      </c>
      <c r="AU14" s="9">
        <v>3.0190000000000001</v>
      </c>
      <c r="AV14" s="9">
        <v>5.9480000000000004</v>
      </c>
      <c r="AW14" s="9">
        <v>2.9940000000000002</v>
      </c>
      <c r="AX14" s="9">
        <v>2.9550000000000001</v>
      </c>
      <c r="AY14" s="9">
        <v>68.75</v>
      </c>
      <c r="AZ14" s="9">
        <v>34.880000000000003</v>
      </c>
      <c r="BA14" s="9">
        <v>33.869999999999997</v>
      </c>
      <c r="BB14" s="9">
        <v>7.1390000000000002</v>
      </c>
      <c r="BC14" s="9">
        <v>3.5049999999999999</v>
      </c>
      <c r="BD14" s="9">
        <v>3.6339999999999999</v>
      </c>
      <c r="BE14" s="9">
        <v>67.558999999999997</v>
      </c>
      <c r="BF14" s="9">
        <v>34.369</v>
      </c>
      <c r="BG14" s="9">
        <v>33.191000000000003</v>
      </c>
      <c r="BH14" s="9">
        <v>9.5879999999999992</v>
      </c>
      <c r="BI14" s="9">
        <v>4.6879999999999997</v>
      </c>
      <c r="BJ14" s="9">
        <v>4.9000000000000004</v>
      </c>
      <c r="BK14" s="9">
        <v>3.5</v>
      </c>
      <c r="BL14" s="9">
        <v>1.8109999999999999</v>
      </c>
      <c r="BM14" s="9">
        <v>1.6890000000000001</v>
      </c>
      <c r="BN14" s="9">
        <v>2.4489999999999998</v>
      </c>
      <c r="BO14" s="9">
        <v>1.1830000000000001</v>
      </c>
      <c r="BP14" s="9">
        <v>1.266</v>
      </c>
      <c r="BQ14" s="9">
        <v>3.64</v>
      </c>
      <c r="BR14" s="9">
        <v>1.6950000000000001</v>
      </c>
      <c r="BS14" s="9">
        <v>1.9450000000000001</v>
      </c>
      <c r="BT14" s="9">
        <v>65.111000000000004</v>
      </c>
      <c r="BU14" s="9">
        <v>33.186</v>
      </c>
      <c r="BV14" s="9">
        <v>31.925000000000001</v>
      </c>
      <c r="BW14" s="9">
        <v>12.115</v>
      </c>
      <c r="BX14" s="9">
        <v>7.952</v>
      </c>
      <c r="BY14" s="9">
        <v>4.1630000000000003</v>
      </c>
      <c r="BZ14" s="9">
        <v>7.2140000000000004</v>
      </c>
      <c r="CA14" s="9">
        <v>4.5640000000000001</v>
      </c>
      <c r="CB14" s="9">
        <v>2.65</v>
      </c>
      <c r="CC14" s="9">
        <v>0.41699999999999998</v>
      </c>
      <c r="CD14" s="9">
        <v>0.41699999999999998</v>
      </c>
      <c r="CE14" s="9">
        <v>0</v>
      </c>
      <c r="CF14" s="9">
        <v>0.41699999999999998</v>
      </c>
      <c r="CG14" s="9">
        <v>0.41699999999999998</v>
      </c>
      <c r="CH14" s="9">
        <v>0</v>
      </c>
      <c r="CI14" s="9">
        <v>0</v>
      </c>
      <c r="CJ14" s="9">
        <v>0</v>
      </c>
      <c r="CK14" s="9">
        <v>0</v>
      </c>
      <c r="CL14" s="9">
        <v>0</v>
      </c>
      <c r="CM14" s="9">
        <v>0</v>
      </c>
      <c r="CN14" s="9">
        <v>0</v>
      </c>
      <c r="CO14" s="9">
        <v>0.52900000000000003</v>
      </c>
      <c r="CP14" s="9">
        <v>0.215</v>
      </c>
      <c r="CQ14" s="9">
        <v>0.314</v>
      </c>
      <c r="CR14" s="9">
        <v>5.8999999999999997E-2</v>
      </c>
      <c r="CS14" s="9">
        <v>5.8999999999999997E-2</v>
      </c>
      <c r="CT14" s="9">
        <v>0</v>
      </c>
      <c r="CU14" s="9">
        <v>0.39900000000000002</v>
      </c>
      <c r="CV14" s="9">
        <v>0.156</v>
      </c>
      <c r="CW14" s="9">
        <v>0.24399999999999999</v>
      </c>
      <c r="CX14" s="9">
        <v>7.0000000000000007E-2</v>
      </c>
      <c r="CY14" s="9">
        <v>0</v>
      </c>
      <c r="CZ14" s="9">
        <v>7.0000000000000007E-2</v>
      </c>
      <c r="DA14" s="9">
        <v>3.9550000000000001</v>
      </c>
      <c r="DB14" s="9">
        <v>2.7549999999999999</v>
      </c>
      <c r="DC14" s="9">
        <v>1.1990000000000001</v>
      </c>
      <c r="DD14" s="9">
        <v>227.53800000000001</v>
      </c>
      <c r="DE14" s="9">
        <v>115.379</v>
      </c>
      <c r="DF14" s="9">
        <v>112.15900000000001</v>
      </c>
      <c r="DG14" s="9">
        <v>47.521999999999998</v>
      </c>
      <c r="DH14" s="9">
        <v>26.042000000000002</v>
      </c>
      <c r="DI14" s="9">
        <v>21.48</v>
      </c>
      <c r="DJ14" s="9">
        <v>24.379000000000001</v>
      </c>
      <c r="DK14" s="9">
        <v>13.815</v>
      </c>
      <c r="DL14" s="9">
        <v>10.564</v>
      </c>
      <c r="DM14" s="9">
        <v>12.481</v>
      </c>
      <c r="DN14" s="9">
        <v>6.9029999999999996</v>
      </c>
      <c r="DO14" s="9">
        <v>5.5780000000000003</v>
      </c>
      <c r="DP14" s="9">
        <v>11.712999999999999</v>
      </c>
      <c r="DQ14" s="9">
        <v>6.9119999999999999</v>
      </c>
      <c r="DR14" s="9">
        <v>4.8010000000000002</v>
      </c>
      <c r="DS14" s="9">
        <v>15.462999999999999</v>
      </c>
      <c r="DT14" s="9">
        <v>8.7210000000000001</v>
      </c>
      <c r="DU14" s="9">
        <v>6.742</v>
      </c>
      <c r="DV14" s="9">
        <v>8.7309999999999999</v>
      </c>
      <c r="DW14" s="9">
        <v>5.0940000000000003</v>
      </c>
      <c r="DX14" s="9">
        <v>3.6379999999999999</v>
      </c>
      <c r="DY14" s="9">
        <v>8.1170000000000009</v>
      </c>
      <c r="DZ14" s="9">
        <v>5.1589999999999998</v>
      </c>
      <c r="EA14" s="9">
        <v>2.9569999999999999</v>
      </c>
      <c r="EB14" s="9">
        <v>9.4269999999999996</v>
      </c>
      <c r="EC14" s="9">
        <v>5.6660000000000004</v>
      </c>
      <c r="ED14" s="9">
        <v>3.762</v>
      </c>
      <c r="EE14" s="9">
        <v>4.3810000000000002</v>
      </c>
      <c r="EF14" s="9">
        <v>3.3660000000000001</v>
      </c>
      <c r="EG14" s="9">
        <v>1.0149999999999999</v>
      </c>
      <c r="EH14" s="9">
        <v>2.8530000000000002</v>
      </c>
      <c r="EI14" s="9">
        <v>1.3360000000000001</v>
      </c>
      <c r="EJ14" s="9">
        <v>1.5169999999999999</v>
      </c>
      <c r="EK14" s="9">
        <v>2.194</v>
      </c>
      <c r="EL14" s="9">
        <v>0.96399999999999997</v>
      </c>
      <c r="EM14" s="9">
        <v>1.23</v>
      </c>
      <c r="EN14" s="9">
        <v>6.835</v>
      </c>
      <c r="EO14" s="9">
        <v>2.99</v>
      </c>
      <c r="EP14" s="9">
        <v>3.8450000000000002</v>
      </c>
      <c r="EQ14" s="9">
        <v>4.1280000000000001</v>
      </c>
      <c r="ER14" s="9">
        <v>2.2400000000000002</v>
      </c>
      <c r="ES14" s="9">
        <v>1.8879999999999999</v>
      </c>
      <c r="ET14" s="9">
        <v>1.075</v>
      </c>
      <c r="EU14" s="9">
        <v>0.39100000000000001</v>
      </c>
      <c r="EV14" s="9">
        <v>0.68400000000000005</v>
      </c>
      <c r="EW14" s="9">
        <v>1.6319999999999999</v>
      </c>
      <c r="EX14" s="9">
        <v>0.35899999999999999</v>
      </c>
      <c r="EY14" s="9">
        <v>1.2729999999999999</v>
      </c>
      <c r="EZ14" s="9">
        <v>16.004999999999999</v>
      </c>
      <c r="FA14" s="9">
        <v>8.8339999999999996</v>
      </c>
      <c r="FB14" s="9">
        <v>7.17</v>
      </c>
      <c r="FC14" s="9">
        <v>8.375</v>
      </c>
      <c r="FD14" s="9">
        <v>4.9809999999999999</v>
      </c>
      <c r="FE14" s="9">
        <v>3.3940000000000001</v>
      </c>
      <c r="FF14" s="9">
        <v>23.143000000000001</v>
      </c>
      <c r="FG14" s="9">
        <v>12.227</v>
      </c>
      <c r="FH14" s="9">
        <v>10.916</v>
      </c>
      <c r="FI14" s="9">
        <v>180.01599999999999</v>
      </c>
      <c r="FJ14" s="9">
        <v>89.337000000000003</v>
      </c>
      <c r="FK14" s="9">
        <v>90.679000000000002</v>
      </c>
      <c r="FL14" s="9">
        <v>158.63999999999999</v>
      </c>
      <c r="FM14" s="9">
        <v>74.573999999999998</v>
      </c>
      <c r="FN14" s="9">
        <v>84.066000000000003</v>
      </c>
      <c r="FO14" s="9">
        <v>148.215</v>
      </c>
      <c r="FP14" s="9">
        <v>70.201999999999998</v>
      </c>
      <c r="FQ14" s="9">
        <v>78.013999999999996</v>
      </c>
      <c r="FR14" s="9">
        <v>4.6040000000000001</v>
      </c>
      <c r="FS14" s="9">
        <v>1.9079999999999999</v>
      </c>
      <c r="FT14" s="9">
        <v>2.6960000000000002</v>
      </c>
      <c r="FU14" s="9">
        <v>5.8209999999999997</v>
      </c>
      <c r="FV14" s="9">
        <v>2.4649999999999999</v>
      </c>
      <c r="FW14" s="9">
        <v>3.3559999999999999</v>
      </c>
      <c r="FX14" s="9">
        <v>122.718</v>
      </c>
      <c r="FY14" s="9">
        <v>60.274000000000001</v>
      </c>
      <c r="FZ14" s="9">
        <v>62.444000000000003</v>
      </c>
      <c r="GA14" s="9">
        <v>9.9250000000000007</v>
      </c>
      <c r="GB14" s="9">
        <v>1.4790000000000001</v>
      </c>
      <c r="GC14" s="9">
        <v>8.4459999999999997</v>
      </c>
      <c r="GD14" s="9">
        <v>3.5489999999999999</v>
      </c>
      <c r="GE14" s="9">
        <v>0.91600000000000004</v>
      </c>
      <c r="GF14" s="9">
        <v>2.633</v>
      </c>
      <c r="GG14" s="9">
        <v>2.5310000000000001</v>
      </c>
      <c r="GH14" s="9">
        <v>0.56299999999999994</v>
      </c>
      <c r="GI14" s="9">
        <v>1.968</v>
      </c>
      <c r="GJ14" s="9">
        <v>3.8450000000000002</v>
      </c>
      <c r="GK14" s="9">
        <v>0</v>
      </c>
      <c r="GL14" s="9">
        <v>3.8450000000000002</v>
      </c>
      <c r="GM14" s="9">
        <v>9.7309999999999999</v>
      </c>
      <c r="GN14" s="9">
        <v>3.9449999999999998</v>
      </c>
      <c r="GO14" s="9">
        <v>5.7859999999999996</v>
      </c>
      <c r="GP14" s="9">
        <v>4.0570000000000004</v>
      </c>
      <c r="GQ14" s="9">
        <v>2.5230000000000001</v>
      </c>
      <c r="GR14" s="9">
        <v>1.5329999999999999</v>
      </c>
      <c r="GS14" s="9">
        <v>3.41</v>
      </c>
      <c r="GT14" s="9">
        <v>0.99</v>
      </c>
      <c r="GU14" s="9">
        <v>2.42</v>
      </c>
      <c r="GV14" s="9">
        <v>2.2650000000000001</v>
      </c>
      <c r="GW14" s="9">
        <v>0.43099999999999999</v>
      </c>
      <c r="GX14" s="9">
        <v>1.833</v>
      </c>
      <c r="GY14" s="9">
        <v>16.265999999999998</v>
      </c>
      <c r="GZ14" s="9">
        <v>8.8770000000000007</v>
      </c>
      <c r="HA14" s="9">
        <v>7.39</v>
      </c>
      <c r="HB14" s="9">
        <v>23.331</v>
      </c>
      <c r="HC14" s="9">
        <v>11.151999999999999</v>
      </c>
      <c r="HD14" s="9">
        <v>12.179</v>
      </c>
      <c r="HE14" s="9">
        <v>135.309</v>
      </c>
      <c r="HF14" s="9">
        <v>63.421999999999997</v>
      </c>
      <c r="HG14" s="9">
        <v>71.887</v>
      </c>
      <c r="HH14" s="9">
        <v>29.131</v>
      </c>
      <c r="HI14" s="9">
        <v>13.991</v>
      </c>
      <c r="HJ14" s="9">
        <v>15.14</v>
      </c>
      <c r="HK14" s="9">
        <v>129.50899999999999</v>
      </c>
      <c r="HL14" s="9">
        <v>60.582999999999998</v>
      </c>
      <c r="HM14" s="9">
        <v>68.926000000000002</v>
      </c>
      <c r="HN14" s="9">
        <v>40.991999999999997</v>
      </c>
      <c r="HO14" s="9">
        <v>20.085000000000001</v>
      </c>
      <c r="HP14" s="9">
        <v>20.907</v>
      </c>
      <c r="HQ14" s="9">
        <v>11.47</v>
      </c>
      <c r="HR14" s="9">
        <v>5.0590000000000002</v>
      </c>
      <c r="HS14" s="9">
        <v>6.4109999999999996</v>
      </c>
      <c r="HT14" s="9">
        <v>11.861000000000001</v>
      </c>
      <c r="HU14" s="9">
        <v>6.0940000000000003</v>
      </c>
      <c r="HV14" s="9">
        <v>5.7670000000000003</v>
      </c>
      <c r="HW14" s="9">
        <v>17.661000000000001</v>
      </c>
      <c r="HX14" s="9">
        <v>8.9329999999999998</v>
      </c>
      <c r="HY14" s="9">
        <v>8.7289999999999992</v>
      </c>
      <c r="HZ14" s="9">
        <v>117.648</v>
      </c>
      <c r="IA14" s="9">
        <v>54.488999999999997</v>
      </c>
      <c r="IB14" s="9">
        <v>63.158000000000001</v>
      </c>
      <c r="IC14" s="9">
        <v>21.375</v>
      </c>
      <c r="ID14" s="9">
        <v>14.763</v>
      </c>
      <c r="IE14" s="9">
        <v>6.6130000000000004</v>
      </c>
      <c r="IF14" s="9">
        <v>13.151999999999999</v>
      </c>
      <c r="IG14" s="9">
        <v>9.7810000000000006</v>
      </c>
      <c r="IH14" s="9">
        <v>3.371</v>
      </c>
      <c r="II14" s="9">
        <v>1.8049999999999999</v>
      </c>
      <c r="IJ14" s="9">
        <v>1.1100000000000001</v>
      </c>
      <c r="IK14" s="9">
        <v>0.69499999999999995</v>
      </c>
      <c r="IL14" s="9">
        <v>0.94399999999999995</v>
      </c>
      <c r="IM14" s="9">
        <v>0.74099999999999999</v>
      </c>
      <c r="IN14" s="9">
        <v>0.20300000000000001</v>
      </c>
      <c r="IO14" s="9">
        <v>0.36899999999999999</v>
      </c>
      <c r="IP14" s="9">
        <v>0.36899999999999999</v>
      </c>
      <c r="IQ14" s="9">
        <v>0</v>
      </c>
    </row>
    <row r="15" spans="1:251">
      <c r="A15" s="10">
        <v>43497</v>
      </c>
      <c r="B15" s="9">
        <v>6.2380000000000004</v>
      </c>
      <c r="C15" s="9">
        <v>84.522000000000006</v>
      </c>
      <c r="D15" s="9">
        <v>43.02</v>
      </c>
      <c r="E15" s="9">
        <v>41.502000000000002</v>
      </c>
      <c r="F15" s="9">
        <v>76.126000000000005</v>
      </c>
      <c r="G15" s="9">
        <v>37.648000000000003</v>
      </c>
      <c r="H15" s="9">
        <v>38.478000000000002</v>
      </c>
      <c r="I15" s="9">
        <v>71.117999999999995</v>
      </c>
      <c r="J15" s="9">
        <v>35.287999999999997</v>
      </c>
      <c r="K15" s="9">
        <v>35.831000000000003</v>
      </c>
      <c r="L15" s="9">
        <v>3.19</v>
      </c>
      <c r="M15" s="9">
        <v>1.2729999999999999</v>
      </c>
      <c r="N15" s="9">
        <v>1.9179999999999999</v>
      </c>
      <c r="O15" s="9">
        <v>1.698</v>
      </c>
      <c r="P15" s="9">
        <v>0.96899999999999997</v>
      </c>
      <c r="Q15" s="9">
        <v>0.72899999999999998</v>
      </c>
      <c r="R15" s="9">
        <v>63.122</v>
      </c>
      <c r="S15" s="9">
        <v>30.661000000000001</v>
      </c>
      <c r="T15" s="9">
        <v>32.460999999999999</v>
      </c>
      <c r="U15" s="9">
        <v>2.2789999999999999</v>
      </c>
      <c r="V15" s="9">
        <v>0.85499999999999998</v>
      </c>
      <c r="W15" s="9">
        <v>1.4239999999999999</v>
      </c>
      <c r="X15" s="9">
        <v>1.0880000000000001</v>
      </c>
      <c r="Y15" s="9">
        <v>0.53600000000000003</v>
      </c>
      <c r="Z15" s="9">
        <v>0.55200000000000005</v>
      </c>
      <c r="AA15" s="9">
        <v>1.083</v>
      </c>
      <c r="AB15" s="9">
        <v>0.31900000000000001</v>
      </c>
      <c r="AC15" s="9">
        <v>0.76400000000000001</v>
      </c>
      <c r="AD15" s="9">
        <v>0.108</v>
      </c>
      <c r="AE15" s="9">
        <v>0</v>
      </c>
      <c r="AF15" s="9">
        <v>0.108</v>
      </c>
      <c r="AG15" s="9">
        <v>3.4049999999999998</v>
      </c>
      <c r="AH15" s="9">
        <v>1.355</v>
      </c>
      <c r="AI15" s="9">
        <v>2.0499999999999998</v>
      </c>
      <c r="AJ15" s="9">
        <v>2.1120000000000001</v>
      </c>
      <c r="AK15" s="9">
        <v>1.083</v>
      </c>
      <c r="AL15" s="9">
        <v>1.0289999999999999</v>
      </c>
      <c r="AM15" s="9">
        <v>0.76</v>
      </c>
      <c r="AN15" s="9">
        <v>8.7999999999999995E-2</v>
      </c>
      <c r="AO15" s="9">
        <v>0.67200000000000004</v>
      </c>
      <c r="AP15" s="9">
        <v>0.53300000000000003</v>
      </c>
      <c r="AQ15" s="9">
        <v>0.183</v>
      </c>
      <c r="AR15" s="9">
        <v>0.34899999999999998</v>
      </c>
      <c r="AS15" s="9">
        <v>7.32</v>
      </c>
      <c r="AT15" s="9">
        <v>4.7779999999999996</v>
      </c>
      <c r="AU15" s="9">
        <v>2.5419999999999998</v>
      </c>
      <c r="AV15" s="9">
        <v>8.1259999999999994</v>
      </c>
      <c r="AW15" s="9">
        <v>4.0659999999999998</v>
      </c>
      <c r="AX15" s="9">
        <v>4.0599999999999996</v>
      </c>
      <c r="AY15" s="9">
        <v>68</v>
      </c>
      <c r="AZ15" s="9">
        <v>33.582000000000001</v>
      </c>
      <c r="BA15" s="9">
        <v>34.417999999999999</v>
      </c>
      <c r="BB15" s="9">
        <v>6.8840000000000003</v>
      </c>
      <c r="BC15" s="9">
        <v>3.2749999999999999</v>
      </c>
      <c r="BD15" s="9">
        <v>3.609</v>
      </c>
      <c r="BE15" s="9">
        <v>69.241</v>
      </c>
      <c r="BF15" s="9">
        <v>34.372</v>
      </c>
      <c r="BG15" s="9">
        <v>34.869</v>
      </c>
      <c r="BH15" s="9">
        <v>10.906000000000001</v>
      </c>
      <c r="BI15" s="9">
        <v>5.09</v>
      </c>
      <c r="BJ15" s="9">
        <v>5.8159999999999998</v>
      </c>
      <c r="BK15" s="9">
        <v>4.1050000000000004</v>
      </c>
      <c r="BL15" s="9">
        <v>2.2509999999999999</v>
      </c>
      <c r="BM15" s="9">
        <v>1.853</v>
      </c>
      <c r="BN15" s="9">
        <v>4.0209999999999999</v>
      </c>
      <c r="BO15" s="9">
        <v>1.8149999999999999</v>
      </c>
      <c r="BP15" s="9">
        <v>2.2069999999999999</v>
      </c>
      <c r="BQ15" s="9">
        <v>2.78</v>
      </c>
      <c r="BR15" s="9">
        <v>1.024</v>
      </c>
      <c r="BS15" s="9">
        <v>1.756</v>
      </c>
      <c r="BT15" s="9">
        <v>65.22</v>
      </c>
      <c r="BU15" s="9">
        <v>32.558</v>
      </c>
      <c r="BV15" s="9">
        <v>32.661999999999999</v>
      </c>
      <c r="BW15" s="9">
        <v>8.3960000000000008</v>
      </c>
      <c r="BX15" s="9">
        <v>5.3719999999999999</v>
      </c>
      <c r="BY15" s="9">
        <v>3.024</v>
      </c>
      <c r="BZ15" s="9">
        <v>6.3949999999999996</v>
      </c>
      <c r="CA15" s="9">
        <v>4.17</v>
      </c>
      <c r="CB15" s="9">
        <v>2.2240000000000002</v>
      </c>
      <c r="CC15" s="9">
        <v>0.36</v>
      </c>
      <c r="CD15" s="9">
        <v>0.249</v>
      </c>
      <c r="CE15" s="9">
        <v>0.111</v>
      </c>
      <c r="CF15" s="9">
        <v>0.248</v>
      </c>
      <c r="CG15" s="9">
        <v>0.13700000000000001</v>
      </c>
      <c r="CH15" s="9">
        <v>0.111</v>
      </c>
      <c r="CI15" s="9">
        <v>0</v>
      </c>
      <c r="CJ15" s="9">
        <v>0</v>
      </c>
      <c r="CK15" s="9">
        <v>0</v>
      </c>
      <c r="CL15" s="9">
        <v>0.112</v>
      </c>
      <c r="CM15" s="9">
        <v>0.112</v>
      </c>
      <c r="CN15" s="9">
        <v>0</v>
      </c>
      <c r="CO15" s="9">
        <v>0.73799999999999999</v>
      </c>
      <c r="CP15" s="9">
        <v>0.3</v>
      </c>
      <c r="CQ15" s="9">
        <v>0.438</v>
      </c>
      <c r="CR15" s="9">
        <v>0.14699999999999999</v>
      </c>
      <c r="CS15" s="9">
        <v>9.8000000000000004E-2</v>
      </c>
      <c r="CT15" s="9">
        <v>4.9000000000000002E-2</v>
      </c>
      <c r="CU15" s="9">
        <v>0.29699999999999999</v>
      </c>
      <c r="CV15" s="9">
        <v>0.20200000000000001</v>
      </c>
      <c r="CW15" s="9">
        <v>9.5000000000000001E-2</v>
      </c>
      <c r="CX15" s="9">
        <v>0.29499999999999998</v>
      </c>
      <c r="CY15" s="9">
        <v>0</v>
      </c>
      <c r="CZ15" s="9">
        <v>0.29499999999999998</v>
      </c>
      <c r="DA15" s="9">
        <v>0.90300000000000002</v>
      </c>
      <c r="DB15" s="9">
        <v>0.65400000000000003</v>
      </c>
      <c r="DC15" s="9">
        <v>0.25</v>
      </c>
      <c r="DD15" s="9">
        <v>228.78299999999999</v>
      </c>
      <c r="DE15" s="9">
        <v>115.706</v>
      </c>
      <c r="DF15" s="9">
        <v>113.077</v>
      </c>
      <c r="DG15" s="9">
        <v>49.548999999999999</v>
      </c>
      <c r="DH15" s="9">
        <v>24.170999999999999</v>
      </c>
      <c r="DI15" s="9">
        <v>25.378</v>
      </c>
      <c r="DJ15" s="9">
        <v>24.670999999999999</v>
      </c>
      <c r="DK15" s="9">
        <v>10.747</v>
      </c>
      <c r="DL15" s="9">
        <v>13.923999999999999</v>
      </c>
      <c r="DM15" s="9">
        <v>13</v>
      </c>
      <c r="DN15" s="9">
        <v>5.6180000000000003</v>
      </c>
      <c r="DO15" s="9">
        <v>7.3819999999999997</v>
      </c>
      <c r="DP15" s="9">
        <v>11.670999999999999</v>
      </c>
      <c r="DQ15" s="9">
        <v>5.1289999999999996</v>
      </c>
      <c r="DR15" s="9">
        <v>6.5419999999999998</v>
      </c>
      <c r="DS15" s="9">
        <v>14.574</v>
      </c>
      <c r="DT15" s="9">
        <v>6.3860000000000001</v>
      </c>
      <c r="DU15" s="9">
        <v>8.1890000000000001</v>
      </c>
      <c r="DV15" s="9">
        <v>10.097</v>
      </c>
      <c r="DW15" s="9">
        <v>4.3609999999999998</v>
      </c>
      <c r="DX15" s="9">
        <v>5.7359999999999998</v>
      </c>
      <c r="DY15" s="9">
        <v>7.2839999999999998</v>
      </c>
      <c r="DZ15" s="9">
        <v>3.661</v>
      </c>
      <c r="EA15" s="9">
        <v>3.6230000000000002</v>
      </c>
      <c r="EB15" s="9">
        <v>10.021000000000001</v>
      </c>
      <c r="EC15" s="9">
        <v>4.5540000000000003</v>
      </c>
      <c r="ED15" s="9">
        <v>5.4660000000000002</v>
      </c>
      <c r="EE15" s="9">
        <v>2.8109999999999999</v>
      </c>
      <c r="EF15" s="9">
        <v>2.1269999999999998</v>
      </c>
      <c r="EG15" s="9">
        <v>0.68400000000000005</v>
      </c>
      <c r="EH15" s="9">
        <v>4.1079999999999997</v>
      </c>
      <c r="EI15" s="9">
        <v>1.8120000000000001</v>
      </c>
      <c r="EJ15" s="9">
        <v>2.2970000000000002</v>
      </c>
      <c r="EK15" s="9">
        <v>3.101</v>
      </c>
      <c r="EL15" s="9">
        <v>0.61599999999999999</v>
      </c>
      <c r="EM15" s="9">
        <v>2.4860000000000002</v>
      </c>
      <c r="EN15" s="9">
        <v>7.3659999999999997</v>
      </c>
      <c r="EO15" s="9">
        <v>2.5310000000000001</v>
      </c>
      <c r="EP15" s="9">
        <v>4.835</v>
      </c>
      <c r="EQ15" s="9">
        <v>4.859</v>
      </c>
      <c r="ER15" s="9">
        <v>2.1219999999999999</v>
      </c>
      <c r="ES15" s="9">
        <v>2.7370000000000001</v>
      </c>
      <c r="ET15" s="9">
        <v>1.587</v>
      </c>
      <c r="EU15" s="9">
        <v>0.221</v>
      </c>
      <c r="EV15" s="9">
        <v>1.3660000000000001</v>
      </c>
      <c r="EW15" s="9">
        <v>0.92</v>
      </c>
      <c r="EX15" s="9">
        <v>0.188</v>
      </c>
      <c r="EY15" s="9">
        <v>0.73099999999999998</v>
      </c>
      <c r="EZ15" s="9">
        <v>17.794</v>
      </c>
      <c r="FA15" s="9">
        <v>7.05</v>
      </c>
      <c r="FB15" s="9">
        <v>10.743</v>
      </c>
      <c r="FC15" s="9">
        <v>6.8769999999999998</v>
      </c>
      <c r="FD15" s="9">
        <v>3.6970000000000001</v>
      </c>
      <c r="FE15" s="9">
        <v>3.181</v>
      </c>
      <c r="FF15" s="9">
        <v>24.878</v>
      </c>
      <c r="FG15" s="9">
        <v>13.423999999999999</v>
      </c>
      <c r="FH15" s="9">
        <v>11.454000000000001</v>
      </c>
      <c r="FI15" s="9">
        <v>179.23400000000001</v>
      </c>
      <c r="FJ15" s="9">
        <v>91.534999999999997</v>
      </c>
      <c r="FK15" s="9">
        <v>87.698999999999998</v>
      </c>
      <c r="FL15" s="9">
        <v>156.733</v>
      </c>
      <c r="FM15" s="9">
        <v>78.227999999999994</v>
      </c>
      <c r="FN15" s="9">
        <v>78.504999999999995</v>
      </c>
      <c r="FO15" s="9">
        <v>146.35599999999999</v>
      </c>
      <c r="FP15" s="9">
        <v>73.801000000000002</v>
      </c>
      <c r="FQ15" s="9">
        <v>72.555000000000007</v>
      </c>
      <c r="FR15" s="9">
        <v>4.8209999999999997</v>
      </c>
      <c r="FS15" s="9">
        <v>2.1429999999999998</v>
      </c>
      <c r="FT15" s="9">
        <v>2.6779999999999999</v>
      </c>
      <c r="FU15" s="9">
        <v>5.1159999999999997</v>
      </c>
      <c r="FV15" s="9">
        <v>2.2839999999999998</v>
      </c>
      <c r="FW15" s="9">
        <v>2.8319999999999999</v>
      </c>
      <c r="FX15" s="9">
        <v>119.131</v>
      </c>
      <c r="FY15" s="9">
        <v>60.661000000000001</v>
      </c>
      <c r="FZ15" s="9">
        <v>58.469000000000001</v>
      </c>
      <c r="GA15" s="9">
        <v>9.7240000000000002</v>
      </c>
      <c r="GB15" s="9">
        <v>2.585</v>
      </c>
      <c r="GC15" s="9">
        <v>7.1379999999999999</v>
      </c>
      <c r="GD15" s="9">
        <v>3.101</v>
      </c>
      <c r="GE15" s="9">
        <v>1.383</v>
      </c>
      <c r="GF15" s="9">
        <v>1.718</v>
      </c>
      <c r="GG15" s="9">
        <v>2.145</v>
      </c>
      <c r="GH15" s="9">
        <v>0.73799999999999999</v>
      </c>
      <c r="GI15" s="9">
        <v>1.407</v>
      </c>
      <c r="GJ15" s="9">
        <v>4.4779999999999998</v>
      </c>
      <c r="GK15" s="9">
        <v>0.46500000000000002</v>
      </c>
      <c r="GL15" s="9">
        <v>4.0140000000000002</v>
      </c>
      <c r="GM15" s="9">
        <v>10.242000000000001</v>
      </c>
      <c r="GN15" s="9">
        <v>3.827</v>
      </c>
      <c r="GO15" s="9">
        <v>6.415</v>
      </c>
      <c r="GP15" s="9">
        <v>3.1779999999999999</v>
      </c>
      <c r="GQ15" s="9">
        <v>1.6919999999999999</v>
      </c>
      <c r="GR15" s="9">
        <v>1.486</v>
      </c>
      <c r="GS15" s="9">
        <v>3.7749999999999999</v>
      </c>
      <c r="GT15" s="9">
        <v>1.4730000000000001</v>
      </c>
      <c r="GU15" s="9">
        <v>2.302</v>
      </c>
      <c r="GV15" s="9">
        <v>3.2890000000000001</v>
      </c>
      <c r="GW15" s="9">
        <v>0.66100000000000003</v>
      </c>
      <c r="GX15" s="9">
        <v>2.6280000000000001</v>
      </c>
      <c r="GY15" s="9">
        <v>17.637</v>
      </c>
      <c r="GZ15" s="9">
        <v>11.154999999999999</v>
      </c>
      <c r="HA15" s="9">
        <v>6.4820000000000002</v>
      </c>
      <c r="HB15" s="9">
        <v>25.233000000000001</v>
      </c>
      <c r="HC15" s="9">
        <v>13.253</v>
      </c>
      <c r="HD15" s="9">
        <v>11.978999999999999</v>
      </c>
      <c r="HE15" s="9">
        <v>131.5</v>
      </c>
      <c r="HF15" s="9">
        <v>64.974999999999994</v>
      </c>
      <c r="HG15" s="9">
        <v>66.525000000000006</v>
      </c>
      <c r="HH15" s="9">
        <v>27.303000000000001</v>
      </c>
      <c r="HI15" s="9">
        <v>12.173999999999999</v>
      </c>
      <c r="HJ15" s="9">
        <v>15.128</v>
      </c>
      <c r="HK15" s="9">
        <v>129.43</v>
      </c>
      <c r="HL15" s="9">
        <v>66.054000000000002</v>
      </c>
      <c r="HM15" s="9">
        <v>63.377000000000002</v>
      </c>
      <c r="HN15" s="9">
        <v>41.58</v>
      </c>
      <c r="HO15" s="9">
        <v>19.457000000000001</v>
      </c>
      <c r="HP15" s="9">
        <v>22.123999999999999</v>
      </c>
      <c r="HQ15" s="9">
        <v>10.955</v>
      </c>
      <c r="HR15" s="9">
        <v>5.9710000000000001</v>
      </c>
      <c r="HS15" s="9">
        <v>4.984</v>
      </c>
      <c r="HT15" s="9">
        <v>14.278</v>
      </c>
      <c r="HU15" s="9">
        <v>7.282</v>
      </c>
      <c r="HV15" s="9">
        <v>6.9950000000000001</v>
      </c>
      <c r="HW15" s="9">
        <v>16.347999999999999</v>
      </c>
      <c r="HX15" s="9">
        <v>6.2030000000000003</v>
      </c>
      <c r="HY15" s="9">
        <v>10.144</v>
      </c>
      <c r="HZ15" s="9">
        <v>115.15300000000001</v>
      </c>
      <c r="IA15" s="9">
        <v>58.771000000000001</v>
      </c>
      <c r="IB15" s="9">
        <v>56.381</v>
      </c>
      <c r="IC15" s="9">
        <v>22.501000000000001</v>
      </c>
      <c r="ID15" s="9">
        <v>13.307</v>
      </c>
      <c r="IE15" s="9">
        <v>9.1940000000000008</v>
      </c>
      <c r="IF15" s="9">
        <v>12.917999999999999</v>
      </c>
      <c r="IG15" s="9">
        <v>8.0340000000000007</v>
      </c>
      <c r="IH15" s="9">
        <v>4.8849999999999998</v>
      </c>
      <c r="II15" s="9">
        <v>1.718</v>
      </c>
      <c r="IJ15" s="9">
        <v>0.49199999999999999</v>
      </c>
      <c r="IK15" s="9">
        <v>1.226</v>
      </c>
      <c r="IL15" s="9">
        <v>0.49199999999999999</v>
      </c>
      <c r="IM15" s="9">
        <v>0.49199999999999999</v>
      </c>
      <c r="IN15" s="9">
        <v>0</v>
      </c>
      <c r="IO15" s="9">
        <v>0.434</v>
      </c>
      <c r="IP15" s="9">
        <v>0</v>
      </c>
      <c r="IQ15" s="9">
        <v>0.434</v>
      </c>
    </row>
    <row r="16" spans="1:251">
      <c r="A16" s="10">
        <v>43862</v>
      </c>
      <c r="B16" s="9">
        <v>7.2370000000000001</v>
      </c>
      <c r="C16" s="9">
        <v>85.667000000000002</v>
      </c>
      <c r="D16" s="9">
        <v>43.993000000000002</v>
      </c>
      <c r="E16" s="9">
        <v>41.673999999999999</v>
      </c>
      <c r="F16" s="9">
        <v>75.272000000000006</v>
      </c>
      <c r="G16" s="9">
        <v>36.837000000000003</v>
      </c>
      <c r="H16" s="9">
        <v>38.435000000000002</v>
      </c>
      <c r="I16" s="9">
        <v>71.754000000000005</v>
      </c>
      <c r="J16" s="9">
        <v>35.228000000000002</v>
      </c>
      <c r="K16" s="9">
        <v>36.526000000000003</v>
      </c>
      <c r="L16" s="9">
        <v>1.413</v>
      </c>
      <c r="M16" s="9">
        <v>0.65200000000000002</v>
      </c>
      <c r="N16" s="9">
        <v>0.76200000000000001</v>
      </c>
      <c r="O16" s="9">
        <v>2.105</v>
      </c>
      <c r="P16" s="9">
        <v>0.95699999999999996</v>
      </c>
      <c r="Q16" s="9">
        <v>1.1479999999999999</v>
      </c>
      <c r="R16" s="9">
        <v>60.073999999999998</v>
      </c>
      <c r="S16" s="9">
        <v>29.765000000000001</v>
      </c>
      <c r="T16" s="9">
        <v>30.309000000000001</v>
      </c>
      <c r="U16" s="9">
        <v>3.629</v>
      </c>
      <c r="V16" s="9">
        <v>1.085</v>
      </c>
      <c r="W16" s="9">
        <v>2.544</v>
      </c>
      <c r="X16" s="9">
        <v>0.873</v>
      </c>
      <c r="Y16" s="9">
        <v>0.53</v>
      </c>
      <c r="Z16" s="9">
        <v>0.34300000000000003</v>
      </c>
      <c r="AA16" s="9">
        <v>1.5509999999999999</v>
      </c>
      <c r="AB16" s="9">
        <v>0.219</v>
      </c>
      <c r="AC16" s="9">
        <v>1.3320000000000001</v>
      </c>
      <c r="AD16" s="9">
        <v>1.204</v>
      </c>
      <c r="AE16" s="9">
        <v>0.33500000000000002</v>
      </c>
      <c r="AF16" s="9">
        <v>0.86899999999999999</v>
      </c>
      <c r="AG16" s="9">
        <v>2.6909999999999998</v>
      </c>
      <c r="AH16" s="9">
        <v>1.262</v>
      </c>
      <c r="AI16" s="9">
        <v>1.429</v>
      </c>
      <c r="AJ16" s="9">
        <v>1.534</v>
      </c>
      <c r="AK16" s="9">
        <v>1.1559999999999999</v>
      </c>
      <c r="AL16" s="9">
        <v>0.378</v>
      </c>
      <c r="AM16" s="9">
        <v>0.68100000000000005</v>
      </c>
      <c r="AN16" s="9">
        <v>0.106</v>
      </c>
      <c r="AO16" s="9">
        <v>0.57399999999999995</v>
      </c>
      <c r="AP16" s="9">
        <v>0.47699999999999998</v>
      </c>
      <c r="AQ16" s="9">
        <v>0</v>
      </c>
      <c r="AR16" s="9">
        <v>0.47699999999999998</v>
      </c>
      <c r="AS16" s="9">
        <v>8.8780000000000001</v>
      </c>
      <c r="AT16" s="9">
        <v>4.7249999999999996</v>
      </c>
      <c r="AU16" s="9">
        <v>4.1529999999999996</v>
      </c>
      <c r="AV16" s="9">
        <v>9.4410000000000007</v>
      </c>
      <c r="AW16" s="9">
        <v>4.5860000000000003</v>
      </c>
      <c r="AX16" s="9">
        <v>4.8540000000000001</v>
      </c>
      <c r="AY16" s="9">
        <v>65.831999999999994</v>
      </c>
      <c r="AZ16" s="9">
        <v>32.250999999999998</v>
      </c>
      <c r="BA16" s="9">
        <v>33.581000000000003</v>
      </c>
      <c r="BB16" s="9">
        <v>7.8879999999999999</v>
      </c>
      <c r="BC16" s="9">
        <v>3.6930000000000001</v>
      </c>
      <c r="BD16" s="9">
        <v>4.194</v>
      </c>
      <c r="BE16" s="9">
        <v>67.385000000000005</v>
      </c>
      <c r="BF16" s="9">
        <v>33.143999999999998</v>
      </c>
      <c r="BG16" s="9">
        <v>34.241</v>
      </c>
      <c r="BH16" s="9">
        <v>12.971</v>
      </c>
      <c r="BI16" s="9">
        <v>6.0529999999999999</v>
      </c>
      <c r="BJ16" s="9">
        <v>6.9180000000000001</v>
      </c>
      <c r="BK16" s="9">
        <v>4.3570000000000002</v>
      </c>
      <c r="BL16" s="9">
        <v>2.2269999999999999</v>
      </c>
      <c r="BM16" s="9">
        <v>2.13</v>
      </c>
      <c r="BN16" s="9">
        <v>5.0839999999999996</v>
      </c>
      <c r="BO16" s="9">
        <v>2.36</v>
      </c>
      <c r="BP16" s="9">
        <v>2.7240000000000002</v>
      </c>
      <c r="BQ16" s="9">
        <v>3.5310000000000001</v>
      </c>
      <c r="BR16" s="9">
        <v>1.4670000000000001</v>
      </c>
      <c r="BS16" s="9">
        <v>2.0640000000000001</v>
      </c>
      <c r="BT16" s="9">
        <v>62.301000000000002</v>
      </c>
      <c r="BU16" s="9">
        <v>30.783999999999999</v>
      </c>
      <c r="BV16" s="9">
        <v>31.516999999999999</v>
      </c>
      <c r="BW16" s="9">
        <v>10.394</v>
      </c>
      <c r="BX16" s="9">
        <v>7.1559999999999997</v>
      </c>
      <c r="BY16" s="9">
        <v>3.2389999999999999</v>
      </c>
      <c r="BZ16" s="9">
        <v>7.2489999999999997</v>
      </c>
      <c r="CA16" s="9">
        <v>4.8940000000000001</v>
      </c>
      <c r="CB16" s="9">
        <v>2.355</v>
      </c>
      <c r="CC16" s="9">
        <v>0.41</v>
      </c>
      <c r="CD16" s="9">
        <v>0.29699999999999999</v>
      </c>
      <c r="CE16" s="9">
        <v>0.113</v>
      </c>
      <c r="CF16" s="9">
        <v>0.316</v>
      </c>
      <c r="CG16" s="9">
        <v>0.20300000000000001</v>
      </c>
      <c r="CH16" s="9">
        <v>0.113</v>
      </c>
      <c r="CI16" s="9">
        <v>9.4E-2</v>
      </c>
      <c r="CJ16" s="9">
        <v>9.4E-2</v>
      </c>
      <c r="CK16" s="9">
        <v>0</v>
      </c>
      <c r="CL16" s="9">
        <v>0</v>
      </c>
      <c r="CM16" s="9">
        <v>0</v>
      </c>
      <c r="CN16" s="9">
        <v>0</v>
      </c>
      <c r="CO16" s="9">
        <v>0.53600000000000003</v>
      </c>
      <c r="CP16" s="9">
        <v>0.53600000000000003</v>
      </c>
      <c r="CQ16" s="9">
        <v>0</v>
      </c>
      <c r="CR16" s="9">
        <v>0.33900000000000002</v>
      </c>
      <c r="CS16" s="9">
        <v>0.33900000000000002</v>
      </c>
      <c r="CT16" s="9">
        <v>0</v>
      </c>
      <c r="CU16" s="9">
        <v>0.19700000000000001</v>
      </c>
      <c r="CV16" s="9">
        <v>0.19700000000000001</v>
      </c>
      <c r="CW16" s="9">
        <v>0</v>
      </c>
      <c r="CX16" s="9">
        <v>0</v>
      </c>
      <c r="CY16" s="9">
        <v>0</v>
      </c>
      <c r="CZ16" s="9">
        <v>0</v>
      </c>
      <c r="DA16" s="9">
        <v>2.2000000000000002</v>
      </c>
      <c r="DB16" s="9">
        <v>1.43</v>
      </c>
      <c r="DC16" s="9">
        <v>0.77100000000000002</v>
      </c>
      <c r="DD16" s="9">
        <v>236.65799999999999</v>
      </c>
      <c r="DE16" s="9">
        <v>120.902</v>
      </c>
      <c r="DF16" s="9">
        <v>115.756</v>
      </c>
      <c r="DG16" s="9">
        <v>47.192999999999998</v>
      </c>
      <c r="DH16" s="9">
        <v>22.225999999999999</v>
      </c>
      <c r="DI16" s="9">
        <v>24.966999999999999</v>
      </c>
      <c r="DJ16" s="9">
        <v>21.119</v>
      </c>
      <c r="DK16" s="9">
        <v>10.148999999999999</v>
      </c>
      <c r="DL16" s="9">
        <v>10.97</v>
      </c>
      <c r="DM16" s="9">
        <v>10.7</v>
      </c>
      <c r="DN16" s="9">
        <v>5.0110000000000001</v>
      </c>
      <c r="DO16" s="9">
        <v>5.6890000000000001</v>
      </c>
      <c r="DP16" s="9">
        <v>10.419</v>
      </c>
      <c r="DQ16" s="9">
        <v>5.1379999999999999</v>
      </c>
      <c r="DR16" s="9">
        <v>5.2809999999999997</v>
      </c>
      <c r="DS16" s="9">
        <v>12.321999999999999</v>
      </c>
      <c r="DT16" s="9">
        <v>5.46</v>
      </c>
      <c r="DU16" s="9">
        <v>6.8620000000000001</v>
      </c>
      <c r="DV16" s="9">
        <v>8.7970000000000006</v>
      </c>
      <c r="DW16" s="9">
        <v>4.6890000000000001</v>
      </c>
      <c r="DX16" s="9">
        <v>4.1079999999999997</v>
      </c>
      <c r="DY16" s="9">
        <v>10.036</v>
      </c>
      <c r="DZ16" s="9">
        <v>5.5860000000000003</v>
      </c>
      <c r="EA16" s="9">
        <v>4.4489999999999998</v>
      </c>
      <c r="EB16" s="9">
        <v>5.7</v>
      </c>
      <c r="EC16" s="9">
        <v>2.1890000000000001</v>
      </c>
      <c r="ED16" s="9">
        <v>3.5110000000000001</v>
      </c>
      <c r="EE16" s="9">
        <v>2.4020000000000001</v>
      </c>
      <c r="EF16" s="9">
        <v>1.286</v>
      </c>
      <c r="EG16" s="9">
        <v>1.1160000000000001</v>
      </c>
      <c r="EH16" s="9">
        <v>2.4540000000000002</v>
      </c>
      <c r="EI16" s="9">
        <v>0.90300000000000002</v>
      </c>
      <c r="EJ16" s="9">
        <v>1.5509999999999999</v>
      </c>
      <c r="EK16" s="9">
        <v>0.84399999999999997</v>
      </c>
      <c r="EL16" s="9">
        <v>0</v>
      </c>
      <c r="EM16" s="9">
        <v>0.84399999999999997</v>
      </c>
      <c r="EN16" s="9">
        <v>5.383</v>
      </c>
      <c r="EO16" s="9">
        <v>2.3730000000000002</v>
      </c>
      <c r="EP16" s="9">
        <v>3.01</v>
      </c>
      <c r="EQ16" s="9">
        <v>3.5659999999999998</v>
      </c>
      <c r="ER16" s="9">
        <v>1.482</v>
      </c>
      <c r="ES16" s="9">
        <v>2.0840000000000001</v>
      </c>
      <c r="ET16" s="9">
        <v>1.1040000000000001</v>
      </c>
      <c r="EU16" s="9">
        <v>0.89100000000000001</v>
      </c>
      <c r="EV16" s="9">
        <v>0.214</v>
      </c>
      <c r="EW16" s="9">
        <v>0.71299999999999997</v>
      </c>
      <c r="EX16" s="9">
        <v>0</v>
      </c>
      <c r="EY16" s="9">
        <v>0.71299999999999997</v>
      </c>
      <c r="EZ16" s="9">
        <v>15.784000000000001</v>
      </c>
      <c r="FA16" s="9">
        <v>7.39</v>
      </c>
      <c r="FB16" s="9">
        <v>8.3940000000000001</v>
      </c>
      <c r="FC16" s="9">
        <v>5.3360000000000003</v>
      </c>
      <c r="FD16" s="9">
        <v>2.7589999999999999</v>
      </c>
      <c r="FE16" s="9">
        <v>2.5760000000000001</v>
      </c>
      <c r="FF16" s="9">
        <v>26.074000000000002</v>
      </c>
      <c r="FG16" s="9">
        <v>12.077</v>
      </c>
      <c r="FH16" s="9">
        <v>13.997</v>
      </c>
      <c r="FI16" s="9">
        <v>189.465</v>
      </c>
      <c r="FJ16" s="9">
        <v>98.676000000000002</v>
      </c>
      <c r="FK16" s="9">
        <v>90.789000000000001</v>
      </c>
      <c r="FL16" s="9">
        <v>165.78100000000001</v>
      </c>
      <c r="FM16" s="9">
        <v>83.222999999999999</v>
      </c>
      <c r="FN16" s="9">
        <v>82.558000000000007</v>
      </c>
      <c r="FO16" s="9">
        <v>155.32900000000001</v>
      </c>
      <c r="FP16" s="9">
        <v>78.968000000000004</v>
      </c>
      <c r="FQ16" s="9">
        <v>76.361000000000004</v>
      </c>
      <c r="FR16" s="9">
        <v>6.5430000000000001</v>
      </c>
      <c r="FS16" s="9">
        <v>2.06</v>
      </c>
      <c r="FT16" s="9">
        <v>4.4829999999999997</v>
      </c>
      <c r="FU16" s="9">
        <v>3.4740000000000002</v>
      </c>
      <c r="FV16" s="9">
        <v>2.1949999999999998</v>
      </c>
      <c r="FW16" s="9">
        <v>1.2789999999999999</v>
      </c>
      <c r="FX16" s="9">
        <v>123.379</v>
      </c>
      <c r="FY16" s="9">
        <v>63.197000000000003</v>
      </c>
      <c r="FZ16" s="9">
        <v>60.182000000000002</v>
      </c>
      <c r="GA16" s="9">
        <v>12.611000000000001</v>
      </c>
      <c r="GB16" s="9">
        <v>6.0679999999999996</v>
      </c>
      <c r="GC16" s="9">
        <v>6.5430000000000001</v>
      </c>
      <c r="GD16" s="9">
        <v>2.0430000000000001</v>
      </c>
      <c r="GE16" s="9">
        <v>1.2689999999999999</v>
      </c>
      <c r="GF16" s="9">
        <v>0.77400000000000002</v>
      </c>
      <c r="GG16" s="9">
        <v>5.36</v>
      </c>
      <c r="GH16" s="9">
        <v>2.6909999999999998</v>
      </c>
      <c r="GI16" s="9">
        <v>2.669</v>
      </c>
      <c r="GJ16" s="9">
        <v>5.2080000000000002</v>
      </c>
      <c r="GK16" s="9">
        <v>2.1080000000000001</v>
      </c>
      <c r="GL16" s="9">
        <v>3.1</v>
      </c>
      <c r="GM16" s="9">
        <v>7.4820000000000002</v>
      </c>
      <c r="GN16" s="9">
        <v>2.165</v>
      </c>
      <c r="GO16" s="9">
        <v>5.3170000000000002</v>
      </c>
      <c r="GP16" s="9">
        <v>2.8340000000000001</v>
      </c>
      <c r="GQ16" s="9">
        <v>1.099</v>
      </c>
      <c r="GR16" s="9">
        <v>1.7350000000000001</v>
      </c>
      <c r="GS16" s="9">
        <v>3.48</v>
      </c>
      <c r="GT16" s="9">
        <v>0.86799999999999999</v>
      </c>
      <c r="GU16" s="9">
        <v>2.6120000000000001</v>
      </c>
      <c r="GV16" s="9">
        <v>1.1679999999999999</v>
      </c>
      <c r="GW16" s="9">
        <v>0.19800000000000001</v>
      </c>
      <c r="GX16" s="9">
        <v>0.97</v>
      </c>
      <c r="GY16" s="9">
        <v>22.309000000000001</v>
      </c>
      <c r="GZ16" s="9">
        <v>11.794</v>
      </c>
      <c r="HA16" s="9">
        <v>10.515000000000001</v>
      </c>
      <c r="HB16" s="9">
        <v>22.823</v>
      </c>
      <c r="HC16" s="9">
        <v>11.414999999999999</v>
      </c>
      <c r="HD16" s="9">
        <v>11.407999999999999</v>
      </c>
      <c r="HE16" s="9">
        <v>142.95699999999999</v>
      </c>
      <c r="HF16" s="9">
        <v>71.808000000000007</v>
      </c>
      <c r="HG16" s="9">
        <v>71.149000000000001</v>
      </c>
      <c r="HH16" s="9">
        <v>26.974</v>
      </c>
      <c r="HI16" s="9">
        <v>11.85</v>
      </c>
      <c r="HJ16" s="9">
        <v>15.122999999999999</v>
      </c>
      <c r="HK16" s="9">
        <v>138.80699999999999</v>
      </c>
      <c r="HL16" s="9">
        <v>71.373000000000005</v>
      </c>
      <c r="HM16" s="9">
        <v>67.435000000000002</v>
      </c>
      <c r="HN16" s="9">
        <v>38.953000000000003</v>
      </c>
      <c r="HO16" s="9">
        <v>18.384</v>
      </c>
      <c r="HP16" s="9">
        <v>20.568999999999999</v>
      </c>
      <c r="HQ16" s="9">
        <v>10.843999999999999</v>
      </c>
      <c r="HR16" s="9">
        <v>4.8810000000000002</v>
      </c>
      <c r="HS16" s="9">
        <v>5.9630000000000001</v>
      </c>
      <c r="HT16" s="9">
        <v>11.98</v>
      </c>
      <c r="HU16" s="9">
        <v>6.5339999999999998</v>
      </c>
      <c r="HV16" s="9">
        <v>5.4450000000000003</v>
      </c>
      <c r="HW16" s="9">
        <v>16.13</v>
      </c>
      <c r="HX16" s="9">
        <v>6.9690000000000003</v>
      </c>
      <c r="HY16" s="9">
        <v>9.16</v>
      </c>
      <c r="HZ16" s="9">
        <v>126.828</v>
      </c>
      <c r="IA16" s="9">
        <v>64.838999999999999</v>
      </c>
      <c r="IB16" s="9">
        <v>61.988999999999997</v>
      </c>
      <c r="IC16" s="9">
        <v>23.684000000000001</v>
      </c>
      <c r="ID16" s="9">
        <v>15.452999999999999</v>
      </c>
      <c r="IE16" s="9">
        <v>8.2319999999999993</v>
      </c>
      <c r="IF16" s="9">
        <v>13.472</v>
      </c>
      <c r="IG16" s="9">
        <v>9.8040000000000003</v>
      </c>
      <c r="IH16" s="9">
        <v>3.6680000000000001</v>
      </c>
      <c r="II16" s="9">
        <v>1.738</v>
      </c>
      <c r="IJ16" s="9">
        <v>0.86499999999999999</v>
      </c>
      <c r="IK16" s="9">
        <v>0.872</v>
      </c>
      <c r="IL16" s="9">
        <v>0.439</v>
      </c>
      <c r="IM16" s="9">
        <v>0.219</v>
      </c>
      <c r="IN16" s="9">
        <v>0.22</v>
      </c>
      <c r="IO16" s="9">
        <v>0.623</v>
      </c>
      <c r="IP16" s="9">
        <v>0.40300000000000002</v>
      </c>
      <c r="IQ16" s="9">
        <v>0.22</v>
      </c>
    </row>
    <row r="17" spans="1:251">
      <c r="A17" s="10">
        <v>44228</v>
      </c>
      <c r="B17" s="9">
        <v>5.6390000000000002</v>
      </c>
      <c r="C17" s="9">
        <v>87.57</v>
      </c>
      <c r="D17" s="9">
        <v>44.27</v>
      </c>
      <c r="E17" s="9">
        <v>43.3</v>
      </c>
      <c r="F17" s="9">
        <v>74.674000000000007</v>
      </c>
      <c r="G17" s="9">
        <v>35.109000000000002</v>
      </c>
      <c r="H17" s="9">
        <v>39.564999999999998</v>
      </c>
      <c r="I17" s="9">
        <v>70.540999999999997</v>
      </c>
      <c r="J17" s="9">
        <v>33.700000000000003</v>
      </c>
      <c r="K17" s="9">
        <v>36.841000000000001</v>
      </c>
      <c r="L17" s="9">
        <v>1.9970000000000001</v>
      </c>
      <c r="M17" s="9">
        <v>0.93700000000000006</v>
      </c>
      <c r="N17" s="9">
        <v>1.0589999999999999</v>
      </c>
      <c r="O17" s="9">
        <v>2.0710000000000002</v>
      </c>
      <c r="P17" s="9">
        <v>0.40600000000000003</v>
      </c>
      <c r="Q17" s="9">
        <v>1.665</v>
      </c>
      <c r="R17" s="9">
        <v>60.094000000000001</v>
      </c>
      <c r="S17" s="9">
        <v>28.931999999999999</v>
      </c>
      <c r="T17" s="9">
        <v>31.163</v>
      </c>
      <c r="U17" s="9">
        <v>3.5059999999999998</v>
      </c>
      <c r="V17" s="9">
        <v>1.5289999999999999</v>
      </c>
      <c r="W17" s="9">
        <v>1.9770000000000001</v>
      </c>
      <c r="X17" s="9">
        <v>1.2549999999999999</v>
      </c>
      <c r="Y17" s="9">
        <v>0.73599999999999999</v>
      </c>
      <c r="Z17" s="9">
        <v>0.52</v>
      </c>
      <c r="AA17" s="9">
        <v>0.96699999999999997</v>
      </c>
      <c r="AB17" s="9">
        <v>0.438</v>
      </c>
      <c r="AC17" s="9">
        <v>0.52900000000000003</v>
      </c>
      <c r="AD17" s="9">
        <v>1.2829999999999999</v>
      </c>
      <c r="AE17" s="9">
        <v>0.35499999999999998</v>
      </c>
      <c r="AF17" s="9">
        <v>0.92800000000000005</v>
      </c>
      <c r="AG17" s="9">
        <v>2.319</v>
      </c>
      <c r="AH17" s="9">
        <v>0.6</v>
      </c>
      <c r="AI17" s="9">
        <v>1.72</v>
      </c>
      <c r="AJ17" s="9">
        <v>0.98599999999999999</v>
      </c>
      <c r="AK17" s="9">
        <v>0.33800000000000002</v>
      </c>
      <c r="AL17" s="9">
        <v>0.64800000000000002</v>
      </c>
      <c r="AM17" s="9">
        <v>0.83199999999999996</v>
      </c>
      <c r="AN17" s="9">
        <v>0.09</v>
      </c>
      <c r="AO17" s="9">
        <v>0.74199999999999999</v>
      </c>
      <c r="AP17" s="9">
        <v>0.501</v>
      </c>
      <c r="AQ17" s="9">
        <v>0.17199999999999999</v>
      </c>
      <c r="AR17" s="9">
        <v>0.32900000000000001</v>
      </c>
      <c r="AS17" s="9">
        <v>8.7550000000000008</v>
      </c>
      <c r="AT17" s="9">
        <v>4.0490000000000004</v>
      </c>
      <c r="AU17" s="9">
        <v>4.7060000000000004</v>
      </c>
      <c r="AV17" s="9">
        <v>10.064</v>
      </c>
      <c r="AW17" s="9">
        <v>4.6760000000000002</v>
      </c>
      <c r="AX17" s="9">
        <v>5.3879999999999999</v>
      </c>
      <c r="AY17" s="9">
        <v>64.611000000000004</v>
      </c>
      <c r="AZ17" s="9">
        <v>30.433</v>
      </c>
      <c r="BA17" s="9">
        <v>34.177999999999997</v>
      </c>
      <c r="BB17" s="9">
        <v>7.407</v>
      </c>
      <c r="BC17" s="9">
        <v>3.2130000000000001</v>
      </c>
      <c r="BD17" s="9">
        <v>4.194</v>
      </c>
      <c r="BE17" s="9">
        <v>67.266999999999996</v>
      </c>
      <c r="BF17" s="9">
        <v>31.896000000000001</v>
      </c>
      <c r="BG17" s="9">
        <v>35.371000000000002</v>
      </c>
      <c r="BH17" s="9">
        <v>12.64</v>
      </c>
      <c r="BI17" s="9">
        <v>5.6980000000000004</v>
      </c>
      <c r="BJ17" s="9">
        <v>6.9429999999999996</v>
      </c>
      <c r="BK17" s="9">
        <v>4.8310000000000004</v>
      </c>
      <c r="BL17" s="9">
        <v>2.1920000000000002</v>
      </c>
      <c r="BM17" s="9">
        <v>2.6389999999999998</v>
      </c>
      <c r="BN17" s="9">
        <v>5.2329999999999997</v>
      </c>
      <c r="BO17" s="9">
        <v>2.484</v>
      </c>
      <c r="BP17" s="9">
        <v>2.7490000000000001</v>
      </c>
      <c r="BQ17" s="9">
        <v>2.577</v>
      </c>
      <c r="BR17" s="9">
        <v>1.0209999999999999</v>
      </c>
      <c r="BS17" s="9">
        <v>1.5549999999999999</v>
      </c>
      <c r="BT17" s="9">
        <v>62.033999999999999</v>
      </c>
      <c r="BU17" s="9">
        <v>29.411000000000001</v>
      </c>
      <c r="BV17" s="9">
        <v>32.622</v>
      </c>
      <c r="BW17" s="9">
        <v>12.896000000000001</v>
      </c>
      <c r="BX17" s="9">
        <v>9.1609999999999996</v>
      </c>
      <c r="BY17" s="9">
        <v>3.7349999999999999</v>
      </c>
      <c r="BZ17" s="9">
        <v>8.5510000000000002</v>
      </c>
      <c r="CA17" s="9">
        <v>5.51</v>
      </c>
      <c r="CB17" s="9">
        <v>3.0409999999999999</v>
      </c>
      <c r="CC17" s="9">
        <v>0.76100000000000001</v>
      </c>
      <c r="CD17" s="9">
        <v>0.61699999999999999</v>
      </c>
      <c r="CE17" s="9">
        <v>0.14399999999999999</v>
      </c>
      <c r="CF17" s="9">
        <v>0.40500000000000003</v>
      </c>
      <c r="CG17" s="9">
        <v>0.40500000000000003</v>
      </c>
      <c r="CH17" s="9">
        <v>0</v>
      </c>
      <c r="CI17" s="9">
        <v>0.23200000000000001</v>
      </c>
      <c r="CJ17" s="9">
        <v>0.17100000000000001</v>
      </c>
      <c r="CK17" s="9">
        <v>6.0999999999999999E-2</v>
      </c>
      <c r="CL17" s="9">
        <v>0.124</v>
      </c>
      <c r="CM17" s="9">
        <v>4.1000000000000002E-2</v>
      </c>
      <c r="CN17" s="9">
        <v>8.3000000000000004E-2</v>
      </c>
      <c r="CO17" s="9">
        <v>0.78100000000000003</v>
      </c>
      <c r="CP17" s="9">
        <v>0.56100000000000005</v>
      </c>
      <c r="CQ17" s="9">
        <v>0.219</v>
      </c>
      <c r="CR17" s="9">
        <v>0.48</v>
      </c>
      <c r="CS17" s="9">
        <v>0.41199999999999998</v>
      </c>
      <c r="CT17" s="9">
        <v>6.8000000000000005E-2</v>
      </c>
      <c r="CU17" s="9">
        <v>0.15</v>
      </c>
      <c r="CV17" s="9">
        <v>9.0999999999999998E-2</v>
      </c>
      <c r="CW17" s="9">
        <v>5.8999999999999997E-2</v>
      </c>
      <c r="CX17" s="9">
        <v>0.15</v>
      </c>
      <c r="CY17" s="9">
        <v>5.8000000000000003E-2</v>
      </c>
      <c r="CZ17" s="9">
        <v>9.1999999999999998E-2</v>
      </c>
      <c r="DA17" s="9">
        <v>2.8039999999999998</v>
      </c>
      <c r="DB17" s="9">
        <v>2.472</v>
      </c>
      <c r="DC17" s="9">
        <v>0.33100000000000002</v>
      </c>
      <c r="DD17" s="9">
        <v>243.09200000000001</v>
      </c>
      <c r="DE17" s="9">
        <v>122.798</v>
      </c>
      <c r="DF17" s="9">
        <v>120.294</v>
      </c>
      <c r="DG17" s="9">
        <v>48.11</v>
      </c>
      <c r="DH17" s="9">
        <v>21.652999999999999</v>
      </c>
      <c r="DI17" s="9">
        <v>26.457999999999998</v>
      </c>
      <c r="DJ17" s="9">
        <v>24.425999999999998</v>
      </c>
      <c r="DK17" s="9">
        <v>10.154</v>
      </c>
      <c r="DL17" s="9">
        <v>14.271000000000001</v>
      </c>
      <c r="DM17" s="9">
        <v>9.6489999999999991</v>
      </c>
      <c r="DN17" s="9">
        <v>4.8840000000000003</v>
      </c>
      <c r="DO17" s="9">
        <v>4.766</v>
      </c>
      <c r="DP17" s="9">
        <v>14.534000000000001</v>
      </c>
      <c r="DQ17" s="9">
        <v>5.2709999999999999</v>
      </c>
      <c r="DR17" s="9">
        <v>9.2629999999999999</v>
      </c>
      <c r="DS17" s="9">
        <v>12.821</v>
      </c>
      <c r="DT17" s="9">
        <v>5.1749999999999998</v>
      </c>
      <c r="DU17" s="9">
        <v>7.6470000000000002</v>
      </c>
      <c r="DV17" s="9">
        <v>11.176</v>
      </c>
      <c r="DW17" s="9">
        <v>4.9800000000000004</v>
      </c>
      <c r="DX17" s="9">
        <v>6.1959999999999997</v>
      </c>
      <c r="DY17" s="9">
        <v>8.9629999999999992</v>
      </c>
      <c r="DZ17" s="9">
        <v>4.2640000000000002</v>
      </c>
      <c r="EA17" s="9">
        <v>4.6989999999999998</v>
      </c>
      <c r="EB17" s="9">
        <v>9.2319999999999993</v>
      </c>
      <c r="EC17" s="9">
        <v>2.8380000000000001</v>
      </c>
      <c r="ED17" s="9">
        <v>6.3949999999999996</v>
      </c>
      <c r="EE17" s="9">
        <v>3.149</v>
      </c>
      <c r="EF17" s="9">
        <v>0.88300000000000001</v>
      </c>
      <c r="EG17" s="9">
        <v>2.266</v>
      </c>
      <c r="EH17" s="9">
        <v>3.681</v>
      </c>
      <c r="EI17" s="9">
        <v>1.6719999999999999</v>
      </c>
      <c r="EJ17" s="9">
        <v>2.0089999999999999</v>
      </c>
      <c r="EK17" s="9">
        <v>2.4020000000000001</v>
      </c>
      <c r="EL17" s="9">
        <v>0.28299999999999997</v>
      </c>
      <c r="EM17" s="9">
        <v>2.12</v>
      </c>
      <c r="EN17" s="9">
        <v>6.23</v>
      </c>
      <c r="EO17" s="9">
        <v>3.0529999999999999</v>
      </c>
      <c r="EP17" s="9">
        <v>3.177</v>
      </c>
      <c r="EQ17" s="9">
        <v>4.5019999999999998</v>
      </c>
      <c r="ER17" s="9">
        <v>1.9239999999999999</v>
      </c>
      <c r="ES17" s="9">
        <v>2.5779999999999998</v>
      </c>
      <c r="ET17" s="9">
        <v>1.1000000000000001</v>
      </c>
      <c r="EU17" s="9">
        <v>0.88800000000000001</v>
      </c>
      <c r="EV17" s="9">
        <v>0.21199999999999999</v>
      </c>
      <c r="EW17" s="9">
        <v>0.628</v>
      </c>
      <c r="EX17" s="9">
        <v>0.24</v>
      </c>
      <c r="EY17" s="9">
        <v>0.38800000000000001</v>
      </c>
      <c r="EZ17" s="9">
        <v>17.148</v>
      </c>
      <c r="FA17" s="9">
        <v>6.0049999999999999</v>
      </c>
      <c r="FB17" s="9">
        <v>11.143000000000001</v>
      </c>
      <c r="FC17" s="9">
        <v>7.2779999999999996</v>
      </c>
      <c r="FD17" s="9">
        <v>4.149</v>
      </c>
      <c r="FE17" s="9">
        <v>3.1280000000000001</v>
      </c>
      <c r="FF17" s="9">
        <v>23.684999999999999</v>
      </c>
      <c r="FG17" s="9">
        <v>11.497999999999999</v>
      </c>
      <c r="FH17" s="9">
        <v>12.186</v>
      </c>
      <c r="FI17" s="9">
        <v>194.982</v>
      </c>
      <c r="FJ17" s="9">
        <v>101.145</v>
      </c>
      <c r="FK17" s="9">
        <v>93.837000000000003</v>
      </c>
      <c r="FL17" s="9">
        <v>171.32599999999999</v>
      </c>
      <c r="FM17" s="9">
        <v>85.628</v>
      </c>
      <c r="FN17" s="9">
        <v>85.697999999999993</v>
      </c>
      <c r="FO17" s="9">
        <v>161.744</v>
      </c>
      <c r="FP17" s="9">
        <v>81.555999999999997</v>
      </c>
      <c r="FQ17" s="9">
        <v>80.188000000000002</v>
      </c>
      <c r="FR17" s="9">
        <v>4.2779999999999996</v>
      </c>
      <c r="FS17" s="9">
        <v>1.6659999999999999</v>
      </c>
      <c r="FT17" s="9">
        <v>2.6110000000000002</v>
      </c>
      <c r="FU17" s="9">
        <v>5.08</v>
      </c>
      <c r="FV17" s="9">
        <v>2.181</v>
      </c>
      <c r="FW17" s="9">
        <v>2.899</v>
      </c>
      <c r="FX17" s="9">
        <v>131.774</v>
      </c>
      <c r="FY17" s="9">
        <v>69.061999999999998</v>
      </c>
      <c r="FZ17" s="9">
        <v>62.712000000000003</v>
      </c>
      <c r="GA17" s="9">
        <v>9.7769999999999992</v>
      </c>
      <c r="GB17" s="9">
        <v>2.6110000000000002</v>
      </c>
      <c r="GC17" s="9">
        <v>7.1660000000000004</v>
      </c>
      <c r="GD17" s="9">
        <v>1.93</v>
      </c>
      <c r="GE17" s="9">
        <v>1.206</v>
      </c>
      <c r="GF17" s="9">
        <v>0.72399999999999998</v>
      </c>
      <c r="GG17" s="9">
        <v>2.4940000000000002</v>
      </c>
      <c r="GH17" s="9">
        <v>0.80500000000000005</v>
      </c>
      <c r="GI17" s="9">
        <v>1.6890000000000001</v>
      </c>
      <c r="GJ17" s="9">
        <v>5.3540000000000001</v>
      </c>
      <c r="GK17" s="9">
        <v>0.60099999999999998</v>
      </c>
      <c r="GL17" s="9">
        <v>4.7530000000000001</v>
      </c>
      <c r="GM17" s="9">
        <v>8.7289999999999992</v>
      </c>
      <c r="GN17" s="9">
        <v>3.5169999999999999</v>
      </c>
      <c r="GO17" s="9">
        <v>5.2110000000000003</v>
      </c>
      <c r="GP17" s="9">
        <v>1.931</v>
      </c>
      <c r="GQ17" s="9">
        <v>0.77100000000000002</v>
      </c>
      <c r="GR17" s="9">
        <v>1.1599999999999999</v>
      </c>
      <c r="GS17" s="9">
        <v>2.7970000000000002</v>
      </c>
      <c r="GT17" s="9">
        <v>1.1040000000000001</v>
      </c>
      <c r="GU17" s="9">
        <v>1.6930000000000001</v>
      </c>
      <c r="GV17" s="9">
        <v>4</v>
      </c>
      <c r="GW17" s="9">
        <v>1.6419999999999999</v>
      </c>
      <c r="GX17" s="9">
        <v>2.3580000000000001</v>
      </c>
      <c r="GY17" s="9">
        <v>21.047000000000001</v>
      </c>
      <c r="GZ17" s="9">
        <v>10.436999999999999</v>
      </c>
      <c r="HA17" s="9">
        <v>10.609</v>
      </c>
      <c r="HB17" s="9">
        <v>23.29</v>
      </c>
      <c r="HC17" s="9">
        <v>10.148</v>
      </c>
      <c r="HD17" s="9">
        <v>13.141999999999999</v>
      </c>
      <c r="HE17" s="9">
        <v>148.036</v>
      </c>
      <c r="HF17" s="9">
        <v>75.48</v>
      </c>
      <c r="HG17" s="9">
        <v>72.555999999999997</v>
      </c>
      <c r="HH17" s="9">
        <v>24.875</v>
      </c>
      <c r="HI17" s="9">
        <v>10.268000000000001</v>
      </c>
      <c r="HJ17" s="9">
        <v>14.606</v>
      </c>
      <c r="HK17" s="9">
        <v>146.452</v>
      </c>
      <c r="HL17" s="9">
        <v>75.358999999999995</v>
      </c>
      <c r="HM17" s="9">
        <v>71.091999999999999</v>
      </c>
      <c r="HN17" s="9">
        <v>36.340000000000003</v>
      </c>
      <c r="HO17" s="9">
        <v>14.629</v>
      </c>
      <c r="HP17" s="9">
        <v>21.710999999999999</v>
      </c>
      <c r="HQ17" s="9">
        <v>11.824999999999999</v>
      </c>
      <c r="HR17" s="9">
        <v>5.7880000000000003</v>
      </c>
      <c r="HS17" s="9">
        <v>6.0369999999999999</v>
      </c>
      <c r="HT17" s="9">
        <v>11.465</v>
      </c>
      <c r="HU17" s="9">
        <v>4.3600000000000003</v>
      </c>
      <c r="HV17" s="9">
        <v>7.1050000000000004</v>
      </c>
      <c r="HW17" s="9">
        <v>13.05</v>
      </c>
      <c r="HX17" s="9">
        <v>4.4809999999999999</v>
      </c>
      <c r="HY17" s="9">
        <v>8.5690000000000008</v>
      </c>
      <c r="HZ17" s="9">
        <v>134.98699999999999</v>
      </c>
      <c r="IA17" s="9">
        <v>70.998999999999995</v>
      </c>
      <c r="IB17" s="9">
        <v>63.988</v>
      </c>
      <c r="IC17" s="9">
        <v>23.655000000000001</v>
      </c>
      <c r="ID17" s="9">
        <v>15.516999999999999</v>
      </c>
      <c r="IE17" s="9">
        <v>8.1379999999999999</v>
      </c>
      <c r="IF17" s="9">
        <v>14.116</v>
      </c>
      <c r="IG17" s="9">
        <v>9.9730000000000008</v>
      </c>
      <c r="IH17" s="9">
        <v>4.1440000000000001</v>
      </c>
      <c r="II17" s="9">
        <v>1.75</v>
      </c>
      <c r="IJ17" s="9">
        <v>0.52500000000000002</v>
      </c>
      <c r="IK17" s="9">
        <v>1.226</v>
      </c>
      <c r="IL17" s="9">
        <v>0.21199999999999999</v>
      </c>
      <c r="IM17" s="9">
        <v>0</v>
      </c>
      <c r="IN17" s="9">
        <v>0.21199999999999999</v>
      </c>
      <c r="IO17" s="9">
        <v>0.81</v>
      </c>
      <c r="IP17" s="9">
        <v>0.19800000000000001</v>
      </c>
      <c r="IQ17" s="9">
        <v>0.61199999999999999</v>
      </c>
    </row>
    <row r="18" spans="1:251">
      <c r="A18" s="10">
        <v>44593</v>
      </c>
      <c r="B18" s="9">
        <v>6.9859999999999998</v>
      </c>
      <c r="C18" s="9">
        <v>83.849000000000004</v>
      </c>
      <c r="D18" s="9">
        <v>42.314</v>
      </c>
      <c r="E18" s="9">
        <v>41.533999999999999</v>
      </c>
      <c r="F18" s="9">
        <v>72.174999999999997</v>
      </c>
      <c r="G18" s="9">
        <v>35.612000000000002</v>
      </c>
      <c r="H18" s="9">
        <v>36.563000000000002</v>
      </c>
      <c r="I18" s="9">
        <v>65.667000000000002</v>
      </c>
      <c r="J18" s="9">
        <v>32.920999999999999</v>
      </c>
      <c r="K18" s="9">
        <v>32.747</v>
      </c>
      <c r="L18" s="9">
        <v>3.073</v>
      </c>
      <c r="M18" s="9">
        <v>1.2969999999999999</v>
      </c>
      <c r="N18" s="9">
        <v>1.7769999999999999</v>
      </c>
      <c r="O18" s="9">
        <v>3.4350000000000001</v>
      </c>
      <c r="P18" s="9">
        <v>1.395</v>
      </c>
      <c r="Q18" s="9">
        <v>2.0390000000000001</v>
      </c>
      <c r="R18" s="9">
        <v>56.363</v>
      </c>
      <c r="S18" s="9">
        <v>28.651</v>
      </c>
      <c r="T18" s="9">
        <v>27.712</v>
      </c>
      <c r="U18" s="9">
        <v>6.4</v>
      </c>
      <c r="V18" s="9">
        <v>2.3239999999999998</v>
      </c>
      <c r="W18" s="9">
        <v>4.0759999999999996</v>
      </c>
      <c r="X18" s="9">
        <v>2.694</v>
      </c>
      <c r="Y18" s="9">
        <v>1.268</v>
      </c>
      <c r="Z18" s="9">
        <v>1.4259999999999999</v>
      </c>
      <c r="AA18" s="9">
        <v>1.762</v>
      </c>
      <c r="AB18" s="9">
        <v>0.44600000000000001</v>
      </c>
      <c r="AC18" s="9">
        <v>1.3149999999999999</v>
      </c>
      <c r="AD18" s="9">
        <v>1.944</v>
      </c>
      <c r="AE18" s="9">
        <v>0.60899999999999999</v>
      </c>
      <c r="AF18" s="9">
        <v>1.335</v>
      </c>
      <c r="AG18" s="9">
        <v>2.819</v>
      </c>
      <c r="AH18" s="9">
        <v>1.1220000000000001</v>
      </c>
      <c r="AI18" s="9">
        <v>1.6970000000000001</v>
      </c>
      <c r="AJ18" s="9">
        <v>1.825</v>
      </c>
      <c r="AK18" s="9">
        <v>0.90400000000000003</v>
      </c>
      <c r="AL18" s="9">
        <v>0.92100000000000004</v>
      </c>
      <c r="AM18" s="9">
        <v>0.61799999999999999</v>
      </c>
      <c r="AN18" s="9">
        <v>0.217</v>
      </c>
      <c r="AO18" s="9">
        <v>0.40100000000000002</v>
      </c>
      <c r="AP18" s="9">
        <v>0.375</v>
      </c>
      <c r="AQ18" s="9">
        <v>0</v>
      </c>
      <c r="AR18" s="9">
        <v>0.375</v>
      </c>
      <c r="AS18" s="9">
        <v>6.5940000000000003</v>
      </c>
      <c r="AT18" s="9">
        <v>3.516</v>
      </c>
      <c r="AU18" s="9">
        <v>3.0790000000000002</v>
      </c>
      <c r="AV18" s="9">
        <v>11.542999999999999</v>
      </c>
      <c r="AW18" s="9">
        <v>5.008</v>
      </c>
      <c r="AX18" s="9">
        <v>6.5350000000000001</v>
      </c>
      <c r="AY18" s="9">
        <v>60.633000000000003</v>
      </c>
      <c r="AZ18" s="9">
        <v>30.605</v>
      </c>
      <c r="BA18" s="9">
        <v>30.027999999999999</v>
      </c>
      <c r="BB18" s="9">
        <v>10.813000000000001</v>
      </c>
      <c r="BC18" s="9">
        <v>4.6079999999999997</v>
      </c>
      <c r="BD18" s="9">
        <v>6.2050000000000001</v>
      </c>
      <c r="BE18" s="9">
        <v>61.362000000000002</v>
      </c>
      <c r="BF18" s="9">
        <v>31.004999999999999</v>
      </c>
      <c r="BG18" s="9">
        <v>30.358000000000001</v>
      </c>
      <c r="BH18" s="9">
        <v>16.100000000000001</v>
      </c>
      <c r="BI18" s="9">
        <v>7.4640000000000004</v>
      </c>
      <c r="BJ18" s="9">
        <v>8.6359999999999992</v>
      </c>
      <c r="BK18" s="9">
        <v>6.2560000000000002</v>
      </c>
      <c r="BL18" s="9">
        <v>2.1509999999999998</v>
      </c>
      <c r="BM18" s="9">
        <v>4.1050000000000004</v>
      </c>
      <c r="BN18" s="9">
        <v>5.2869999999999999</v>
      </c>
      <c r="BO18" s="9">
        <v>2.8570000000000002</v>
      </c>
      <c r="BP18" s="9">
        <v>2.4300000000000002</v>
      </c>
      <c r="BQ18" s="9">
        <v>4.5570000000000004</v>
      </c>
      <c r="BR18" s="9">
        <v>2.4569999999999999</v>
      </c>
      <c r="BS18" s="9">
        <v>2.101</v>
      </c>
      <c r="BT18" s="9">
        <v>56.075000000000003</v>
      </c>
      <c r="BU18" s="9">
        <v>28.148</v>
      </c>
      <c r="BV18" s="9">
        <v>27.927</v>
      </c>
      <c r="BW18" s="9">
        <v>11.673</v>
      </c>
      <c r="BX18" s="9">
        <v>6.702</v>
      </c>
      <c r="BY18" s="9">
        <v>4.9710000000000001</v>
      </c>
      <c r="BZ18" s="9">
        <v>7.7859999999999996</v>
      </c>
      <c r="CA18" s="9">
        <v>4.1609999999999996</v>
      </c>
      <c r="CB18" s="9">
        <v>3.625</v>
      </c>
      <c r="CC18" s="9">
        <v>0.29399999999999998</v>
      </c>
      <c r="CD18" s="9">
        <v>0.183</v>
      </c>
      <c r="CE18" s="9">
        <v>0.111</v>
      </c>
      <c r="CF18" s="9">
        <v>0.183</v>
      </c>
      <c r="CG18" s="9">
        <v>0.183</v>
      </c>
      <c r="CH18" s="9">
        <v>0</v>
      </c>
      <c r="CI18" s="9">
        <v>0.111</v>
      </c>
      <c r="CJ18" s="9">
        <v>0</v>
      </c>
      <c r="CK18" s="9">
        <v>0.111</v>
      </c>
      <c r="CL18" s="9">
        <v>0</v>
      </c>
      <c r="CM18" s="9">
        <v>0</v>
      </c>
      <c r="CN18" s="9">
        <v>0</v>
      </c>
      <c r="CO18" s="9">
        <v>0.90300000000000002</v>
      </c>
      <c r="CP18" s="9">
        <v>0.49299999999999999</v>
      </c>
      <c r="CQ18" s="9">
        <v>0.41099999999999998</v>
      </c>
      <c r="CR18" s="9">
        <v>0.67100000000000004</v>
      </c>
      <c r="CS18" s="9">
        <v>0.34100000000000003</v>
      </c>
      <c r="CT18" s="9">
        <v>0.33</v>
      </c>
      <c r="CU18" s="9">
        <v>8.1000000000000003E-2</v>
      </c>
      <c r="CV18" s="9">
        <v>0</v>
      </c>
      <c r="CW18" s="9">
        <v>8.1000000000000003E-2</v>
      </c>
      <c r="CX18" s="9">
        <v>0.151</v>
      </c>
      <c r="CY18" s="9">
        <v>0.151</v>
      </c>
      <c r="CZ18" s="9">
        <v>0</v>
      </c>
      <c r="DA18" s="9">
        <v>2.6890000000000001</v>
      </c>
      <c r="DB18" s="9">
        <v>1.865</v>
      </c>
      <c r="DC18" s="9">
        <v>0.82499999999999996</v>
      </c>
      <c r="DD18" s="9">
        <v>245.69399999999999</v>
      </c>
      <c r="DE18" s="9">
        <v>124.414</v>
      </c>
      <c r="DF18" s="9">
        <v>121.28100000000001</v>
      </c>
      <c r="DG18" s="9">
        <v>59.496000000000002</v>
      </c>
      <c r="DH18" s="9">
        <v>28.72</v>
      </c>
      <c r="DI18" s="9">
        <v>30.776</v>
      </c>
      <c r="DJ18" s="9">
        <v>32.341999999999999</v>
      </c>
      <c r="DK18" s="9">
        <v>16.414000000000001</v>
      </c>
      <c r="DL18" s="9">
        <v>15.927</v>
      </c>
      <c r="DM18" s="9">
        <v>13.211</v>
      </c>
      <c r="DN18" s="9">
        <v>6.258</v>
      </c>
      <c r="DO18" s="9">
        <v>6.9530000000000003</v>
      </c>
      <c r="DP18" s="9">
        <v>19.131</v>
      </c>
      <c r="DQ18" s="9">
        <v>10.156000000000001</v>
      </c>
      <c r="DR18" s="9">
        <v>8.9740000000000002</v>
      </c>
      <c r="DS18" s="9">
        <v>16.853000000000002</v>
      </c>
      <c r="DT18" s="9">
        <v>9.1210000000000004</v>
      </c>
      <c r="DU18" s="9">
        <v>7.7320000000000002</v>
      </c>
      <c r="DV18" s="9">
        <v>15.489000000000001</v>
      </c>
      <c r="DW18" s="9">
        <v>7.2939999999999996</v>
      </c>
      <c r="DX18" s="9">
        <v>8.1950000000000003</v>
      </c>
      <c r="DY18" s="9">
        <v>13.666</v>
      </c>
      <c r="DZ18" s="9">
        <v>6.851</v>
      </c>
      <c r="EA18" s="9">
        <v>6.8150000000000004</v>
      </c>
      <c r="EB18" s="9">
        <v>9.17</v>
      </c>
      <c r="EC18" s="9">
        <v>4.8109999999999999</v>
      </c>
      <c r="ED18" s="9">
        <v>4.359</v>
      </c>
      <c r="EE18" s="9">
        <v>3.9569999999999999</v>
      </c>
      <c r="EF18" s="9">
        <v>1.774</v>
      </c>
      <c r="EG18" s="9">
        <v>2.1829999999999998</v>
      </c>
      <c r="EH18" s="9">
        <v>3.9849999999999999</v>
      </c>
      <c r="EI18" s="9">
        <v>2.37</v>
      </c>
      <c r="EJ18" s="9">
        <v>1.615</v>
      </c>
      <c r="EK18" s="9">
        <v>1.228</v>
      </c>
      <c r="EL18" s="9">
        <v>0.66600000000000004</v>
      </c>
      <c r="EM18" s="9">
        <v>0.56200000000000006</v>
      </c>
      <c r="EN18" s="9">
        <v>9.5060000000000002</v>
      </c>
      <c r="EO18" s="9">
        <v>4.7519999999999998</v>
      </c>
      <c r="EP18" s="9">
        <v>4.7539999999999996</v>
      </c>
      <c r="EQ18" s="9">
        <v>6.9880000000000004</v>
      </c>
      <c r="ER18" s="9">
        <v>4.0129999999999999</v>
      </c>
      <c r="ES18" s="9">
        <v>2.9750000000000001</v>
      </c>
      <c r="ET18" s="9">
        <v>1.64</v>
      </c>
      <c r="EU18" s="9">
        <v>0.73899999999999999</v>
      </c>
      <c r="EV18" s="9">
        <v>0.90100000000000002</v>
      </c>
      <c r="EW18" s="9">
        <v>0.877</v>
      </c>
      <c r="EX18" s="9">
        <v>0</v>
      </c>
      <c r="EY18" s="9">
        <v>0.877</v>
      </c>
      <c r="EZ18" s="9">
        <v>25.4</v>
      </c>
      <c r="FA18" s="9">
        <v>11.704000000000001</v>
      </c>
      <c r="FB18" s="9">
        <v>13.696999999999999</v>
      </c>
      <c r="FC18" s="9">
        <v>6.9409999999999998</v>
      </c>
      <c r="FD18" s="9">
        <v>4.7110000000000003</v>
      </c>
      <c r="FE18" s="9">
        <v>2.23</v>
      </c>
      <c r="FF18" s="9">
        <v>27.154</v>
      </c>
      <c r="FG18" s="9">
        <v>12.305999999999999</v>
      </c>
      <c r="FH18" s="9">
        <v>14.848000000000001</v>
      </c>
      <c r="FI18" s="9">
        <v>186.19900000000001</v>
      </c>
      <c r="FJ18" s="9">
        <v>95.694000000000003</v>
      </c>
      <c r="FK18" s="9">
        <v>90.504999999999995</v>
      </c>
      <c r="FL18" s="9">
        <v>166.43899999999999</v>
      </c>
      <c r="FM18" s="9">
        <v>82.17</v>
      </c>
      <c r="FN18" s="9">
        <v>84.269000000000005</v>
      </c>
      <c r="FO18" s="9">
        <v>155.83500000000001</v>
      </c>
      <c r="FP18" s="9">
        <v>77.596999999999994</v>
      </c>
      <c r="FQ18" s="9">
        <v>78.239000000000004</v>
      </c>
      <c r="FR18" s="9">
        <v>3.548</v>
      </c>
      <c r="FS18" s="9">
        <v>1.1000000000000001</v>
      </c>
      <c r="FT18" s="9">
        <v>2.448</v>
      </c>
      <c r="FU18" s="9">
        <v>7.0549999999999997</v>
      </c>
      <c r="FV18" s="9">
        <v>3.4729999999999999</v>
      </c>
      <c r="FW18" s="9">
        <v>3.5819999999999999</v>
      </c>
      <c r="FX18" s="9">
        <v>122.113</v>
      </c>
      <c r="FY18" s="9">
        <v>61.73</v>
      </c>
      <c r="FZ18" s="9">
        <v>60.383000000000003</v>
      </c>
      <c r="GA18" s="9">
        <v>9.3960000000000008</v>
      </c>
      <c r="GB18" s="9">
        <v>4.0010000000000003</v>
      </c>
      <c r="GC18" s="9">
        <v>5.3949999999999996</v>
      </c>
      <c r="GD18" s="9">
        <v>3.46</v>
      </c>
      <c r="GE18" s="9">
        <v>1.9419999999999999</v>
      </c>
      <c r="GF18" s="9">
        <v>1.518</v>
      </c>
      <c r="GG18" s="9">
        <v>4.0419999999999998</v>
      </c>
      <c r="GH18" s="9">
        <v>1.26</v>
      </c>
      <c r="GI18" s="9">
        <v>2.782</v>
      </c>
      <c r="GJ18" s="9">
        <v>1.8939999999999999</v>
      </c>
      <c r="GK18" s="9">
        <v>0.79800000000000004</v>
      </c>
      <c r="GL18" s="9">
        <v>1.0960000000000001</v>
      </c>
      <c r="GM18" s="9">
        <v>8.5589999999999993</v>
      </c>
      <c r="GN18" s="9">
        <v>4.0460000000000003</v>
      </c>
      <c r="GO18" s="9">
        <v>4.5140000000000002</v>
      </c>
      <c r="GP18" s="9">
        <v>2.5760000000000001</v>
      </c>
      <c r="GQ18" s="9">
        <v>1.468</v>
      </c>
      <c r="GR18" s="9">
        <v>1.107</v>
      </c>
      <c r="GS18" s="9">
        <v>3.915</v>
      </c>
      <c r="GT18" s="9">
        <v>1.903</v>
      </c>
      <c r="GU18" s="9">
        <v>2.012</v>
      </c>
      <c r="GV18" s="9">
        <v>2.069</v>
      </c>
      <c r="GW18" s="9">
        <v>0.67400000000000004</v>
      </c>
      <c r="GX18" s="9">
        <v>1.3939999999999999</v>
      </c>
      <c r="GY18" s="9">
        <v>26.370999999999999</v>
      </c>
      <c r="GZ18" s="9">
        <v>12.394</v>
      </c>
      <c r="HA18" s="9">
        <v>13.976000000000001</v>
      </c>
      <c r="HB18" s="9">
        <v>29.548999999999999</v>
      </c>
      <c r="HC18" s="9">
        <v>16.251999999999999</v>
      </c>
      <c r="HD18" s="9">
        <v>13.297000000000001</v>
      </c>
      <c r="HE18" s="9">
        <v>136.88999999999999</v>
      </c>
      <c r="HF18" s="9">
        <v>65.918999999999997</v>
      </c>
      <c r="HG18" s="9">
        <v>70.971999999999994</v>
      </c>
      <c r="HH18" s="9">
        <v>31</v>
      </c>
      <c r="HI18" s="9">
        <v>14.807</v>
      </c>
      <c r="HJ18" s="9">
        <v>16.193000000000001</v>
      </c>
      <c r="HK18" s="9">
        <v>135.43899999999999</v>
      </c>
      <c r="HL18" s="9">
        <v>67.363</v>
      </c>
      <c r="HM18" s="9">
        <v>68.075999999999993</v>
      </c>
      <c r="HN18" s="9">
        <v>45.984000000000002</v>
      </c>
      <c r="HO18" s="9">
        <v>23.689</v>
      </c>
      <c r="HP18" s="9">
        <v>22.295000000000002</v>
      </c>
      <c r="HQ18" s="9">
        <v>14.565</v>
      </c>
      <c r="HR18" s="9">
        <v>7.37</v>
      </c>
      <c r="HS18" s="9">
        <v>7.1950000000000003</v>
      </c>
      <c r="HT18" s="9">
        <v>14.984</v>
      </c>
      <c r="HU18" s="9">
        <v>8.8819999999999997</v>
      </c>
      <c r="HV18" s="9">
        <v>6.1020000000000003</v>
      </c>
      <c r="HW18" s="9">
        <v>16.434999999999999</v>
      </c>
      <c r="HX18" s="9">
        <v>7.4370000000000003</v>
      </c>
      <c r="HY18" s="9">
        <v>8.9969999999999999</v>
      </c>
      <c r="HZ18" s="9">
        <v>120.456</v>
      </c>
      <c r="IA18" s="9">
        <v>58.481000000000002</v>
      </c>
      <c r="IB18" s="9">
        <v>61.973999999999997</v>
      </c>
      <c r="IC18" s="9">
        <v>19.760000000000002</v>
      </c>
      <c r="ID18" s="9">
        <v>13.523</v>
      </c>
      <c r="IE18" s="9">
        <v>6.2359999999999998</v>
      </c>
      <c r="IF18" s="9">
        <v>12.38</v>
      </c>
      <c r="IG18" s="9">
        <v>8.8119999999999994</v>
      </c>
      <c r="IH18" s="9">
        <v>3.5670000000000002</v>
      </c>
      <c r="II18" s="9">
        <v>0.61899999999999999</v>
      </c>
      <c r="IJ18" s="9">
        <v>0.61899999999999999</v>
      </c>
      <c r="IK18" s="9">
        <v>0</v>
      </c>
      <c r="IL18" s="9">
        <v>0.20499999999999999</v>
      </c>
      <c r="IM18" s="9">
        <v>0.20499999999999999</v>
      </c>
      <c r="IN18" s="9">
        <v>0</v>
      </c>
      <c r="IO18" s="9">
        <v>0.224</v>
      </c>
      <c r="IP18" s="9">
        <v>0.224</v>
      </c>
      <c r="IQ18" s="9">
        <v>0</v>
      </c>
    </row>
    <row r="19" spans="1:251">
      <c r="A19" s="10">
        <v>44958</v>
      </c>
      <c r="B19" s="9">
        <v>6.2030000000000003</v>
      </c>
      <c r="C19" s="9">
        <v>89.382999999999996</v>
      </c>
      <c r="D19" s="9">
        <v>44.328000000000003</v>
      </c>
      <c r="E19" s="9">
        <v>45.055</v>
      </c>
      <c r="F19" s="9">
        <v>77.641000000000005</v>
      </c>
      <c r="G19" s="9">
        <v>36.499000000000002</v>
      </c>
      <c r="H19" s="9">
        <v>41.142000000000003</v>
      </c>
      <c r="I19" s="9">
        <v>72.227000000000004</v>
      </c>
      <c r="J19" s="9">
        <v>34.710999999999999</v>
      </c>
      <c r="K19" s="9">
        <v>37.515999999999998</v>
      </c>
      <c r="L19" s="9">
        <v>2.31</v>
      </c>
      <c r="M19" s="9">
        <v>0.55800000000000005</v>
      </c>
      <c r="N19" s="9">
        <v>1.752</v>
      </c>
      <c r="O19" s="9">
        <v>3.1040000000000001</v>
      </c>
      <c r="P19" s="9">
        <v>1.2290000000000001</v>
      </c>
      <c r="Q19" s="9">
        <v>1.8740000000000001</v>
      </c>
      <c r="R19" s="9">
        <v>62.73</v>
      </c>
      <c r="S19" s="9">
        <v>30.167999999999999</v>
      </c>
      <c r="T19" s="9">
        <v>32.561999999999998</v>
      </c>
      <c r="U19" s="9">
        <v>3.246</v>
      </c>
      <c r="V19" s="9">
        <v>1.8220000000000001</v>
      </c>
      <c r="W19" s="9">
        <v>1.4239999999999999</v>
      </c>
      <c r="X19" s="9">
        <v>0.96</v>
      </c>
      <c r="Y19" s="9">
        <v>0.75700000000000001</v>
      </c>
      <c r="Z19" s="9">
        <v>0.20300000000000001</v>
      </c>
      <c r="AA19" s="9">
        <v>1.607</v>
      </c>
      <c r="AB19" s="9">
        <v>0.97399999999999998</v>
      </c>
      <c r="AC19" s="9">
        <v>0.63200000000000001</v>
      </c>
      <c r="AD19" s="9">
        <v>0.68</v>
      </c>
      <c r="AE19" s="9">
        <v>9.0999999999999998E-2</v>
      </c>
      <c r="AF19" s="9">
        <v>0.58899999999999997</v>
      </c>
      <c r="AG19" s="9">
        <v>3.2919999999999998</v>
      </c>
      <c r="AH19" s="9">
        <v>0.53900000000000003</v>
      </c>
      <c r="AI19" s="9">
        <v>2.7530000000000001</v>
      </c>
      <c r="AJ19" s="9">
        <v>1.1100000000000001</v>
      </c>
      <c r="AK19" s="9">
        <v>0.44500000000000001</v>
      </c>
      <c r="AL19" s="9">
        <v>0.66500000000000004</v>
      </c>
      <c r="AM19" s="9">
        <v>1.3380000000000001</v>
      </c>
      <c r="AN19" s="9">
        <v>0</v>
      </c>
      <c r="AO19" s="9">
        <v>1.3380000000000001</v>
      </c>
      <c r="AP19" s="9">
        <v>0.84499999999999997</v>
      </c>
      <c r="AQ19" s="9">
        <v>9.5000000000000001E-2</v>
      </c>
      <c r="AR19" s="9">
        <v>0.75</v>
      </c>
      <c r="AS19" s="9">
        <v>8.3719999999999999</v>
      </c>
      <c r="AT19" s="9">
        <v>3.97</v>
      </c>
      <c r="AU19" s="9">
        <v>4.4029999999999996</v>
      </c>
      <c r="AV19" s="9">
        <v>10.933999999999999</v>
      </c>
      <c r="AW19" s="9">
        <v>4.7649999999999997</v>
      </c>
      <c r="AX19" s="9">
        <v>6.1689999999999996</v>
      </c>
      <c r="AY19" s="9">
        <v>66.706999999999994</v>
      </c>
      <c r="AZ19" s="9">
        <v>31.734000000000002</v>
      </c>
      <c r="BA19" s="9">
        <v>34.972999999999999</v>
      </c>
      <c r="BB19" s="9">
        <v>10.237</v>
      </c>
      <c r="BC19" s="9">
        <v>3.891</v>
      </c>
      <c r="BD19" s="9">
        <v>6.3460000000000001</v>
      </c>
      <c r="BE19" s="9">
        <v>67.403999999999996</v>
      </c>
      <c r="BF19" s="9">
        <v>32.609000000000002</v>
      </c>
      <c r="BG19" s="9">
        <v>34.795000000000002</v>
      </c>
      <c r="BH19" s="9">
        <v>15.968999999999999</v>
      </c>
      <c r="BI19" s="9">
        <v>6.4939999999999998</v>
      </c>
      <c r="BJ19" s="9">
        <v>9.4749999999999996</v>
      </c>
      <c r="BK19" s="9">
        <v>5.202</v>
      </c>
      <c r="BL19" s="9">
        <v>2.1619999999999999</v>
      </c>
      <c r="BM19" s="9">
        <v>3.04</v>
      </c>
      <c r="BN19" s="9">
        <v>5.7320000000000002</v>
      </c>
      <c r="BO19" s="9">
        <v>2.6030000000000002</v>
      </c>
      <c r="BP19" s="9">
        <v>3.129</v>
      </c>
      <c r="BQ19" s="9">
        <v>5.0350000000000001</v>
      </c>
      <c r="BR19" s="9">
        <v>1.7290000000000001</v>
      </c>
      <c r="BS19" s="9">
        <v>3.306</v>
      </c>
      <c r="BT19" s="9">
        <v>61.671999999999997</v>
      </c>
      <c r="BU19" s="9">
        <v>30.004999999999999</v>
      </c>
      <c r="BV19" s="9">
        <v>31.666</v>
      </c>
      <c r="BW19" s="9">
        <v>11.742000000000001</v>
      </c>
      <c r="BX19" s="9">
        <v>7.8280000000000003</v>
      </c>
      <c r="BY19" s="9">
        <v>3.9140000000000001</v>
      </c>
      <c r="BZ19" s="9">
        <v>7.5640000000000001</v>
      </c>
      <c r="CA19" s="9">
        <v>4.8959999999999999</v>
      </c>
      <c r="CB19" s="9">
        <v>2.6680000000000001</v>
      </c>
      <c r="CC19" s="9">
        <v>0.71099999999999997</v>
      </c>
      <c r="CD19" s="9">
        <v>0.35799999999999998</v>
      </c>
      <c r="CE19" s="9">
        <v>0.35299999999999998</v>
      </c>
      <c r="CF19" s="9">
        <v>0.42099999999999999</v>
      </c>
      <c r="CG19" s="9">
        <v>0.26200000000000001</v>
      </c>
      <c r="CH19" s="9">
        <v>0.159</v>
      </c>
      <c r="CI19" s="9">
        <v>0.19400000000000001</v>
      </c>
      <c r="CJ19" s="9">
        <v>0</v>
      </c>
      <c r="CK19" s="9">
        <v>0.19400000000000001</v>
      </c>
      <c r="CL19" s="9">
        <v>9.6000000000000002E-2</v>
      </c>
      <c r="CM19" s="9">
        <v>9.6000000000000002E-2</v>
      </c>
      <c r="CN19" s="9">
        <v>0</v>
      </c>
      <c r="CO19" s="9">
        <v>0.70099999999999996</v>
      </c>
      <c r="CP19" s="9">
        <v>0.58899999999999997</v>
      </c>
      <c r="CQ19" s="9">
        <v>0.111</v>
      </c>
      <c r="CR19" s="9">
        <v>0.34100000000000003</v>
      </c>
      <c r="CS19" s="9">
        <v>0.23</v>
      </c>
      <c r="CT19" s="9">
        <v>0.111</v>
      </c>
      <c r="CU19" s="9">
        <v>0.20699999999999999</v>
      </c>
      <c r="CV19" s="9">
        <v>0.20699999999999999</v>
      </c>
      <c r="CW19" s="9">
        <v>0</v>
      </c>
      <c r="CX19" s="9">
        <v>0.153</v>
      </c>
      <c r="CY19" s="9">
        <v>0.153</v>
      </c>
      <c r="CZ19" s="9">
        <v>0</v>
      </c>
      <c r="DA19" s="9">
        <v>2.766</v>
      </c>
      <c r="DB19" s="9">
        <v>1.984</v>
      </c>
      <c r="DC19" s="9">
        <v>0.78200000000000003</v>
      </c>
      <c r="DD19" s="9">
        <v>258.82600000000002</v>
      </c>
      <c r="DE19" s="9">
        <v>132.84100000000001</v>
      </c>
      <c r="DF19" s="9">
        <v>125.986</v>
      </c>
      <c r="DG19" s="9">
        <v>60.438000000000002</v>
      </c>
      <c r="DH19" s="9">
        <v>29.167000000000002</v>
      </c>
      <c r="DI19" s="9">
        <v>31.271000000000001</v>
      </c>
      <c r="DJ19" s="9">
        <v>31.992999999999999</v>
      </c>
      <c r="DK19" s="9">
        <v>15.401</v>
      </c>
      <c r="DL19" s="9">
        <v>16.593</v>
      </c>
      <c r="DM19" s="9">
        <v>15.129</v>
      </c>
      <c r="DN19" s="9">
        <v>7.8029999999999999</v>
      </c>
      <c r="DO19" s="9">
        <v>7.327</v>
      </c>
      <c r="DP19" s="9">
        <v>16.864000000000001</v>
      </c>
      <c r="DQ19" s="9">
        <v>7.5979999999999999</v>
      </c>
      <c r="DR19" s="9">
        <v>9.266</v>
      </c>
      <c r="DS19" s="9">
        <v>17.806000000000001</v>
      </c>
      <c r="DT19" s="9">
        <v>8.0380000000000003</v>
      </c>
      <c r="DU19" s="9">
        <v>9.7680000000000007</v>
      </c>
      <c r="DV19" s="9">
        <v>13.914</v>
      </c>
      <c r="DW19" s="9">
        <v>7.0890000000000004</v>
      </c>
      <c r="DX19" s="9">
        <v>6.8250000000000002</v>
      </c>
      <c r="DY19" s="9">
        <v>13.226000000000001</v>
      </c>
      <c r="DZ19" s="9">
        <v>6.7839999999999998</v>
      </c>
      <c r="EA19" s="9">
        <v>6.4420000000000002</v>
      </c>
      <c r="EB19" s="9">
        <v>11.092000000000001</v>
      </c>
      <c r="EC19" s="9">
        <v>4.7930000000000001</v>
      </c>
      <c r="ED19" s="9">
        <v>6.3</v>
      </c>
      <c r="EE19" s="9">
        <v>3.9350000000000001</v>
      </c>
      <c r="EF19" s="9">
        <v>1.972</v>
      </c>
      <c r="EG19" s="9">
        <v>1.9630000000000001</v>
      </c>
      <c r="EH19" s="9">
        <v>4.2469999999999999</v>
      </c>
      <c r="EI19" s="9">
        <v>2.137</v>
      </c>
      <c r="EJ19" s="9">
        <v>2.11</v>
      </c>
      <c r="EK19" s="9">
        <v>2.91</v>
      </c>
      <c r="EL19" s="9">
        <v>0.68300000000000005</v>
      </c>
      <c r="EM19" s="9">
        <v>2.2269999999999999</v>
      </c>
      <c r="EN19" s="9">
        <v>7.6749999999999998</v>
      </c>
      <c r="EO19" s="9">
        <v>3.8239999999999998</v>
      </c>
      <c r="EP19" s="9">
        <v>3.851</v>
      </c>
      <c r="EQ19" s="9">
        <v>5.0890000000000004</v>
      </c>
      <c r="ER19" s="9">
        <v>3.016</v>
      </c>
      <c r="ES19" s="9">
        <v>2.073</v>
      </c>
      <c r="ET19" s="9">
        <v>1.421</v>
      </c>
      <c r="EU19" s="9">
        <v>0.60699999999999998</v>
      </c>
      <c r="EV19" s="9">
        <v>0.81399999999999995</v>
      </c>
      <c r="EW19" s="9">
        <v>1.165</v>
      </c>
      <c r="EX19" s="9">
        <v>0.20200000000000001</v>
      </c>
      <c r="EY19" s="9">
        <v>0.96399999999999997</v>
      </c>
      <c r="EZ19" s="9">
        <v>24.097000000000001</v>
      </c>
      <c r="FA19" s="9">
        <v>11.093999999999999</v>
      </c>
      <c r="FB19" s="9">
        <v>13.003</v>
      </c>
      <c r="FC19" s="9">
        <v>7.8959999999999999</v>
      </c>
      <c r="FD19" s="9">
        <v>4.3070000000000004</v>
      </c>
      <c r="FE19" s="9">
        <v>3.59</v>
      </c>
      <c r="FF19" s="9">
        <v>28.443999999999999</v>
      </c>
      <c r="FG19" s="9">
        <v>13.766999999999999</v>
      </c>
      <c r="FH19" s="9">
        <v>14.678000000000001</v>
      </c>
      <c r="FI19" s="9">
        <v>198.38900000000001</v>
      </c>
      <c r="FJ19" s="9">
        <v>103.673</v>
      </c>
      <c r="FK19" s="9">
        <v>94.715000000000003</v>
      </c>
      <c r="FL19" s="9">
        <v>176.70699999999999</v>
      </c>
      <c r="FM19" s="9">
        <v>89.72</v>
      </c>
      <c r="FN19" s="9">
        <v>86.986999999999995</v>
      </c>
      <c r="FO19" s="9">
        <v>163.66499999999999</v>
      </c>
      <c r="FP19" s="9">
        <v>84.781999999999996</v>
      </c>
      <c r="FQ19" s="9">
        <v>78.882999999999996</v>
      </c>
      <c r="FR19" s="9">
        <v>6.2309999999999999</v>
      </c>
      <c r="FS19" s="9">
        <v>2.3719999999999999</v>
      </c>
      <c r="FT19" s="9">
        <v>3.859</v>
      </c>
      <c r="FU19" s="9">
        <v>6.5449999999999999</v>
      </c>
      <c r="FV19" s="9">
        <v>2.2989999999999999</v>
      </c>
      <c r="FW19" s="9">
        <v>4.2450000000000001</v>
      </c>
      <c r="FX19" s="9">
        <v>138.84</v>
      </c>
      <c r="FY19" s="9">
        <v>72.778999999999996</v>
      </c>
      <c r="FZ19" s="9">
        <v>66.06</v>
      </c>
      <c r="GA19" s="9">
        <v>9.8010000000000002</v>
      </c>
      <c r="GB19" s="9">
        <v>4.96</v>
      </c>
      <c r="GC19" s="9">
        <v>4.8410000000000002</v>
      </c>
      <c r="GD19" s="9">
        <v>2.0409999999999999</v>
      </c>
      <c r="GE19" s="9">
        <v>1.4179999999999999</v>
      </c>
      <c r="GF19" s="9">
        <v>0.623</v>
      </c>
      <c r="GG19" s="9">
        <v>3.2869999999999999</v>
      </c>
      <c r="GH19" s="9">
        <v>1.4510000000000001</v>
      </c>
      <c r="GI19" s="9">
        <v>1.8360000000000001</v>
      </c>
      <c r="GJ19" s="9">
        <v>4.4729999999999999</v>
      </c>
      <c r="GK19" s="9">
        <v>2.0910000000000002</v>
      </c>
      <c r="GL19" s="9">
        <v>2.3820000000000001</v>
      </c>
      <c r="GM19" s="9">
        <v>8.0220000000000002</v>
      </c>
      <c r="GN19" s="9">
        <v>3.3439999999999999</v>
      </c>
      <c r="GO19" s="9">
        <v>4.6779999999999999</v>
      </c>
      <c r="GP19" s="9">
        <v>2.6960000000000002</v>
      </c>
      <c r="GQ19" s="9">
        <v>2.226</v>
      </c>
      <c r="GR19" s="9">
        <v>0.47099999999999997</v>
      </c>
      <c r="GS19" s="9">
        <v>3.7669999999999999</v>
      </c>
      <c r="GT19" s="9">
        <v>0.46300000000000002</v>
      </c>
      <c r="GU19" s="9">
        <v>3.3039999999999998</v>
      </c>
      <c r="GV19" s="9">
        <v>1.5580000000000001</v>
      </c>
      <c r="GW19" s="9">
        <v>0.65500000000000003</v>
      </c>
      <c r="GX19" s="9">
        <v>0.90400000000000003</v>
      </c>
      <c r="GY19" s="9">
        <v>20.045000000000002</v>
      </c>
      <c r="GZ19" s="9">
        <v>8.6370000000000005</v>
      </c>
      <c r="HA19" s="9">
        <v>11.407999999999999</v>
      </c>
      <c r="HB19" s="9">
        <v>35.256</v>
      </c>
      <c r="HC19" s="9">
        <v>16.36</v>
      </c>
      <c r="HD19" s="9">
        <v>18.895</v>
      </c>
      <c r="HE19" s="9">
        <v>141.452</v>
      </c>
      <c r="HF19" s="9">
        <v>73.36</v>
      </c>
      <c r="HG19" s="9">
        <v>68.091999999999999</v>
      </c>
      <c r="HH19" s="9">
        <v>29.928999999999998</v>
      </c>
      <c r="HI19" s="9">
        <v>14.132999999999999</v>
      </c>
      <c r="HJ19" s="9">
        <v>15.795999999999999</v>
      </c>
      <c r="HK19" s="9">
        <v>146.77799999999999</v>
      </c>
      <c r="HL19" s="9">
        <v>75.587000000000003</v>
      </c>
      <c r="HM19" s="9">
        <v>71.191000000000003</v>
      </c>
      <c r="HN19" s="9">
        <v>48.902000000000001</v>
      </c>
      <c r="HO19" s="9">
        <v>22.902999999999999</v>
      </c>
      <c r="HP19" s="9">
        <v>25.998999999999999</v>
      </c>
      <c r="HQ19" s="9">
        <v>16.283000000000001</v>
      </c>
      <c r="HR19" s="9">
        <v>7.59</v>
      </c>
      <c r="HS19" s="9">
        <v>8.6929999999999996</v>
      </c>
      <c r="HT19" s="9">
        <v>18.972999999999999</v>
      </c>
      <c r="HU19" s="9">
        <v>8.77</v>
      </c>
      <c r="HV19" s="9">
        <v>10.202</v>
      </c>
      <c r="HW19" s="9">
        <v>13.646000000000001</v>
      </c>
      <c r="HX19" s="9">
        <v>6.5430000000000001</v>
      </c>
      <c r="HY19" s="9">
        <v>7.1029999999999998</v>
      </c>
      <c r="HZ19" s="9">
        <v>127.80500000000001</v>
      </c>
      <c r="IA19" s="9">
        <v>66.816999999999993</v>
      </c>
      <c r="IB19" s="9">
        <v>60.988999999999997</v>
      </c>
      <c r="IC19" s="9">
        <v>21.681000000000001</v>
      </c>
      <c r="ID19" s="9">
        <v>13.952999999999999</v>
      </c>
      <c r="IE19" s="9">
        <v>7.7279999999999998</v>
      </c>
      <c r="IF19" s="9">
        <v>13.693</v>
      </c>
      <c r="IG19" s="9">
        <v>8.6180000000000003</v>
      </c>
      <c r="IH19" s="9">
        <v>5.0739999999999998</v>
      </c>
      <c r="II19" s="9">
        <v>0.85299999999999998</v>
      </c>
      <c r="IJ19" s="9">
        <v>0.42399999999999999</v>
      </c>
      <c r="IK19" s="9">
        <v>0.42899999999999999</v>
      </c>
      <c r="IL19" s="9">
        <v>0.25900000000000001</v>
      </c>
      <c r="IM19" s="9">
        <v>0.25900000000000001</v>
      </c>
      <c r="IN19" s="9">
        <v>0</v>
      </c>
      <c r="IO19" s="9">
        <v>0.22700000000000001</v>
      </c>
      <c r="IP19" s="9">
        <v>0</v>
      </c>
      <c r="IQ19" s="9">
        <v>0.22700000000000001</v>
      </c>
    </row>
    <row r="20" spans="1:251">
      <c r="A20" s="10">
        <v>45323</v>
      </c>
      <c r="B20" s="9">
        <v>7.2270000000000003</v>
      </c>
      <c r="C20" s="9">
        <v>93.457999999999998</v>
      </c>
      <c r="D20" s="9">
        <v>46.26</v>
      </c>
      <c r="E20" s="9">
        <v>47.198</v>
      </c>
      <c r="F20" s="9">
        <v>84.73</v>
      </c>
      <c r="G20" s="9">
        <v>39.851999999999997</v>
      </c>
      <c r="H20" s="9">
        <v>44.877000000000002</v>
      </c>
      <c r="I20" s="9">
        <v>80.051000000000002</v>
      </c>
      <c r="J20" s="9">
        <v>38.718000000000004</v>
      </c>
      <c r="K20" s="9">
        <v>41.332999999999998</v>
      </c>
      <c r="L20" s="9">
        <v>2.6219999999999999</v>
      </c>
      <c r="M20" s="9">
        <v>0.876</v>
      </c>
      <c r="N20" s="9">
        <v>1.7470000000000001</v>
      </c>
      <c r="O20" s="9">
        <v>1.83</v>
      </c>
      <c r="P20" s="9">
        <v>0.187</v>
      </c>
      <c r="Q20" s="9">
        <v>1.643</v>
      </c>
      <c r="R20" s="9">
        <v>68.292000000000002</v>
      </c>
      <c r="S20" s="9">
        <v>33.08</v>
      </c>
      <c r="T20" s="9">
        <v>35.212000000000003</v>
      </c>
      <c r="U20" s="9">
        <v>3.83</v>
      </c>
      <c r="V20" s="9">
        <v>0.93200000000000005</v>
      </c>
      <c r="W20" s="9">
        <v>2.8980000000000001</v>
      </c>
      <c r="X20" s="9">
        <v>0.70299999999999996</v>
      </c>
      <c r="Y20" s="9">
        <v>0.218</v>
      </c>
      <c r="Z20" s="9">
        <v>0.48499999999999999</v>
      </c>
      <c r="AA20" s="9">
        <v>2.1019999999999999</v>
      </c>
      <c r="AB20" s="9">
        <v>0.36199999999999999</v>
      </c>
      <c r="AC20" s="9">
        <v>1.74</v>
      </c>
      <c r="AD20" s="9">
        <v>1.0249999999999999</v>
      </c>
      <c r="AE20" s="9">
        <v>0.35099999999999998</v>
      </c>
      <c r="AF20" s="9">
        <v>0.67400000000000004</v>
      </c>
      <c r="AG20" s="9">
        <v>2.016</v>
      </c>
      <c r="AH20" s="9">
        <v>0.84399999999999997</v>
      </c>
      <c r="AI20" s="9">
        <v>1.1719999999999999</v>
      </c>
      <c r="AJ20" s="9">
        <v>0.66400000000000003</v>
      </c>
      <c r="AK20" s="9">
        <v>0.33700000000000002</v>
      </c>
      <c r="AL20" s="9">
        <v>0.32600000000000001</v>
      </c>
      <c r="AM20" s="9">
        <v>0.78300000000000003</v>
      </c>
      <c r="AN20" s="9">
        <v>0.246</v>
      </c>
      <c r="AO20" s="9">
        <v>0.53700000000000003</v>
      </c>
      <c r="AP20" s="9">
        <v>0.56999999999999995</v>
      </c>
      <c r="AQ20" s="9">
        <v>0.26100000000000001</v>
      </c>
      <c r="AR20" s="9">
        <v>0.309</v>
      </c>
      <c r="AS20" s="9">
        <v>10.590999999999999</v>
      </c>
      <c r="AT20" s="9">
        <v>4.9969999999999999</v>
      </c>
      <c r="AU20" s="9">
        <v>5.5940000000000003</v>
      </c>
      <c r="AV20" s="9">
        <v>10.894</v>
      </c>
      <c r="AW20" s="9">
        <v>4.8369999999999997</v>
      </c>
      <c r="AX20" s="9">
        <v>6.056</v>
      </c>
      <c r="AY20" s="9">
        <v>73.835999999999999</v>
      </c>
      <c r="AZ20" s="9">
        <v>35.015000000000001</v>
      </c>
      <c r="BA20" s="9">
        <v>38.820999999999998</v>
      </c>
      <c r="BB20" s="9">
        <v>8.3030000000000008</v>
      </c>
      <c r="BC20" s="9">
        <v>2.7530000000000001</v>
      </c>
      <c r="BD20" s="9">
        <v>5.5490000000000004</v>
      </c>
      <c r="BE20" s="9">
        <v>76.427000000000007</v>
      </c>
      <c r="BF20" s="9">
        <v>37.098999999999997</v>
      </c>
      <c r="BG20" s="9">
        <v>39.328000000000003</v>
      </c>
      <c r="BH20" s="9">
        <v>14.1</v>
      </c>
      <c r="BI20" s="9">
        <v>5.4850000000000003</v>
      </c>
      <c r="BJ20" s="9">
        <v>8.6140000000000008</v>
      </c>
      <c r="BK20" s="9">
        <v>5.0960000000000001</v>
      </c>
      <c r="BL20" s="9">
        <v>2.105</v>
      </c>
      <c r="BM20" s="9">
        <v>2.9910000000000001</v>
      </c>
      <c r="BN20" s="9">
        <v>5.7969999999999997</v>
      </c>
      <c r="BO20" s="9">
        <v>2.7320000000000002</v>
      </c>
      <c r="BP20" s="9">
        <v>3.0649999999999999</v>
      </c>
      <c r="BQ20" s="9">
        <v>3.206</v>
      </c>
      <c r="BR20" s="9">
        <v>0.64800000000000002</v>
      </c>
      <c r="BS20" s="9">
        <v>2.5579999999999998</v>
      </c>
      <c r="BT20" s="9">
        <v>70.63</v>
      </c>
      <c r="BU20" s="9">
        <v>34.366999999999997</v>
      </c>
      <c r="BV20" s="9">
        <v>36.262999999999998</v>
      </c>
      <c r="BW20" s="9">
        <v>8.7279999999999998</v>
      </c>
      <c r="BX20" s="9">
        <v>6.4080000000000004</v>
      </c>
      <c r="BY20" s="9">
        <v>2.3210000000000002</v>
      </c>
      <c r="BZ20" s="9">
        <v>5.3620000000000001</v>
      </c>
      <c r="CA20" s="9">
        <v>3.7410000000000001</v>
      </c>
      <c r="CB20" s="9">
        <v>1.621</v>
      </c>
      <c r="CC20" s="9">
        <v>0.30399999999999999</v>
      </c>
      <c r="CD20" s="9">
        <v>0.221</v>
      </c>
      <c r="CE20" s="9">
        <v>8.3000000000000004E-2</v>
      </c>
      <c r="CF20" s="9">
        <v>0.14599999999999999</v>
      </c>
      <c r="CG20" s="9">
        <v>0.14599999999999999</v>
      </c>
      <c r="CH20" s="9">
        <v>0</v>
      </c>
      <c r="CI20" s="9">
        <v>0</v>
      </c>
      <c r="CJ20" s="9">
        <v>0</v>
      </c>
      <c r="CK20" s="9">
        <v>0</v>
      </c>
      <c r="CL20" s="9">
        <v>0.158</v>
      </c>
      <c r="CM20" s="9">
        <v>7.4999999999999997E-2</v>
      </c>
      <c r="CN20" s="9">
        <v>8.3000000000000004E-2</v>
      </c>
      <c r="CO20" s="9">
        <v>0.40300000000000002</v>
      </c>
      <c r="CP20" s="9">
        <v>0.16700000000000001</v>
      </c>
      <c r="CQ20" s="9">
        <v>0.23699999999999999</v>
      </c>
      <c r="CR20" s="9">
        <v>6.8000000000000005E-2</v>
      </c>
      <c r="CS20" s="9">
        <v>6.8000000000000005E-2</v>
      </c>
      <c r="CT20" s="9">
        <v>0</v>
      </c>
      <c r="CU20" s="9">
        <v>0.16800000000000001</v>
      </c>
      <c r="CV20" s="9">
        <v>0</v>
      </c>
      <c r="CW20" s="9">
        <v>0.16800000000000001</v>
      </c>
      <c r="CX20" s="9">
        <v>0.16800000000000001</v>
      </c>
      <c r="CY20" s="9">
        <v>9.9000000000000005E-2</v>
      </c>
      <c r="CZ20" s="9">
        <v>6.8000000000000005E-2</v>
      </c>
      <c r="DA20" s="9">
        <v>2.6589999999999998</v>
      </c>
      <c r="DB20" s="9">
        <v>2.2789999999999999</v>
      </c>
      <c r="DC20" s="9">
        <v>0.38</v>
      </c>
      <c r="DD20" s="9">
        <v>259.29500000000002</v>
      </c>
      <c r="DE20" s="9">
        <v>130.75899999999999</v>
      </c>
      <c r="DF20" s="9">
        <v>128.53700000000001</v>
      </c>
      <c r="DG20" s="9">
        <v>54.48</v>
      </c>
      <c r="DH20" s="9">
        <v>28.719000000000001</v>
      </c>
      <c r="DI20" s="9">
        <v>25.760999999999999</v>
      </c>
      <c r="DJ20" s="9">
        <v>27.346</v>
      </c>
      <c r="DK20" s="9">
        <v>13.757</v>
      </c>
      <c r="DL20" s="9">
        <v>13.589</v>
      </c>
      <c r="DM20" s="9">
        <v>13.295</v>
      </c>
      <c r="DN20" s="9">
        <v>7.06</v>
      </c>
      <c r="DO20" s="9">
        <v>6.2350000000000003</v>
      </c>
      <c r="DP20" s="9">
        <v>13.877000000000001</v>
      </c>
      <c r="DQ20" s="9">
        <v>6.5229999999999997</v>
      </c>
      <c r="DR20" s="9">
        <v>7.3540000000000001</v>
      </c>
      <c r="DS20" s="9">
        <v>15.840999999999999</v>
      </c>
      <c r="DT20" s="9">
        <v>8.3089999999999993</v>
      </c>
      <c r="DU20" s="9">
        <v>7.532</v>
      </c>
      <c r="DV20" s="9">
        <v>9.8089999999999993</v>
      </c>
      <c r="DW20" s="9">
        <v>4.3860000000000001</v>
      </c>
      <c r="DX20" s="9">
        <v>5.4240000000000004</v>
      </c>
      <c r="DY20" s="9">
        <v>8.6839999999999993</v>
      </c>
      <c r="DZ20" s="9">
        <v>4.867</v>
      </c>
      <c r="EA20" s="9">
        <v>3.8170000000000002</v>
      </c>
      <c r="EB20" s="9">
        <v>10.497999999999999</v>
      </c>
      <c r="EC20" s="9">
        <v>4.1790000000000003</v>
      </c>
      <c r="ED20" s="9">
        <v>6.319</v>
      </c>
      <c r="EE20" s="9">
        <v>2.5840000000000001</v>
      </c>
      <c r="EF20" s="9">
        <v>1.425</v>
      </c>
      <c r="EG20" s="9">
        <v>1.159</v>
      </c>
      <c r="EH20" s="9">
        <v>5.0469999999999997</v>
      </c>
      <c r="EI20" s="9">
        <v>1.92</v>
      </c>
      <c r="EJ20" s="9">
        <v>3.1269999999999998</v>
      </c>
      <c r="EK20" s="9">
        <v>2.867</v>
      </c>
      <c r="EL20" s="9">
        <v>0.83299999999999996</v>
      </c>
      <c r="EM20" s="9">
        <v>2.0329999999999999</v>
      </c>
      <c r="EN20" s="9">
        <v>8.1639999999999997</v>
      </c>
      <c r="EO20" s="9">
        <v>4.7110000000000003</v>
      </c>
      <c r="EP20" s="9">
        <v>3.4529999999999998</v>
      </c>
      <c r="EQ20" s="9">
        <v>5.266</v>
      </c>
      <c r="ER20" s="9">
        <v>2.8420000000000001</v>
      </c>
      <c r="ES20" s="9">
        <v>2.4239999999999999</v>
      </c>
      <c r="ET20" s="9">
        <v>1.5669999999999999</v>
      </c>
      <c r="EU20" s="9">
        <v>1.377</v>
      </c>
      <c r="EV20" s="9">
        <v>0.19</v>
      </c>
      <c r="EW20" s="9">
        <v>1.331</v>
      </c>
      <c r="EX20" s="9">
        <v>0.49099999999999999</v>
      </c>
      <c r="EY20" s="9">
        <v>0.83899999999999997</v>
      </c>
      <c r="EZ20" s="9">
        <v>19.722999999999999</v>
      </c>
      <c r="FA20" s="9">
        <v>9.0510000000000002</v>
      </c>
      <c r="FB20" s="9">
        <v>10.672000000000001</v>
      </c>
      <c r="FC20" s="9">
        <v>7.6230000000000002</v>
      </c>
      <c r="FD20" s="9">
        <v>4.7060000000000004</v>
      </c>
      <c r="FE20" s="9">
        <v>2.9169999999999998</v>
      </c>
      <c r="FF20" s="9">
        <v>27.135000000000002</v>
      </c>
      <c r="FG20" s="9">
        <v>14.962999999999999</v>
      </c>
      <c r="FH20" s="9">
        <v>12.172000000000001</v>
      </c>
      <c r="FI20" s="9">
        <v>204.815</v>
      </c>
      <c r="FJ20" s="9">
        <v>102.04</v>
      </c>
      <c r="FK20" s="9">
        <v>102.776</v>
      </c>
      <c r="FL20" s="9">
        <v>180.22900000000001</v>
      </c>
      <c r="FM20" s="9">
        <v>87.281000000000006</v>
      </c>
      <c r="FN20" s="9">
        <v>92.947000000000003</v>
      </c>
      <c r="FO20" s="9">
        <v>167.11199999999999</v>
      </c>
      <c r="FP20" s="9">
        <v>82.367999999999995</v>
      </c>
      <c r="FQ20" s="9">
        <v>84.744</v>
      </c>
      <c r="FR20" s="9">
        <v>4.8280000000000003</v>
      </c>
      <c r="FS20" s="9">
        <v>2.0630000000000002</v>
      </c>
      <c r="FT20" s="9">
        <v>2.7650000000000001</v>
      </c>
      <c r="FU20" s="9">
        <v>5.0270000000000001</v>
      </c>
      <c r="FV20" s="9">
        <v>1.698</v>
      </c>
      <c r="FW20" s="9">
        <v>3.3290000000000002</v>
      </c>
      <c r="FX20" s="9">
        <v>135.054</v>
      </c>
      <c r="FY20" s="9">
        <v>65.192999999999998</v>
      </c>
      <c r="FZ20" s="9">
        <v>69.861000000000004</v>
      </c>
      <c r="GA20" s="9">
        <v>10.813000000000001</v>
      </c>
      <c r="GB20" s="9">
        <v>5.4050000000000002</v>
      </c>
      <c r="GC20" s="9">
        <v>5.4080000000000004</v>
      </c>
      <c r="GD20" s="9">
        <v>4.0229999999999997</v>
      </c>
      <c r="GE20" s="9">
        <v>2.8690000000000002</v>
      </c>
      <c r="GF20" s="9">
        <v>1.1539999999999999</v>
      </c>
      <c r="GG20" s="9">
        <v>4.6029999999999998</v>
      </c>
      <c r="GH20" s="9">
        <v>2.306</v>
      </c>
      <c r="GI20" s="9">
        <v>2.2970000000000002</v>
      </c>
      <c r="GJ20" s="9">
        <v>2.1869999999999998</v>
      </c>
      <c r="GK20" s="9">
        <v>0.23</v>
      </c>
      <c r="GL20" s="9">
        <v>1.956</v>
      </c>
      <c r="GM20" s="9">
        <v>9.6980000000000004</v>
      </c>
      <c r="GN20" s="9">
        <v>3.694</v>
      </c>
      <c r="GO20" s="9">
        <v>6.0039999999999996</v>
      </c>
      <c r="GP20" s="9">
        <v>3.4929999999999999</v>
      </c>
      <c r="GQ20" s="9">
        <v>2.1360000000000001</v>
      </c>
      <c r="GR20" s="9">
        <v>1.357</v>
      </c>
      <c r="GS20" s="9">
        <v>3.6949999999999998</v>
      </c>
      <c r="GT20" s="9">
        <v>0.89300000000000002</v>
      </c>
      <c r="GU20" s="9">
        <v>2.8010000000000002</v>
      </c>
      <c r="GV20" s="9">
        <v>2.5110000000000001</v>
      </c>
      <c r="GW20" s="9">
        <v>0.66500000000000004</v>
      </c>
      <c r="GX20" s="9">
        <v>1.8460000000000001</v>
      </c>
      <c r="GY20" s="9">
        <v>24.664000000000001</v>
      </c>
      <c r="GZ20" s="9">
        <v>12.989000000000001</v>
      </c>
      <c r="HA20" s="9">
        <v>11.675000000000001</v>
      </c>
      <c r="HB20" s="9">
        <v>33.216000000000001</v>
      </c>
      <c r="HC20" s="9">
        <v>15.125</v>
      </c>
      <c r="HD20" s="9">
        <v>18.091999999999999</v>
      </c>
      <c r="HE20" s="9">
        <v>147.012</v>
      </c>
      <c r="HF20" s="9">
        <v>72.156999999999996</v>
      </c>
      <c r="HG20" s="9">
        <v>74.855999999999995</v>
      </c>
      <c r="HH20" s="9">
        <v>31.488</v>
      </c>
      <c r="HI20" s="9">
        <v>14.212999999999999</v>
      </c>
      <c r="HJ20" s="9">
        <v>17.274999999999999</v>
      </c>
      <c r="HK20" s="9">
        <v>148.74100000000001</v>
      </c>
      <c r="HL20" s="9">
        <v>73.069000000000003</v>
      </c>
      <c r="HM20" s="9">
        <v>75.671999999999997</v>
      </c>
      <c r="HN20" s="9">
        <v>50.043999999999997</v>
      </c>
      <c r="HO20" s="9">
        <v>21.669</v>
      </c>
      <c r="HP20" s="9">
        <v>28.375</v>
      </c>
      <c r="HQ20" s="9">
        <v>14.66</v>
      </c>
      <c r="HR20" s="9">
        <v>7.6689999999999996</v>
      </c>
      <c r="HS20" s="9">
        <v>6.9909999999999997</v>
      </c>
      <c r="HT20" s="9">
        <v>18.556000000000001</v>
      </c>
      <c r="HU20" s="9">
        <v>7.4560000000000004</v>
      </c>
      <c r="HV20" s="9">
        <v>11.1</v>
      </c>
      <c r="HW20" s="9">
        <v>16.827999999999999</v>
      </c>
      <c r="HX20" s="9">
        <v>6.5439999999999996</v>
      </c>
      <c r="HY20" s="9">
        <v>10.284000000000001</v>
      </c>
      <c r="HZ20" s="9">
        <v>130.185</v>
      </c>
      <c r="IA20" s="9">
        <v>65.613</v>
      </c>
      <c r="IB20" s="9">
        <v>64.572000000000003</v>
      </c>
      <c r="IC20" s="9">
        <v>24.585999999999999</v>
      </c>
      <c r="ID20" s="9">
        <v>14.757999999999999</v>
      </c>
      <c r="IE20" s="9">
        <v>9.8279999999999994</v>
      </c>
      <c r="IF20" s="9">
        <v>13.942</v>
      </c>
      <c r="IG20" s="9">
        <v>8.1430000000000007</v>
      </c>
      <c r="IH20" s="9">
        <v>5.798</v>
      </c>
      <c r="II20" s="9">
        <v>0.59499999999999997</v>
      </c>
      <c r="IJ20" s="9">
        <v>0</v>
      </c>
      <c r="IK20" s="9">
        <v>0.59499999999999997</v>
      </c>
      <c r="IL20" s="9">
        <v>0.20200000000000001</v>
      </c>
      <c r="IM20" s="9">
        <v>0</v>
      </c>
      <c r="IN20" s="9">
        <v>0.20200000000000001</v>
      </c>
      <c r="IO20" s="9">
        <v>0.39300000000000002</v>
      </c>
      <c r="IP20" s="9">
        <v>0</v>
      </c>
      <c r="IQ20" s="9">
        <v>0.39300000000000002</v>
      </c>
    </row>
    <row r="21" spans="1:251">
      <c r="A21" s="10">
        <v>45689</v>
      </c>
      <c r="B21" s="9">
        <v>6.4569999999999999</v>
      </c>
      <c r="C21" s="9">
        <v>95.605000000000004</v>
      </c>
      <c r="D21" s="9">
        <v>48.76</v>
      </c>
      <c r="E21" s="9">
        <v>46.844999999999999</v>
      </c>
      <c r="F21" s="9">
        <v>84.23</v>
      </c>
      <c r="G21" s="9">
        <v>40.939</v>
      </c>
      <c r="H21" s="9">
        <v>43.290999999999997</v>
      </c>
      <c r="I21" s="9">
        <v>77.903999999999996</v>
      </c>
      <c r="J21" s="9">
        <v>37.972999999999999</v>
      </c>
      <c r="K21" s="9">
        <v>39.930999999999997</v>
      </c>
      <c r="L21" s="9">
        <v>3.556</v>
      </c>
      <c r="M21" s="9">
        <v>1.0940000000000001</v>
      </c>
      <c r="N21" s="9">
        <v>2.4620000000000002</v>
      </c>
      <c r="O21" s="9">
        <v>2.58</v>
      </c>
      <c r="P21" s="9">
        <v>1.78</v>
      </c>
      <c r="Q21" s="9">
        <v>0.80100000000000005</v>
      </c>
      <c r="R21" s="9">
        <v>70.349999999999994</v>
      </c>
      <c r="S21" s="9">
        <v>34.414000000000001</v>
      </c>
      <c r="T21" s="9">
        <v>35.936</v>
      </c>
      <c r="U21" s="9">
        <v>3.67</v>
      </c>
      <c r="V21" s="9">
        <v>1.67</v>
      </c>
      <c r="W21" s="9">
        <v>2</v>
      </c>
      <c r="X21" s="9">
        <v>1.3009999999999999</v>
      </c>
      <c r="Y21" s="9">
        <v>0.60399999999999998</v>
      </c>
      <c r="Z21" s="9">
        <v>0.69699999999999995</v>
      </c>
      <c r="AA21" s="9">
        <v>1.3480000000000001</v>
      </c>
      <c r="AB21" s="9">
        <v>0.80700000000000005</v>
      </c>
      <c r="AC21" s="9">
        <v>0.54100000000000004</v>
      </c>
      <c r="AD21" s="9">
        <v>1.0209999999999999</v>
      </c>
      <c r="AE21" s="9">
        <v>0.25900000000000001</v>
      </c>
      <c r="AF21" s="9">
        <v>0.76200000000000001</v>
      </c>
      <c r="AG21" s="9">
        <v>3.024</v>
      </c>
      <c r="AH21" s="9">
        <v>1.3560000000000001</v>
      </c>
      <c r="AI21" s="9">
        <v>1.6679999999999999</v>
      </c>
      <c r="AJ21" s="9">
        <v>1.6319999999999999</v>
      </c>
      <c r="AK21" s="9">
        <v>1.03</v>
      </c>
      <c r="AL21" s="9">
        <v>0.60199999999999998</v>
      </c>
      <c r="AM21" s="9">
        <v>0.73299999999999998</v>
      </c>
      <c r="AN21" s="9">
        <v>0.17299999999999999</v>
      </c>
      <c r="AO21" s="9">
        <v>0.56000000000000005</v>
      </c>
      <c r="AP21" s="9">
        <v>0.65900000000000003</v>
      </c>
      <c r="AQ21" s="9">
        <v>0.153</v>
      </c>
      <c r="AR21" s="9">
        <v>0.505</v>
      </c>
      <c r="AS21" s="9">
        <v>7.1859999999999999</v>
      </c>
      <c r="AT21" s="9">
        <v>3.4990000000000001</v>
      </c>
      <c r="AU21" s="9">
        <v>3.6869999999999998</v>
      </c>
      <c r="AV21" s="9">
        <v>11.449</v>
      </c>
      <c r="AW21" s="9">
        <v>5.5979999999999999</v>
      </c>
      <c r="AX21" s="9">
        <v>5.851</v>
      </c>
      <c r="AY21" s="9">
        <v>72.781000000000006</v>
      </c>
      <c r="AZ21" s="9">
        <v>35.341000000000001</v>
      </c>
      <c r="BA21" s="9">
        <v>37.439</v>
      </c>
      <c r="BB21" s="9">
        <v>13.087999999999999</v>
      </c>
      <c r="BC21" s="9">
        <v>6.0789999999999997</v>
      </c>
      <c r="BD21" s="9">
        <v>7.01</v>
      </c>
      <c r="BE21" s="9">
        <v>71.141999999999996</v>
      </c>
      <c r="BF21" s="9">
        <v>34.86</v>
      </c>
      <c r="BG21" s="9">
        <v>36.280999999999999</v>
      </c>
      <c r="BH21" s="9">
        <v>17.707000000000001</v>
      </c>
      <c r="BI21" s="9">
        <v>8.9510000000000005</v>
      </c>
      <c r="BJ21" s="9">
        <v>8.7550000000000008</v>
      </c>
      <c r="BK21" s="9">
        <v>6.8310000000000004</v>
      </c>
      <c r="BL21" s="9">
        <v>2.7250000000000001</v>
      </c>
      <c r="BM21" s="9">
        <v>4.1059999999999999</v>
      </c>
      <c r="BN21" s="9">
        <v>4.6180000000000003</v>
      </c>
      <c r="BO21" s="9">
        <v>2.8719999999999999</v>
      </c>
      <c r="BP21" s="9">
        <v>1.746</v>
      </c>
      <c r="BQ21" s="9">
        <v>6.2569999999999997</v>
      </c>
      <c r="BR21" s="9">
        <v>3.3530000000000002</v>
      </c>
      <c r="BS21" s="9">
        <v>2.9039999999999999</v>
      </c>
      <c r="BT21" s="9">
        <v>66.522999999999996</v>
      </c>
      <c r="BU21" s="9">
        <v>31.988</v>
      </c>
      <c r="BV21" s="9">
        <v>34.534999999999997</v>
      </c>
      <c r="BW21" s="9">
        <v>11.375</v>
      </c>
      <c r="BX21" s="9">
        <v>7.82</v>
      </c>
      <c r="BY21" s="9">
        <v>3.5539999999999998</v>
      </c>
      <c r="BZ21" s="9">
        <v>9.1460000000000008</v>
      </c>
      <c r="CA21" s="9">
        <v>6.3049999999999997</v>
      </c>
      <c r="CB21" s="9">
        <v>2.8410000000000002</v>
      </c>
      <c r="CC21" s="9">
        <v>0.21099999999999999</v>
      </c>
      <c r="CD21" s="9">
        <v>9.8000000000000004E-2</v>
      </c>
      <c r="CE21" s="9">
        <v>0.113</v>
      </c>
      <c r="CF21" s="9">
        <v>0</v>
      </c>
      <c r="CG21" s="9">
        <v>0</v>
      </c>
      <c r="CH21" s="9">
        <v>0</v>
      </c>
      <c r="CI21" s="9">
        <v>0</v>
      </c>
      <c r="CJ21" s="9">
        <v>0</v>
      </c>
      <c r="CK21" s="9">
        <v>0</v>
      </c>
      <c r="CL21" s="9">
        <v>0.21099999999999999</v>
      </c>
      <c r="CM21" s="9">
        <v>9.8000000000000004E-2</v>
      </c>
      <c r="CN21" s="9">
        <v>0.113</v>
      </c>
      <c r="CO21" s="9">
        <v>0.48599999999999999</v>
      </c>
      <c r="CP21" s="9">
        <v>0.30599999999999999</v>
      </c>
      <c r="CQ21" s="9">
        <v>0.18</v>
      </c>
      <c r="CR21" s="9">
        <v>0.109</v>
      </c>
      <c r="CS21" s="9">
        <v>0.109</v>
      </c>
      <c r="CT21" s="9">
        <v>0</v>
      </c>
      <c r="CU21" s="9">
        <v>0.10100000000000001</v>
      </c>
      <c r="CV21" s="9">
        <v>0.10100000000000001</v>
      </c>
      <c r="CW21" s="9">
        <v>0</v>
      </c>
      <c r="CX21" s="9">
        <v>0.27600000000000002</v>
      </c>
      <c r="CY21" s="9">
        <v>9.6000000000000002E-2</v>
      </c>
      <c r="CZ21" s="9">
        <v>0.18</v>
      </c>
      <c r="DA21" s="9">
        <v>1.532</v>
      </c>
      <c r="DB21" s="9">
        <v>1.111</v>
      </c>
      <c r="DC21" s="9">
        <v>0.42</v>
      </c>
      <c r="DD21" s="9">
        <v>271.01900000000001</v>
      </c>
      <c r="DE21" s="9">
        <v>137.053</v>
      </c>
      <c r="DF21" s="9">
        <v>133.96600000000001</v>
      </c>
      <c r="DG21" s="9">
        <v>53.569000000000003</v>
      </c>
      <c r="DH21" s="9">
        <v>27.11</v>
      </c>
      <c r="DI21" s="9">
        <v>26.46</v>
      </c>
      <c r="DJ21" s="9">
        <v>30.224</v>
      </c>
      <c r="DK21" s="9">
        <v>14.436</v>
      </c>
      <c r="DL21" s="9">
        <v>15.788</v>
      </c>
      <c r="DM21" s="9">
        <v>14.459</v>
      </c>
      <c r="DN21" s="9">
        <v>7.0259999999999998</v>
      </c>
      <c r="DO21" s="9">
        <v>7.4329999999999998</v>
      </c>
      <c r="DP21" s="9">
        <v>15.215</v>
      </c>
      <c r="DQ21" s="9">
        <v>6.86</v>
      </c>
      <c r="DR21" s="9">
        <v>8.3550000000000004</v>
      </c>
      <c r="DS21" s="9">
        <v>15.731</v>
      </c>
      <c r="DT21" s="9">
        <v>6.8760000000000003</v>
      </c>
      <c r="DU21" s="9">
        <v>8.8539999999999992</v>
      </c>
      <c r="DV21" s="9">
        <v>14.223000000000001</v>
      </c>
      <c r="DW21" s="9">
        <v>7.56</v>
      </c>
      <c r="DX21" s="9">
        <v>6.6630000000000003</v>
      </c>
      <c r="DY21" s="9">
        <v>12.256</v>
      </c>
      <c r="DZ21" s="9">
        <v>5.1680000000000001</v>
      </c>
      <c r="EA21" s="9">
        <v>7.0869999999999997</v>
      </c>
      <c r="EB21" s="9">
        <v>9.8490000000000002</v>
      </c>
      <c r="EC21" s="9">
        <v>4.6989999999999998</v>
      </c>
      <c r="ED21" s="9">
        <v>5.15</v>
      </c>
      <c r="EE21" s="9">
        <v>3.5379999999999998</v>
      </c>
      <c r="EF21" s="9">
        <v>2.2530000000000001</v>
      </c>
      <c r="EG21" s="9">
        <v>1.2849999999999999</v>
      </c>
      <c r="EH21" s="9">
        <v>3.8029999999999999</v>
      </c>
      <c r="EI21" s="9">
        <v>1.512</v>
      </c>
      <c r="EJ21" s="9">
        <v>2.2909999999999999</v>
      </c>
      <c r="EK21" s="9">
        <v>2.5070000000000001</v>
      </c>
      <c r="EL21" s="9">
        <v>0.93400000000000005</v>
      </c>
      <c r="EM21" s="9">
        <v>1.573</v>
      </c>
      <c r="EN21" s="9">
        <v>8.1199999999999992</v>
      </c>
      <c r="EO21" s="9">
        <v>4.5679999999999996</v>
      </c>
      <c r="EP21" s="9">
        <v>3.5510000000000002</v>
      </c>
      <c r="EQ21" s="9">
        <v>5.9409999999999998</v>
      </c>
      <c r="ER21" s="9">
        <v>3.7709999999999999</v>
      </c>
      <c r="ES21" s="9">
        <v>2.17</v>
      </c>
      <c r="ET21" s="9">
        <v>1.321</v>
      </c>
      <c r="EU21" s="9">
        <v>0.79700000000000004</v>
      </c>
      <c r="EV21" s="9">
        <v>0.52400000000000002</v>
      </c>
      <c r="EW21" s="9">
        <v>0.85699999999999998</v>
      </c>
      <c r="EX21" s="9">
        <v>0</v>
      </c>
      <c r="EY21" s="9">
        <v>0.85699999999999998</v>
      </c>
      <c r="EZ21" s="9">
        <v>23.798999999999999</v>
      </c>
      <c r="FA21" s="9">
        <v>10.685</v>
      </c>
      <c r="FB21" s="9">
        <v>13.114000000000001</v>
      </c>
      <c r="FC21" s="9">
        <v>6.4249999999999998</v>
      </c>
      <c r="FD21" s="9">
        <v>3.7509999999999999</v>
      </c>
      <c r="FE21" s="9">
        <v>2.6739999999999999</v>
      </c>
      <c r="FF21" s="9">
        <v>23.344999999999999</v>
      </c>
      <c r="FG21" s="9">
        <v>12.673</v>
      </c>
      <c r="FH21" s="9">
        <v>10.672000000000001</v>
      </c>
      <c r="FI21" s="9">
        <v>217.45</v>
      </c>
      <c r="FJ21" s="9">
        <v>109.944</v>
      </c>
      <c r="FK21" s="9">
        <v>107.506</v>
      </c>
      <c r="FL21" s="9">
        <v>189.21100000000001</v>
      </c>
      <c r="FM21" s="9">
        <v>90.106999999999999</v>
      </c>
      <c r="FN21" s="9">
        <v>99.103999999999999</v>
      </c>
      <c r="FO21" s="9">
        <v>175.60400000000001</v>
      </c>
      <c r="FP21" s="9">
        <v>84.838999999999999</v>
      </c>
      <c r="FQ21" s="9">
        <v>90.765000000000001</v>
      </c>
      <c r="FR21" s="9">
        <v>7.1139999999999999</v>
      </c>
      <c r="FS21" s="9">
        <v>2.895</v>
      </c>
      <c r="FT21" s="9">
        <v>4.218</v>
      </c>
      <c r="FU21" s="9">
        <v>5.9660000000000002</v>
      </c>
      <c r="FV21" s="9">
        <v>2.2360000000000002</v>
      </c>
      <c r="FW21" s="9">
        <v>3.7290000000000001</v>
      </c>
      <c r="FX21" s="9">
        <v>145.29400000000001</v>
      </c>
      <c r="FY21" s="9">
        <v>70.41</v>
      </c>
      <c r="FZ21" s="9">
        <v>74.884</v>
      </c>
      <c r="GA21" s="9">
        <v>10.372999999999999</v>
      </c>
      <c r="GB21" s="9">
        <v>2.85</v>
      </c>
      <c r="GC21" s="9">
        <v>7.5229999999999997</v>
      </c>
      <c r="GD21" s="9">
        <v>2.1</v>
      </c>
      <c r="GE21" s="9">
        <v>0.52800000000000002</v>
      </c>
      <c r="GF21" s="9">
        <v>1.5720000000000001</v>
      </c>
      <c r="GG21" s="9">
        <v>3.855</v>
      </c>
      <c r="GH21" s="9">
        <v>1.3029999999999999</v>
      </c>
      <c r="GI21" s="9">
        <v>2.552</v>
      </c>
      <c r="GJ21" s="9">
        <v>4.4180000000000001</v>
      </c>
      <c r="GK21" s="9">
        <v>1.0189999999999999</v>
      </c>
      <c r="GL21" s="9">
        <v>3.399</v>
      </c>
      <c r="GM21" s="9">
        <v>5.6790000000000003</v>
      </c>
      <c r="GN21" s="9">
        <v>3.4380000000000002</v>
      </c>
      <c r="GO21" s="9">
        <v>2.2410000000000001</v>
      </c>
      <c r="GP21" s="9">
        <v>2.1110000000000002</v>
      </c>
      <c r="GQ21" s="9">
        <v>1.395</v>
      </c>
      <c r="GR21" s="9">
        <v>0.71599999999999997</v>
      </c>
      <c r="GS21" s="9">
        <v>1.9550000000000001</v>
      </c>
      <c r="GT21" s="9">
        <v>0.84099999999999997</v>
      </c>
      <c r="GU21" s="9">
        <v>1.115</v>
      </c>
      <c r="GV21" s="9">
        <v>1.613</v>
      </c>
      <c r="GW21" s="9">
        <v>1.2030000000000001</v>
      </c>
      <c r="GX21" s="9">
        <v>0.41</v>
      </c>
      <c r="GY21" s="9">
        <v>27.864999999999998</v>
      </c>
      <c r="GZ21" s="9">
        <v>13.41</v>
      </c>
      <c r="HA21" s="9">
        <v>14.456</v>
      </c>
      <c r="HB21" s="9">
        <v>31.721</v>
      </c>
      <c r="HC21" s="9">
        <v>12.502000000000001</v>
      </c>
      <c r="HD21" s="9">
        <v>19.219000000000001</v>
      </c>
      <c r="HE21" s="9">
        <v>157.49</v>
      </c>
      <c r="HF21" s="9">
        <v>77.605000000000004</v>
      </c>
      <c r="HG21" s="9">
        <v>79.885000000000005</v>
      </c>
      <c r="HH21" s="9">
        <v>27.934000000000001</v>
      </c>
      <c r="HI21" s="9">
        <v>11.452</v>
      </c>
      <c r="HJ21" s="9">
        <v>16.481999999999999</v>
      </c>
      <c r="HK21" s="9">
        <v>161.27699999999999</v>
      </c>
      <c r="HL21" s="9">
        <v>78.655000000000001</v>
      </c>
      <c r="HM21" s="9">
        <v>82.622</v>
      </c>
      <c r="HN21" s="9">
        <v>46.076999999999998</v>
      </c>
      <c r="HO21" s="9">
        <v>18.009</v>
      </c>
      <c r="HP21" s="9">
        <v>28.068000000000001</v>
      </c>
      <c r="HQ21" s="9">
        <v>13.577999999999999</v>
      </c>
      <c r="HR21" s="9">
        <v>5.9450000000000003</v>
      </c>
      <c r="HS21" s="9">
        <v>7.633</v>
      </c>
      <c r="HT21" s="9">
        <v>18.143000000000001</v>
      </c>
      <c r="HU21" s="9">
        <v>6.5570000000000004</v>
      </c>
      <c r="HV21" s="9">
        <v>11.586</v>
      </c>
      <c r="HW21" s="9">
        <v>14.356</v>
      </c>
      <c r="HX21" s="9">
        <v>5.5069999999999997</v>
      </c>
      <c r="HY21" s="9">
        <v>8.8490000000000002</v>
      </c>
      <c r="HZ21" s="9">
        <v>143.13399999999999</v>
      </c>
      <c r="IA21" s="9">
        <v>72.099000000000004</v>
      </c>
      <c r="IB21" s="9">
        <v>71.036000000000001</v>
      </c>
      <c r="IC21" s="9">
        <v>28.238</v>
      </c>
      <c r="ID21" s="9">
        <v>19.835999999999999</v>
      </c>
      <c r="IE21" s="9">
        <v>8.4019999999999992</v>
      </c>
      <c r="IF21" s="9">
        <v>15.333</v>
      </c>
      <c r="IG21" s="9">
        <v>11.202999999999999</v>
      </c>
      <c r="IH21" s="9">
        <v>4.13</v>
      </c>
      <c r="II21" s="9">
        <v>0.60599999999999998</v>
      </c>
      <c r="IJ21" s="9">
        <v>0.42599999999999999</v>
      </c>
      <c r="IK21" s="9">
        <v>0.18</v>
      </c>
      <c r="IL21" s="9">
        <v>0.217</v>
      </c>
      <c r="IM21" s="9">
        <v>0.217</v>
      </c>
      <c r="IN21" s="9">
        <v>0</v>
      </c>
      <c r="IO21" s="9">
        <v>0.20899999999999999</v>
      </c>
      <c r="IP21" s="9">
        <v>0.20899999999999999</v>
      </c>
      <c r="IQ21" s="9">
        <v>0</v>
      </c>
    </row>
  </sheetData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S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12" sqref="A12"/>
    </sheetView>
  </sheetViews>
  <sheetFormatPr defaultColWidth="14.7109375" defaultRowHeight="11.25"/>
  <cols>
    <col min="1" max="16384" width="14.7109375" style="1"/>
  </cols>
  <sheetData>
    <row r="1" spans="1:19" s="2" customFormat="1" ht="99.95" customHeight="1">
      <c r="B1" s="3" t="s">
        <v>3929</v>
      </c>
      <c r="C1" s="3" t="s">
        <v>3930</v>
      </c>
      <c r="D1" s="3" t="s">
        <v>3931</v>
      </c>
      <c r="E1" s="3" t="s">
        <v>4233</v>
      </c>
      <c r="F1" s="3" t="s">
        <v>4234</v>
      </c>
      <c r="G1" s="3" t="s">
        <v>4235</v>
      </c>
      <c r="H1" s="3" t="s">
        <v>3935</v>
      </c>
      <c r="I1" s="3" t="s">
        <v>3936</v>
      </c>
      <c r="J1" s="3" t="s">
        <v>3937</v>
      </c>
      <c r="K1" s="3" t="s">
        <v>3938</v>
      </c>
      <c r="L1" s="3" t="s">
        <v>3939</v>
      </c>
      <c r="M1" s="3" t="s">
        <v>3940</v>
      </c>
      <c r="N1" s="3" t="s">
        <v>3941</v>
      </c>
      <c r="O1" s="3" t="s">
        <v>3942</v>
      </c>
      <c r="P1" s="3" t="s">
        <v>3943</v>
      </c>
      <c r="Q1" s="3" t="s">
        <v>3944</v>
      </c>
      <c r="R1" s="3" t="s">
        <v>3945</v>
      </c>
      <c r="S1" s="3" t="s">
        <v>3946</v>
      </c>
    </row>
    <row r="2" spans="1:19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</row>
    <row r="3" spans="1:19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</row>
    <row r="4" spans="1:19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</row>
    <row r="5" spans="1:19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</row>
    <row r="6" spans="1:19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</row>
    <row r="7" spans="1:19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</row>
    <row r="8" spans="1:19" s="6" customFormat="1">
      <c r="A8" s="5" t="s">
        <v>235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</row>
    <row r="9" spans="1:19">
      <c r="A9" s="4" t="s">
        <v>236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</row>
    <row r="10" spans="1:19">
      <c r="A10" s="4" t="s">
        <v>237</v>
      </c>
      <c r="B10" s="8" t="s">
        <v>4236</v>
      </c>
      <c r="C10" s="8" t="s">
        <v>4237</v>
      </c>
      <c r="D10" s="8" t="s">
        <v>4238</v>
      </c>
      <c r="E10" s="8" t="s">
        <v>4239</v>
      </c>
      <c r="F10" s="8" t="s">
        <v>4240</v>
      </c>
      <c r="G10" s="8" t="s">
        <v>4241</v>
      </c>
      <c r="H10" s="8" t="s">
        <v>4242</v>
      </c>
      <c r="I10" s="8" t="s">
        <v>4243</v>
      </c>
      <c r="J10" s="8" t="s">
        <v>4244</v>
      </c>
      <c r="K10" s="8" t="s">
        <v>4245</v>
      </c>
      <c r="L10" s="8" t="s">
        <v>4246</v>
      </c>
      <c r="M10" s="8" t="s">
        <v>4247</v>
      </c>
      <c r="N10" s="8" t="s">
        <v>4248</v>
      </c>
      <c r="O10" s="8" t="s">
        <v>4249</v>
      </c>
      <c r="P10" s="8" t="s">
        <v>4250</v>
      </c>
      <c r="Q10" s="8" t="s">
        <v>4251</v>
      </c>
      <c r="R10" s="8" t="s">
        <v>4252</v>
      </c>
      <c r="S10" s="8" t="s">
        <v>4253</v>
      </c>
    </row>
    <row r="11" spans="1:19">
      <c r="A11" s="10">
        <v>42036</v>
      </c>
      <c r="B11" s="9">
        <v>0.13900000000000001</v>
      </c>
      <c r="C11" s="9">
        <v>0</v>
      </c>
      <c r="D11" s="9">
        <v>0.13900000000000001</v>
      </c>
      <c r="E11" s="9">
        <v>0.89700000000000002</v>
      </c>
      <c r="F11" s="9">
        <v>0.504</v>
      </c>
      <c r="G11" s="9">
        <v>0.39300000000000002</v>
      </c>
      <c r="H11" s="9">
        <v>0</v>
      </c>
      <c r="I11" s="9">
        <v>0</v>
      </c>
      <c r="J11" s="9">
        <v>0</v>
      </c>
      <c r="K11" s="9">
        <v>0.60199999999999998</v>
      </c>
      <c r="L11" s="9">
        <v>0.20899999999999999</v>
      </c>
      <c r="M11" s="9">
        <v>0.39300000000000002</v>
      </c>
      <c r="N11" s="9">
        <v>0.29499999999999998</v>
      </c>
      <c r="O11" s="9">
        <v>0.29499999999999998</v>
      </c>
      <c r="P11" s="9">
        <v>0</v>
      </c>
      <c r="Q11" s="9">
        <v>6.7549999999999999</v>
      </c>
      <c r="R11" s="9">
        <v>4.9379999999999997</v>
      </c>
      <c r="S11" s="9">
        <v>1.8169999999999999</v>
      </c>
    </row>
    <row r="12" spans="1:19">
      <c r="A12" s="10">
        <v>42401</v>
      </c>
      <c r="B12" s="9">
        <v>0.67200000000000004</v>
      </c>
      <c r="C12" s="9">
        <v>0.17899999999999999</v>
      </c>
      <c r="D12" s="9">
        <v>0.49299999999999999</v>
      </c>
      <c r="E12" s="9">
        <v>1.1120000000000001</v>
      </c>
      <c r="F12" s="9">
        <v>0.74199999999999999</v>
      </c>
      <c r="G12" s="9">
        <v>0.37</v>
      </c>
      <c r="H12" s="9">
        <v>0.441</v>
      </c>
      <c r="I12" s="9">
        <v>0.441</v>
      </c>
      <c r="J12" s="9">
        <v>0</v>
      </c>
      <c r="K12" s="9">
        <v>0.32100000000000001</v>
      </c>
      <c r="L12" s="9">
        <v>0.154</v>
      </c>
      <c r="M12" s="9">
        <v>0.16700000000000001</v>
      </c>
      <c r="N12" s="9">
        <v>0.35</v>
      </c>
      <c r="O12" s="9">
        <v>0.14699999999999999</v>
      </c>
      <c r="P12" s="9">
        <v>0.20300000000000001</v>
      </c>
      <c r="Q12" s="9">
        <v>3.8159999999999998</v>
      </c>
      <c r="R12" s="9">
        <v>2.8170000000000002</v>
      </c>
      <c r="S12" s="9">
        <v>0.999</v>
      </c>
    </row>
    <row r="13" spans="1:19">
      <c r="A13" s="10">
        <v>42767</v>
      </c>
      <c r="B13" s="9">
        <v>0.59599999999999997</v>
      </c>
      <c r="C13" s="9">
        <v>0</v>
      </c>
      <c r="D13" s="9">
        <v>0.59599999999999997</v>
      </c>
      <c r="E13" s="9">
        <v>2.13</v>
      </c>
      <c r="F13" s="9">
        <v>1.1519999999999999</v>
      </c>
      <c r="G13" s="9">
        <v>0.97899999999999998</v>
      </c>
      <c r="H13" s="9">
        <v>0.83299999999999996</v>
      </c>
      <c r="I13" s="9">
        <v>0.46899999999999997</v>
      </c>
      <c r="J13" s="9">
        <v>0.36499999999999999</v>
      </c>
      <c r="K13" s="9">
        <v>0.379</v>
      </c>
      <c r="L13" s="9">
        <v>0.379</v>
      </c>
      <c r="M13" s="9">
        <v>0</v>
      </c>
      <c r="N13" s="9">
        <v>0.91800000000000004</v>
      </c>
      <c r="O13" s="9">
        <v>0.30399999999999999</v>
      </c>
      <c r="P13" s="9">
        <v>0.61399999999999999</v>
      </c>
      <c r="Q13" s="9">
        <v>5.9169999999999998</v>
      </c>
      <c r="R13" s="9">
        <v>4.2530000000000001</v>
      </c>
      <c r="S13" s="9">
        <v>1.6639999999999999</v>
      </c>
    </row>
    <row r="14" spans="1:19">
      <c r="A14" s="10">
        <v>43132</v>
      </c>
      <c r="B14" s="9">
        <v>0.49199999999999999</v>
      </c>
      <c r="C14" s="9">
        <v>0</v>
      </c>
      <c r="D14" s="9">
        <v>0.49199999999999999</v>
      </c>
      <c r="E14" s="9">
        <v>1.444</v>
      </c>
      <c r="F14" s="9">
        <v>0.873</v>
      </c>
      <c r="G14" s="9">
        <v>0.57099999999999995</v>
      </c>
      <c r="H14" s="9">
        <v>0.57599999999999996</v>
      </c>
      <c r="I14" s="9">
        <v>0.38400000000000001</v>
      </c>
      <c r="J14" s="9">
        <v>0.191</v>
      </c>
      <c r="K14" s="9">
        <v>0.35199999999999998</v>
      </c>
      <c r="L14" s="9">
        <v>0.16</v>
      </c>
      <c r="M14" s="9">
        <v>0.192</v>
      </c>
      <c r="N14" s="9">
        <v>0.51600000000000001</v>
      </c>
      <c r="O14" s="9">
        <v>0.32800000000000001</v>
      </c>
      <c r="P14" s="9">
        <v>0.188</v>
      </c>
      <c r="Q14" s="9">
        <v>4.9749999999999996</v>
      </c>
      <c r="R14" s="9">
        <v>2.9990000000000001</v>
      </c>
      <c r="S14" s="9">
        <v>1.976</v>
      </c>
    </row>
    <row r="15" spans="1:19">
      <c r="A15" s="10">
        <v>43497</v>
      </c>
      <c r="B15" s="9">
        <v>0.79300000000000004</v>
      </c>
      <c r="C15" s="9">
        <v>0</v>
      </c>
      <c r="D15" s="9">
        <v>0.79300000000000004</v>
      </c>
      <c r="E15" s="9">
        <v>1.4970000000000001</v>
      </c>
      <c r="F15" s="9">
        <v>0.85499999999999998</v>
      </c>
      <c r="G15" s="9">
        <v>0.64200000000000002</v>
      </c>
      <c r="H15" s="9">
        <v>0.20599999999999999</v>
      </c>
      <c r="I15" s="9">
        <v>0</v>
      </c>
      <c r="J15" s="9">
        <v>0.20599999999999999</v>
      </c>
      <c r="K15" s="9">
        <v>0.625</v>
      </c>
      <c r="L15" s="9">
        <v>0.625</v>
      </c>
      <c r="M15" s="9">
        <v>0</v>
      </c>
      <c r="N15" s="9">
        <v>0.66500000000000004</v>
      </c>
      <c r="O15" s="9">
        <v>0.23</v>
      </c>
      <c r="P15" s="9">
        <v>0.435</v>
      </c>
      <c r="Q15" s="9">
        <v>6.367</v>
      </c>
      <c r="R15" s="9">
        <v>3.9249999999999998</v>
      </c>
      <c r="S15" s="9">
        <v>2.4420000000000002</v>
      </c>
    </row>
    <row r="16" spans="1:19">
      <c r="A16" s="10">
        <v>43862</v>
      </c>
      <c r="B16" s="9">
        <v>0.67600000000000005</v>
      </c>
      <c r="C16" s="9">
        <v>0.24299999999999999</v>
      </c>
      <c r="D16" s="9">
        <v>0.432</v>
      </c>
      <c r="E16" s="9">
        <v>1.004</v>
      </c>
      <c r="F16" s="9">
        <v>0.746</v>
      </c>
      <c r="G16" s="9">
        <v>0.25800000000000001</v>
      </c>
      <c r="H16" s="9">
        <v>0.29499999999999998</v>
      </c>
      <c r="I16" s="9">
        <v>0.29499999999999998</v>
      </c>
      <c r="J16" s="9">
        <v>0</v>
      </c>
      <c r="K16" s="9">
        <v>0.249</v>
      </c>
      <c r="L16" s="9">
        <v>0.249</v>
      </c>
      <c r="M16" s="9">
        <v>0</v>
      </c>
      <c r="N16" s="9">
        <v>0.46</v>
      </c>
      <c r="O16" s="9">
        <v>0.20200000000000001</v>
      </c>
      <c r="P16" s="9">
        <v>0.25800000000000001</v>
      </c>
      <c r="Q16" s="9">
        <v>7.4710000000000001</v>
      </c>
      <c r="R16" s="9">
        <v>4.0380000000000003</v>
      </c>
      <c r="S16" s="9">
        <v>3.4329999999999998</v>
      </c>
    </row>
    <row r="17" spans="1:19">
      <c r="A17" s="10">
        <v>44228</v>
      </c>
      <c r="B17" s="9">
        <v>0.72899999999999998</v>
      </c>
      <c r="C17" s="9">
        <v>0.32700000000000001</v>
      </c>
      <c r="D17" s="9">
        <v>0.40200000000000002</v>
      </c>
      <c r="E17" s="9">
        <v>1.5449999999999999</v>
      </c>
      <c r="F17" s="9">
        <v>0.76600000000000001</v>
      </c>
      <c r="G17" s="9">
        <v>0.78</v>
      </c>
      <c r="H17" s="9">
        <v>0.83299999999999996</v>
      </c>
      <c r="I17" s="9">
        <v>0.40699999999999997</v>
      </c>
      <c r="J17" s="9">
        <v>0.42599999999999999</v>
      </c>
      <c r="K17" s="9">
        <v>0.35499999999999998</v>
      </c>
      <c r="L17" s="9">
        <v>0.16</v>
      </c>
      <c r="M17" s="9">
        <v>0.19500000000000001</v>
      </c>
      <c r="N17" s="9">
        <v>0.35699999999999998</v>
      </c>
      <c r="O17" s="9">
        <v>0.19900000000000001</v>
      </c>
      <c r="P17" s="9">
        <v>0.159</v>
      </c>
      <c r="Q17" s="9">
        <v>6.2430000000000003</v>
      </c>
      <c r="R17" s="9">
        <v>4.2539999999999996</v>
      </c>
      <c r="S17" s="9">
        <v>1.9890000000000001</v>
      </c>
    </row>
    <row r="18" spans="1:19">
      <c r="A18" s="10">
        <v>44593</v>
      </c>
      <c r="B18" s="9">
        <v>0.19</v>
      </c>
      <c r="C18" s="9">
        <v>0.19</v>
      </c>
      <c r="D18" s="9">
        <v>0</v>
      </c>
      <c r="E18" s="9">
        <v>0.97399999999999998</v>
      </c>
      <c r="F18" s="9">
        <v>0.433</v>
      </c>
      <c r="G18" s="9">
        <v>0.54100000000000004</v>
      </c>
      <c r="H18" s="9">
        <v>0.34599999999999997</v>
      </c>
      <c r="I18" s="9">
        <v>0.23499999999999999</v>
      </c>
      <c r="J18" s="9">
        <v>0.111</v>
      </c>
      <c r="K18" s="9">
        <v>0.41399999999999998</v>
      </c>
      <c r="L18" s="9">
        <v>0.19800000000000001</v>
      </c>
      <c r="M18" s="9">
        <v>0.216</v>
      </c>
      <c r="N18" s="9">
        <v>0.214</v>
      </c>
      <c r="O18" s="9">
        <v>0</v>
      </c>
      <c r="P18" s="9">
        <v>0.214</v>
      </c>
      <c r="Q18" s="9">
        <v>5.7869999999999999</v>
      </c>
      <c r="R18" s="9">
        <v>3.6589999999999998</v>
      </c>
      <c r="S18" s="9">
        <v>2.1280000000000001</v>
      </c>
    </row>
    <row r="19" spans="1:19">
      <c r="A19" s="10">
        <v>44958</v>
      </c>
      <c r="B19" s="9">
        <v>0.36699999999999999</v>
      </c>
      <c r="C19" s="9">
        <v>0.16500000000000001</v>
      </c>
      <c r="D19" s="9">
        <v>0.20200000000000001</v>
      </c>
      <c r="E19" s="9">
        <v>0.59699999999999998</v>
      </c>
      <c r="F19" s="9">
        <v>0.41599999999999998</v>
      </c>
      <c r="G19" s="9">
        <v>0.18099999999999999</v>
      </c>
      <c r="H19" s="9">
        <v>0</v>
      </c>
      <c r="I19" s="9">
        <v>0</v>
      </c>
      <c r="J19" s="9">
        <v>0</v>
      </c>
      <c r="K19" s="9">
        <v>0.41199999999999998</v>
      </c>
      <c r="L19" s="9">
        <v>0.23100000000000001</v>
      </c>
      <c r="M19" s="9">
        <v>0.18099999999999999</v>
      </c>
      <c r="N19" s="9">
        <v>0.185</v>
      </c>
      <c r="O19" s="9">
        <v>0.185</v>
      </c>
      <c r="P19" s="9">
        <v>0</v>
      </c>
      <c r="Q19" s="9">
        <v>6.5389999999999997</v>
      </c>
      <c r="R19" s="9">
        <v>4.4950000000000001</v>
      </c>
      <c r="S19" s="9">
        <v>2.044</v>
      </c>
    </row>
    <row r="20" spans="1:19">
      <c r="A20" s="10">
        <v>45323</v>
      </c>
      <c r="B20" s="9">
        <v>0</v>
      </c>
      <c r="C20" s="9">
        <v>0</v>
      </c>
      <c r="D20" s="9">
        <v>0</v>
      </c>
      <c r="E20" s="9">
        <v>2.35</v>
      </c>
      <c r="F20" s="9">
        <v>1.18</v>
      </c>
      <c r="G20" s="9">
        <v>1.169</v>
      </c>
      <c r="H20" s="9">
        <v>0.47299999999999998</v>
      </c>
      <c r="I20" s="9">
        <v>0.24299999999999999</v>
      </c>
      <c r="J20" s="9">
        <v>0.23100000000000001</v>
      </c>
      <c r="K20" s="9">
        <v>0.39800000000000002</v>
      </c>
      <c r="L20" s="9">
        <v>0.39800000000000002</v>
      </c>
      <c r="M20" s="9">
        <v>0</v>
      </c>
      <c r="N20" s="9">
        <v>1.478</v>
      </c>
      <c r="O20" s="9">
        <v>0.54</v>
      </c>
      <c r="P20" s="9">
        <v>0.93899999999999995</v>
      </c>
      <c r="Q20" s="9">
        <v>7.6989999999999998</v>
      </c>
      <c r="R20" s="9">
        <v>5.4340000000000002</v>
      </c>
      <c r="S20" s="9">
        <v>2.2650000000000001</v>
      </c>
    </row>
    <row r="21" spans="1:19">
      <c r="A21" s="10">
        <v>45689</v>
      </c>
      <c r="B21" s="9">
        <v>0.18</v>
      </c>
      <c r="C21" s="9">
        <v>0</v>
      </c>
      <c r="D21" s="9">
        <v>0.18</v>
      </c>
      <c r="E21" s="9">
        <v>1.405</v>
      </c>
      <c r="F21" s="9">
        <v>1.2170000000000001</v>
      </c>
      <c r="G21" s="9">
        <v>0.188</v>
      </c>
      <c r="H21" s="9">
        <v>0.42499999999999999</v>
      </c>
      <c r="I21" s="9">
        <v>0.42499999999999999</v>
      </c>
      <c r="J21" s="9">
        <v>0</v>
      </c>
      <c r="K21" s="9">
        <v>0</v>
      </c>
      <c r="L21" s="9">
        <v>0</v>
      </c>
      <c r="M21" s="9">
        <v>0</v>
      </c>
      <c r="N21" s="9">
        <v>0.98</v>
      </c>
      <c r="O21" s="9">
        <v>0.79200000000000004</v>
      </c>
      <c r="P21" s="9">
        <v>0.188</v>
      </c>
      <c r="Q21" s="9">
        <v>10.894</v>
      </c>
      <c r="R21" s="9">
        <v>6.9909999999999997</v>
      </c>
      <c r="S21" s="9">
        <v>3.903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3E890-3E92-4268-B852-4D9C8F7B7302}">
  <sheetPr>
    <pageSetUpPr fitToPage="1"/>
  </sheetPr>
  <dimension ref="A1:V276"/>
  <sheetViews>
    <sheetView zoomScaleNormal="100" workbookViewId="0">
      <pane ySplit="12" topLeftCell="A13" activePane="bottomLeft" state="frozen"/>
      <selection activeCell="B11" sqref="B11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4254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5" t="str">
        <f>Contents!B5</f>
        <v>6223.0 Job Mobility</v>
      </c>
      <c r="C5" s="75"/>
      <c r="D5" s="75"/>
      <c r="E5" s="75"/>
      <c r="F5" s="75"/>
      <c r="G5" s="75"/>
      <c r="H5" s="75"/>
      <c r="I5" s="75"/>
      <c r="J5" s="75"/>
      <c r="K5" s="75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5" t="str">
        <f>Contents!B6</f>
        <v>Table 3. Changes in employment characteristics of people employed last year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</row>
    <row r="7" spans="1:20" ht="15.95" customHeight="1">
      <c r="A7" s="30"/>
      <c r="B7" s="33" t="str">
        <f>Contents!B7</f>
        <v>Released at 11:30 am (Canberra time) Tue 29 July 2025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6" t="str">
        <f>Contents!C11</f>
        <v>Table 3.1 - Changes in employment characteristics of people employed last year by age, February 2025</v>
      </c>
      <c r="B8" s="76"/>
      <c r="C8" s="76"/>
      <c r="D8" s="76"/>
      <c r="E8" s="76"/>
      <c r="F8" s="76"/>
      <c r="G8" s="76"/>
      <c r="H8" s="76"/>
      <c r="I8" s="34"/>
      <c r="J8" s="35"/>
      <c r="K8" s="35"/>
      <c r="L8" s="76"/>
      <c r="M8" s="76"/>
      <c r="N8" s="76"/>
      <c r="O8" s="76"/>
      <c r="P8" s="76"/>
      <c r="Q8" s="76"/>
      <c r="R8" s="76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4278</v>
      </c>
      <c r="C10" s="73" t="s">
        <v>4279</v>
      </c>
      <c r="D10" s="73"/>
      <c r="E10" s="73"/>
      <c r="F10" s="39"/>
      <c r="G10" s="74" t="s">
        <v>4280</v>
      </c>
      <c r="H10" s="74"/>
      <c r="I10" s="74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4281</v>
      </c>
      <c r="D11" s="37" t="s">
        <v>4282</v>
      </c>
      <c r="E11" s="37" t="s">
        <v>4283</v>
      </c>
      <c r="F11" s="37"/>
      <c r="G11" s="37" t="s">
        <v>4281</v>
      </c>
      <c r="H11" s="37" t="s">
        <v>4282</v>
      </c>
      <c r="I11" s="37" t="s">
        <v>4283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4284</v>
      </c>
      <c r="D12" s="40" t="s">
        <v>4284</v>
      </c>
      <c r="E12" s="40" t="s">
        <v>4284</v>
      </c>
      <c r="F12" s="40"/>
      <c r="G12" s="40" t="s">
        <v>4284</v>
      </c>
      <c r="H12" s="40" t="s">
        <v>4284</v>
      </c>
      <c r="I12" s="40" t="s">
        <v>4284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4285</v>
      </c>
      <c r="B13" s="42"/>
      <c r="C13" s="42"/>
      <c r="D13" s="42"/>
      <c r="E13" s="42"/>
      <c r="F13" s="43"/>
      <c r="G13" s="42"/>
      <c r="H13" s="42"/>
      <c r="I13" s="42"/>
    </row>
    <row r="14" spans="1:20">
      <c r="A14" s="44" t="s">
        <v>4286</v>
      </c>
      <c r="B14" s="45"/>
      <c r="C14" s="46"/>
      <c r="D14" s="46"/>
      <c r="E14" s="46"/>
      <c r="F14" s="46"/>
      <c r="G14" s="47"/>
      <c r="H14" s="48"/>
      <c r="I14" s="48"/>
    </row>
    <row r="15" spans="1:20">
      <c r="A15" s="45"/>
      <c r="B15" s="45" t="s">
        <v>4287</v>
      </c>
      <c r="C15" s="46" cm="1">
        <f t="array" ref="C15">INDEX($D$115:$U$190,$C115,C$101)</f>
        <v>2401.1489999999999</v>
      </c>
      <c r="D15" s="46" cm="1">
        <f t="array" ref="D15">INDEX($D$115:$U$190,$C115,D$101)</f>
        <v>1180.193</v>
      </c>
      <c r="E15" s="46" cm="1">
        <f t="array" ref="E15">INDEX($D$115:$U$190,$C115,E$101)</f>
        <v>1220.9559999999999</v>
      </c>
      <c r="F15" s="46"/>
      <c r="G15" s="48" t="str" cm="1">
        <f t="array" ref="G15">HYPERLINK(TEXT("#"&amp;INDEX($D$199:$U$274,$C199,C$101),),INDEX($D$199:$U$274,$C199,C$101))</f>
        <v>A126273866F</v>
      </c>
      <c r="H15" s="48" t="str" cm="1">
        <f t="array" ref="H15">HYPERLINK(TEXT("#"&amp;INDEX($D$199:$U$274,$C199,D$101),),INDEX($D$199:$U$274,$C199,D$101))</f>
        <v>A126297194W</v>
      </c>
      <c r="I15" s="48" t="str" cm="1">
        <f t="array" ref="I15">HYPERLINK(TEXT("#"&amp;INDEX($D$199:$U$274,$C199,E$101),),INDEX($D$199:$U$274,$C199,E$101))</f>
        <v>A126285530X</v>
      </c>
    </row>
    <row r="16" spans="1:20">
      <c r="A16" s="45"/>
      <c r="B16" s="45" t="s">
        <v>4288</v>
      </c>
      <c r="C16" s="46" cm="1">
        <f t="array" ref="C16">INDEX($D$115:$U$190,$C116,C$101)</f>
        <v>11930.717000000001</v>
      </c>
      <c r="D16" s="46" cm="1">
        <f t="array" ref="D16">INDEX($D$115:$U$190,$C116,D$101)</f>
        <v>6277.0320000000002</v>
      </c>
      <c r="E16" s="46" cm="1">
        <f t="array" ref="E16">INDEX($D$115:$U$190,$C116,E$101)</f>
        <v>5653.6859999999997</v>
      </c>
      <c r="F16" s="46"/>
      <c r="G16" s="48" t="str" cm="1">
        <f t="array" ref="G16">HYPERLINK(TEXT("#"&amp;INDEX($D$199:$U$274,$C200,C$101),),INDEX($D$199:$U$274,$C200,C$101))</f>
        <v>A126273894R</v>
      </c>
      <c r="H16" s="48" t="str" cm="1">
        <f t="array" ref="H16">HYPERLINK(TEXT("#"&amp;INDEX($D$199:$U$274,$C200,D$101),),INDEX($D$199:$U$274,$C200,D$101))</f>
        <v>A126297222V</v>
      </c>
      <c r="I16" s="48" t="str" cm="1">
        <f t="array" ref="I16">HYPERLINK(TEXT("#"&amp;INDEX($D$199:$U$274,$C200,E$101),),INDEX($D$199:$U$274,$C200,E$101))</f>
        <v>A126285558A</v>
      </c>
    </row>
    <row r="17" spans="1:9">
      <c r="A17" s="44" t="s">
        <v>4289</v>
      </c>
      <c r="B17" s="45"/>
      <c r="C17" s="49" cm="1">
        <f t="array" ref="C17">INDEX($D$115:$U$190,$C117,C$101)</f>
        <v>14331.866</v>
      </c>
      <c r="D17" s="49" cm="1">
        <f t="array" ref="D17">INDEX($D$115:$U$190,$C117,D$101)</f>
        <v>7457.2240000000002</v>
      </c>
      <c r="E17" s="49" cm="1">
        <f t="array" ref="E17">INDEX($D$115:$U$190,$C117,E$101)</f>
        <v>6874.6419999999998</v>
      </c>
      <c r="F17" s="46"/>
      <c r="G17" s="48" t="str" cm="1">
        <f t="array" ref="G17">HYPERLINK(TEXT("#"&amp;INDEX($D$199:$U$274,$C201,C$101),),INDEX($D$199:$U$274,$C201,C$101))</f>
        <v>A126273910C</v>
      </c>
      <c r="H17" s="48" t="str" cm="1">
        <f t="array" ref="H17">HYPERLINK(TEXT("#"&amp;INDEX($D$199:$U$274,$C201,D$101),),INDEX($D$199:$U$274,$C201,D$101))</f>
        <v>A126297238L</v>
      </c>
      <c r="I17" s="48" t="str" cm="1">
        <f t="array" ref="I17">HYPERLINK(TEXT("#"&amp;INDEX($D$199:$U$274,$C201,E$101),),INDEX($D$199:$U$274,$C201,E$101))</f>
        <v>A126285574A</v>
      </c>
    </row>
    <row r="18" spans="1:9">
      <c r="A18" s="41" t="s">
        <v>4287</v>
      </c>
      <c r="B18" s="42"/>
      <c r="C18" s="42"/>
      <c r="D18" s="42"/>
      <c r="E18" s="42"/>
      <c r="F18" s="46"/>
      <c r="G18" s="42"/>
      <c r="H18" s="42"/>
      <c r="I18" s="42"/>
    </row>
    <row r="19" spans="1:9">
      <c r="A19" s="44" t="s">
        <v>4290</v>
      </c>
      <c r="B19" s="45"/>
      <c r="C19" s="46"/>
      <c r="D19" s="46"/>
      <c r="E19" s="46"/>
      <c r="F19" s="46"/>
      <c r="G19" s="48"/>
      <c r="H19" s="48"/>
      <c r="I19" s="48"/>
    </row>
    <row r="20" spans="1:9">
      <c r="A20" s="44"/>
      <c r="B20" s="45" t="s">
        <v>4291</v>
      </c>
      <c r="C20" s="46" cm="1">
        <f t="array" ref="C20">INDEX($D$115:$U$190,$C120,C$101)</f>
        <v>1295.7560000000001</v>
      </c>
      <c r="D20" s="46" cm="1">
        <f t="array" ref="D20">INDEX($D$115:$U$190,$C120,D$101)</f>
        <v>614.745</v>
      </c>
      <c r="E20" s="46" cm="1">
        <f t="array" ref="E20">INDEX($D$115:$U$190,$C120,E$101)</f>
        <v>681.01099999999997</v>
      </c>
      <c r="F20" s="46"/>
      <c r="G20" s="48" t="str" cm="1">
        <f t="array" ref="G20">HYPERLINK(TEXT("#"&amp;INDEX($D$199:$U$274,$C204,C$101),),INDEX($D$199:$U$274,$C204,C$101))</f>
        <v>A126273814C</v>
      </c>
      <c r="H20" s="48" t="str" cm="1">
        <f t="array" ref="H20">HYPERLINK(TEXT("#"&amp;INDEX($D$199:$U$274,$C204,D$101),),INDEX($D$199:$U$274,$C204,D$101))</f>
        <v>A126297142V</v>
      </c>
      <c r="I20" s="48" t="str" cm="1">
        <f t="array" ref="I20">HYPERLINK(TEXT("#"&amp;INDEX($D$199:$U$274,$C204,E$101),),INDEX($D$199:$U$274,$C204,E$101))</f>
        <v>A126285478A</v>
      </c>
    </row>
    <row r="21" spans="1:9">
      <c r="A21" s="45"/>
      <c r="B21" s="45" t="s">
        <v>4292</v>
      </c>
      <c r="C21" s="46" cm="1">
        <f t="array" ref="C21">INDEX($D$115:$U$190,$C121,C$101)</f>
        <v>1105.393</v>
      </c>
      <c r="D21" s="46" cm="1">
        <f t="array" ref="D21">INDEX($D$115:$U$190,$C121,D$101)</f>
        <v>565.44799999999998</v>
      </c>
      <c r="E21" s="46" cm="1">
        <f t="array" ref="E21">INDEX($D$115:$U$190,$C121,E$101)</f>
        <v>539.94500000000005</v>
      </c>
      <c r="F21" s="46"/>
      <c r="G21" s="48" t="str" cm="1">
        <f t="array" ref="G21">HYPERLINK(TEXT("#"&amp;INDEX($D$199:$U$274,$C205,C$101),),INDEX($D$199:$U$274,$C205,C$101))</f>
        <v>A126273794F</v>
      </c>
      <c r="H21" s="48" t="str" cm="1">
        <f t="array" ref="H21">HYPERLINK(TEXT("#"&amp;INDEX($D$199:$U$274,$C205,D$101),),INDEX($D$199:$U$274,$C205,D$101))</f>
        <v>A126297122K</v>
      </c>
      <c r="I21" s="48" t="str" cm="1">
        <f t="array" ref="I21">HYPERLINK(TEXT("#"&amp;INDEX($D$199:$U$274,$C205,E$101),),INDEX($D$199:$U$274,$C205,E$101))</f>
        <v>A126285458T</v>
      </c>
    </row>
    <row r="22" spans="1:9">
      <c r="A22" s="44" t="s">
        <v>4289</v>
      </c>
      <c r="B22" s="44"/>
      <c r="C22" s="49" cm="1">
        <f t="array" ref="C22">INDEX($D$115:$U$190,$C122,C$101)</f>
        <v>2401.1489999999999</v>
      </c>
      <c r="D22" s="49" cm="1">
        <f t="array" ref="D22">INDEX($D$115:$U$190,$C122,D$101)</f>
        <v>1180.193</v>
      </c>
      <c r="E22" s="49" cm="1">
        <f t="array" ref="E22">INDEX($D$115:$U$190,$C122,E$101)</f>
        <v>1220.9559999999999</v>
      </c>
      <c r="F22" s="46"/>
      <c r="G22" s="48" t="str" cm="1">
        <f t="array" ref="G22">HYPERLINK(TEXT("#"&amp;INDEX($D$199:$U$274,$C206,C$101),),INDEX($D$199:$U$274,$C206,C$101))</f>
        <v>A126273866F</v>
      </c>
      <c r="H22" s="48" t="str" cm="1">
        <f t="array" ref="H22">HYPERLINK(TEXT("#"&amp;INDEX($D$199:$U$274,$C206,D$101),),INDEX($D$199:$U$274,$C206,D$101))</f>
        <v>A126297194W</v>
      </c>
      <c r="I22" s="48" t="str" cm="1">
        <f t="array" ref="I22">HYPERLINK(TEXT("#"&amp;INDEX($D$199:$U$274,$C206,E$101),),INDEX($D$199:$U$274,$C206,E$101))</f>
        <v>A126285530X</v>
      </c>
    </row>
    <row r="23" spans="1:9">
      <c r="A23" s="41" t="s">
        <v>4292</v>
      </c>
      <c r="B23" s="42"/>
      <c r="C23" s="42"/>
      <c r="D23" s="42"/>
      <c r="E23" s="42"/>
      <c r="F23" s="46"/>
      <c r="G23" s="42"/>
      <c r="H23" s="42"/>
      <c r="I23" s="42"/>
    </row>
    <row r="24" spans="1:9">
      <c r="A24" s="44" t="s">
        <v>4293</v>
      </c>
      <c r="B24" s="50"/>
      <c r="C24" s="46"/>
      <c r="D24" s="46"/>
      <c r="E24" s="46"/>
      <c r="F24" s="46"/>
      <c r="G24" s="48"/>
      <c r="H24" s="48"/>
      <c r="I24" s="48"/>
    </row>
    <row r="25" spans="1:9">
      <c r="A25" s="45"/>
      <c r="B25" s="51" t="s">
        <v>4294</v>
      </c>
      <c r="C25" s="46" cm="1">
        <f t="array" ref="C25">INDEX($D$115:$U$190,$C125,C$101)</f>
        <v>511.73599999999999</v>
      </c>
      <c r="D25" s="46" cm="1">
        <f t="array" ref="D25">INDEX($D$115:$U$190,$C125,D$101)</f>
        <v>280.38</v>
      </c>
      <c r="E25" s="46" cm="1">
        <f t="array" ref="E25">INDEX($D$115:$U$190,$C125,E$101)</f>
        <v>231.35599999999999</v>
      </c>
      <c r="F25" s="46"/>
      <c r="G25" s="48" t="str" cm="1">
        <f t="array" ref="G25">HYPERLINK(TEXT("#"&amp;INDEX($D$199:$U$274,$C209,C$101),),INDEX($D$199:$U$274,$C209,C$101))</f>
        <v>A126273870W</v>
      </c>
      <c r="H25" s="48" t="str" cm="1">
        <f t="array" ref="H25">HYPERLINK(TEXT("#"&amp;INDEX($D$199:$U$274,$C209,D$101),),INDEX($D$199:$U$274,$C209,D$101))</f>
        <v>A126297198F</v>
      </c>
      <c r="I25" s="48" t="str" cm="1">
        <f t="array" ref="I25">HYPERLINK(TEXT("#"&amp;INDEX($D$199:$U$274,$C209,E$101),),INDEX($D$199:$U$274,$C209,E$101))</f>
        <v>A126285534J</v>
      </c>
    </row>
    <row r="26" spans="1:9">
      <c r="A26" s="45"/>
      <c r="B26" s="51" t="s">
        <v>4295</v>
      </c>
      <c r="C26" s="46" cm="1">
        <f t="array" ref="C26">INDEX($D$115:$U$190,$C126,C$101)</f>
        <v>589.048</v>
      </c>
      <c r="D26" s="46" cm="1">
        <f t="array" ref="D26">INDEX($D$115:$U$190,$C126,D$101)</f>
        <v>282.26600000000002</v>
      </c>
      <c r="E26" s="46" cm="1">
        <f t="array" ref="E26">INDEX($D$115:$U$190,$C126,E$101)</f>
        <v>306.78199999999998</v>
      </c>
      <c r="F26" s="46"/>
      <c r="G26" s="48" t="str" cm="1">
        <f t="array" ref="G26">HYPERLINK(TEXT("#"&amp;INDEX($D$199:$U$274,$C210,C$101),),INDEX($D$199:$U$274,$C210,C$101))</f>
        <v>A126273874F</v>
      </c>
      <c r="H26" s="48" t="str" cm="1">
        <f t="array" ref="H26">HYPERLINK(TEXT("#"&amp;INDEX($D$199:$U$274,$C210,D$101),),INDEX($D$199:$U$274,$C210,D$101))</f>
        <v>A126297202K</v>
      </c>
      <c r="I26" s="48" t="str" cm="1">
        <f t="array" ref="I26">HYPERLINK(TEXT("#"&amp;INDEX($D$199:$U$274,$C210,E$101),),INDEX($D$199:$U$274,$C210,E$101))</f>
        <v>A126285538T</v>
      </c>
    </row>
    <row r="27" spans="1:9">
      <c r="A27" s="44" t="s">
        <v>4296</v>
      </c>
      <c r="B27" s="45"/>
      <c r="C27" s="46"/>
      <c r="D27" s="46"/>
      <c r="E27" s="46"/>
      <c r="F27" s="46"/>
      <c r="G27" s="48"/>
      <c r="H27" s="48"/>
      <c r="I27" s="48"/>
    </row>
    <row r="28" spans="1:9">
      <c r="A28" s="45"/>
      <c r="B28" s="45" t="s">
        <v>4297</v>
      </c>
      <c r="C28" s="46" cm="1">
        <f t="array" ref="C28">INDEX($D$115:$U$190,$C128,C$101)</f>
        <v>651.11</v>
      </c>
      <c r="D28" s="46" cm="1">
        <f t="array" ref="D28">INDEX($D$115:$U$190,$C128,D$101)</f>
        <v>352.64699999999999</v>
      </c>
      <c r="E28" s="46" cm="1">
        <f t="array" ref="E28">INDEX($D$115:$U$190,$C128,E$101)</f>
        <v>298.464</v>
      </c>
      <c r="F28" s="46"/>
      <c r="G28" s="48" t="str" cm="1">
        <f t="array" ref="G28">HYPERLINK(TEXT("#"&amp;INDEX($D$199:$U$274,$C212,C$101),),INDEX($D$199:$U$274,$C212,C$101))</f>
        <v>A126273798R</v>
      </c>
      <c r="H28" s="48" t="str" cm="1">
        <f t="array" ref="H28">HYPERLINK(TEXT("#"&amp;INDEX($D$199:$U$274,$C212,D$101),),INDEX($D$199:$U$274,$C212,D$101))</f>
        <v>A126297126V</v>
      </c>
      <c r="I28" s="48" t="str" cm="1">
        <f t="array" ref="I28">HYPERLINK(TEXT("#"&amp;INDEX($D$199:$U$274,$C212,E$101),),INDEX($D$199:$U$274,$C212,E$101))</f>
        <v>A126285462J</v>
      </c>
    </row>
    <row r="29" spans="1:9">
      <c r="A29" s="45"/>
      <c r="B29" s="45" t="s">
        <v>4298</v>
      </c>
      <c r="C29" s="46" cm="1">
        <f t="array" ref="C29">INDEX($D$115:$U$190,$C129,C$101)</f>
        <v>449.13600000000002</v>
      </c>
      <c r="D29" s="46" cm="1">
        <f t="array" ref="D29">INDEX($D$115:$U$190,$C129,D$101)</f>
        <v>210.583</v>
      </c>
      <c r="E29" s="46" cm="1">
        <f t="array" ref="E29">INDEX($D$115:$U$190,$C129,E$101)</f>
        <v>238.553</v>
      </c>
      <c r="F29" s="46"/>
      <c r="G29" s="48" t="str" cm="1">
        <f t="array" ref="G29">HYPERLINK(TEXT("#"&amp;INDEX($D$199:$U$274,$C213,C$101),),INDEX($D$199:$U$274,$C213,C$101))</f>
        <v>A126273802V</v>
      </c>
      <c r="H29" s="48" t="str" cm="1">
        <f t="array" ref="H29">HYPERLINK(TEXT("#"&amp;INDEX($D$199:$U$274,$C213,D$101),),INDEX($D$199:$U$274,$C213,D$101))</f>
        <v>A126297130K</v>
      </c>
      <c r="I29" s="48" t="str" cm="1">
        <f t="array" ref="I29">HYPERLINK(TEXT("#"&amp;INDEX($D$199:$U$274,$C213,E$101),),INDEX($D$199:$U$274,$C213,E$101))</f>
        <v>A126285466T</v>
      </c>
    </row>
    <row r="30" spans="1:9">
      <c r="A30" s="44" t="s">
        <v>4299</v>
      </c>
      <c r="B30" s="45"/>
      <c r="C30" s="46"/>
      <c r="D30" s="46"/>
      <c r="E30" s="46"/>
      <c r="F30" s="46"/>
      <c r="G30" s="48"/>
      <c r="H30" s="48"/>
      <c r="I30" s="48"/>
    </row>
    <row r="31" spans="1:9">
      <c r="A31" s="45"/>
      <c r="B31" s="45" t="s">
        <v>4300</v>
      </c>
      <c r="C31" s="46" cm="1">
        <f t="array" ref="C31">INDEX($D$115:$U$190,$C131,C$101)</f>
        <v>412.65800000000002</v>
      </c>
      <c r="D31" s="46" cm="1">
        <f t="array" ref="D31">INDEX($D$115:$U$190,$C131,D$101)</f>
        <v>225.154</v>
      </c>
      <c r="E31" s="46" cm="1">
        <f t="array" ref="E31">INDEX($D$115:$U$190,$C131,E$101)</f>
        <v>187.50399999999999</v>
      </c>
      <c r="F31" s="46"/>
      <c r="G31" s="48" t="str" cm="1">
        <f t="array" ref="G31">HYPERLINK(TEXT("#"&amp;INDEX($D$199:$U$274,$C215,C$101),),INDEX($D$199:$U$274,$C215,C$101))</f>
        <v>A126273842L</v>
      </c>
      <c r="H31" s="48" t="str" cm="1">
        <f t="array" ref="H31">HYPERLINK(TEXT("#"&amp;INDEX($D$199:$U$274,$C215,D$101),),INDEX($D$199:$U$274,$C215,D$101))</f>
        <v>A126297170C</v>
      </c>
      <c r="I31" s="48" t="str" cm="1">
        <f t="array" ref="I31">HYPERLINK(TEXT("#"&amp;INDEX($D$199:$U$274,$C215,E$101),),INDEX($D$199:$U$274,$C215,E$101))</f>
        <v>A126285506X</v>
      </c>
    </row>
    <row r="32" spans="1:9">
      <c r="A32" s="45"/>
      <c r="B32" s="45" t="s">
        <v>4301</v>
      </c>
      <c r="C32" s="46" cm="1">
        <f t="array" ref="C32">INDEX($D$115:$U$190,$C132,C$101)</f>
        <v>365.798</v>
      </c>
      <c r="D32" s="46" cm="1">
        <f t="array" ref="D32">INDEX($D$115:$U$190,$C132,D$101)</f>
        <v>167.51</v>
      </c>
      <c r="E32" s="46" cm="1">
        <f t="array" ref="E32">INDEX($D$115:$U$190,$C132,E$101)</f>
        <v>198.28800000000001</v>
      </c>
      <c r="F32" s="46"/>
      <c r="G32" s="48" t="str" cm="1">
        <f t="array" ref="G32">HYPERLINK(TEXT("#"&amp;INDEX($D$199:$U$274,$C216,C$101),),INDEX($D$199:$U$274,$C216,C$101))</f>
        <v>A126273758W</v>
      </c>
      <c r="H32" s="48" t="str" cm="1">
        <f t="array" ref="H32">HYPERLINK(TEXT("#"&amp;INDEX($D$199:$U$274,$C216,D$101),),INDEX($D$199:$U$274,$C216,D$101))</f>
        <v>A126297086L</v>
      </c>
      <c r="I32" s="48" t="str" cm="1">
        <f t="array" ref="I32">HYPERLINK(TEXT("#"&amp;INDEX($D$199:$U$274,$C216,E$101),),INDEX($D$199:$U$274,$C216,E$101))</f>
        <v>A126285422R</v>
      </c>
    </row>
    <row r="33" spans="1:9">
      <c r="A33" s="45"/>
      <c r="B33" s="51" t="s">
        <v>4302</v>
      </c>
      <c r="C33" s="46" cm="1">
        <f t="array" ref="C33">INDEX($D$115:$U$190,$C133,C$101)</f>
        <v>110.94499999999999</v>
      </c>
      <c r="D33" s="46" cm="1">
        <f t="array" ref="D33">INDEX($D$115:$U$190,$C133,D$101)</f>
        <v>73.897999999999996</v>
      </c>
      <c r="E33" s="46" cm="1">
        <f t="array" ref="E33">INDEX($D$115:$U$190,$C133,E$101)</f>
        <v>37.046999999999997</v>
      </c>
      <c r="F33" s="46"/>
      <c r="G33" s="48" t="str" cm="1">
        <f t="array" ref="G33">HYPERLINK(TEXT("#"&amp;INDEX($D$199:$U$274,$C217,C$101),),INDEX($D$199:$U$274,$C217,C$101))</f>
        <v>A126273878R</v>
      </c>
      <c r="H33" s="48" t="str" cm="1">
        <f t="array" ref="H33">HYPERLINK(TEXT("#"&amp;INDEX($D$199:$U$274,$C217,D$101),),INDEX($D$199:$U$274,$C217,D$101))</f>
        <v>A126297206V</v>
      </c>
      <c r="I33" s="48" t="str" cm="1">
        <f t="array" ref="I33">HYPERLINK(TEXT("#"&amp;INDEX($D$199:$U$274,$C217,E$101),),INDEX($D$199:$U$274,$C217,E$101))</f>
        <v>A126285542J</v>
      </c>
    </row>
    <row r="34" spans="1:9">
      <c r="A34" s="45"/>
      <c r="B34" s="51" t="s">
        <v>4303</v>
      </c>
      <c r="C34" s="46" cm="1">
        <f t="array" ref="C34">INDEX($D$115:$U$190,$C134,C$101)</f>
        <v>132.94900000000001</v>
      </c>
      <c r="D34" s="46" cm="1">
        <f t="array" ref="D34">INDEX($D$115:$U$190,$C134,D$101)</f>
        <v>55.082000000000001</v>
      </c>
      <c r="E34" s="46" cm="1">
        <f t="array" ref="E34">INDEX($D$115:$U$190,$C134,E$101)</f>
        <v>77.867000000000004</v>
      </c>
      <c r="F34" s="46"/>
      <c r="G34" s="48" t="str" cm="1">
        <f t="array" ref="G34">HYPERLINK(TEXT("#"&amp;INDEX($D$199:$U$274,$C218,C$101),),INDEX($D$199:$U$274,$C218,C$101))</f>
        <v>A126273846W</v>
      </c>
      <c r="H34" s="48" t="str" cm="1">
        <f t="array" ref="H34">HYPERLINK(TEXT("#"&amp;INDEX($D$199:$U$274,$C218,D$101),),INDEX($D$199:$U$274,$C218,D$101))</f>
        <v>A126297174L</v>
      </c>
      <c r="I34" s="48" t="str" cm="1">
        <f t="array" ref="I34">HYPERLINK(TEXT("#"&amp;INDEX($D$199:$U$274,$C218,E$101),),INDEX($D$199:$U$274,$C218,E$101))</f>
        <v>A126285510R</v>
      </c>
    </row>
    <row r="35" spans="1:9">
      <c r="A35" s="45"/>
      <c r="B35" s="51" t="s">
        <v>4304</v>
      </c>
      <c r="C35" s="46" cm="1">
        <f t="array" ref="C35">INDEX($D$115:$U$190,$C135,C$101)</f>
        <v>121.904</v>
      </c>
      <c r="D35" s="46" cm="1">
        <f t="array" ref="D35">INDEX($D$115:$U$190,$C135,D$101)</f>
        <v>38.53</v>
      </c>
      <c r="E35" s="46" cm="1">
        <f t="array" ref="E35">INDEX($D$115:$U$190,$C135,E$101)</f>
        <v>83.373999999999995</v>
      </c>
      <c r="F35" s="46"/>
      <c r="G35" s="48" t="str" cm="1">
        <f t="array" ref="G35">HYPERLINK(TEXT("#"&amp;INDEX($D$199:$U$274,$C219,C$101),),INDEX($D$199:$U$274,$C219,C$101))</f>
        <v>A126273890F</v>
      </c>
      <c r="H35" s="48" t="str" cm="1">
        <f t="array" ref="H35">HYPERLINK(TEXT("#"&amp;INDEX($D$199:$U$274,$C219,D$101),),INDEX($D$199:$U$274,$C219,D$101))</f>
        <v>A126297218C</v>
      </c>
      <c r="I35" s="48" t="str" cm="1">
        <f t="array" ref="I35">HYPERLINK(TEXT("#"&amp;INDEX($D$199:$U$274,$C219,E$101),),INDEX($D$199:$U$274,$C219,E$101))</f>
        <v>A126285554T</v>
      </c>
    </row>
    <row r="36" spans="1:9">
      <c r="A36" s="45"/>
      <c r="B36" s="45" t="s">
        <v>4305</v>
      </c>
      <c r="C36" s="46" cm="1">
        <f t="array" ref="C36">INDEX($D$115:$U$190,$C136,C$101)</f>
        <v>326.93700000000001</v>
      </c>
      <c r="D36" s="46" cm="1">
        <f t="array" ref="D36">INDEX($D$115:$U$190,$C136,D$101)</f>
        <v>172.78399999999999</v>
      </c>
      <c r="E36" s="46" cm="1">
        <f t="array" ref="E36">INDEX($D$115:$U$190,$C136,E$101)</f>
        <v>154.15299999999999</v>
      </c>
      <c r="F36" s="46"/>
      <c r="G36" s="48" t="str" cm="1">
        <f t="array" ref="G36">HYPERLINK(TEXT("#"&amp;INDEX($D$199:$U$274,$C220,C$101),),INDEX($D$199:$U$274,$C220,C$101))</f>
        <v>A126273762L</v>
      </c>
      <c r="H36" s="48" t="str" cm="1">
        <f t="array" ref="H36">HYPERLINK(TEXT("#"&amp;INDEX($D$199:$U$274,$C220,D$101),),INDEX($D$199:$U$274,$C220,D$101))</f>
        <v>A126297090C</v>
      </c>
      <c r="I36" s="48" t="str" cm="1">
        <f t="array" ref="I36">HYPERLINK(TEXT("#"&amp;INDEX($D$199:$U$274,$C220,E$101),),INDEX($D$199:$U$274,$C220,E$101))</f>
        <v>A126285426X</v>
      </c>
    </row>
    <row r="37" spans="1:9">
      <c r="A37" s="45"/>
      <c r="B37" s="51" t="s">
        <v>4306</v>
      </c>
      <c r="C37" s="46" cm="1">
        <f t="array" ref="C37">INDEX($D$115:$U$190,$C137,C$101)</f>
        <v>170.541</v>
      </c>
      <c r="D37" s="46" cm="1">
        <f t="array" ref="D37">INDEX($D$115:$U$190,$C137,D$101)</f>
        <v>111.26300000000001</v>
      </c>
      <c r="E37" s="46" cm="1">
        <f t="array" ref="E37">INDEX($D$115:$U$190,$C137,E$101)</f>
        <v>59.277000000000001</v>
      </c>
      <c r="F37" s="46"/>
      <c r="G37" s="48" t="str" cm="1">
        <f t="array" ref="G37">HYPERLINK(TEXT("#"&amp;INDEX($D$199:$U$274,$C221,C$101),),INDEX($D$199:$U$274,$C221,C$101))</f>
        <v>A126273698F</v>
      </c>
      <c r="H37" s="48" t="str" cm="1">
        <f t="array" ref="H37">HYPERLINK(TEXT("#"&amp;INDEX($D$199:$U$274,$C221,D$101),),INDEX($D$199:$U$274,$C221,D$101))</f>
        <v>A126297026K</v>
      </c>
      <c r="I37" s="48" t="str" cm="1">
        <f t="array" ref="I37">HYPERLINK(TEXT("#"&amp;INDEX($D$199:$U$274,$C221,E$101),),INDEX($D$199:$U$274,$C221,E$101))</f>
        <v>A126285362X</v>
      </c>
    </row>
    <row r="38" spans="1:9">
      <c r="A38" s="45"/>
      <c r="B38" s="51" t="s">
        <v>4307</v>
      </c>
      <c r="C38" s="46" cm="1">
        <f t="array" ref="C38">INDEX($D$115:$U$190,$C138,C$101)</f>
        <v>89.991</v>
      </c>
      <c r="D38" s="46" cm="1">
        <f t="array" ref="D38">INDEX($D$115:$U$190,$C138,D$101)</f>
        <v>42.323</v>
      </c>
      <c r="E38" s="46" cm="1">
        <f t="array" ref="E38">INDEX($D$115:$U$190,$C138,E$101)</f>
        <v>47.667999999999999</v>
      </c>
      <c r="F38" s="46"/>
      <c r="G38" s="48" t="str" cm="1">
        <f t="array" ref="G38">HYPERLINK(TEXT("#"&amp;INDEX($D$199:$U$274,$C222,C$101),),INDEX($D$199:$U$274,$C222,C$101))</f>
        <v>A126273726C</v>
      </c>
      <c r="H38" s="48" t="str" cm="1">
        <f t="array" ref="H38">HYPERLINK(TEXT("#"&amp;INDEX($D$199:$U$274,$C222,D$101),),INDEX($D$199:$U$274,$C222,D$101))</f>
        <v>A126297054V</v>
      </c>
      <c r="I38" s="48" t="str" cm="1">
        <f t="array" ref="I38">HYPERLINK(TEXT("#"&amp;INDEX($D$199:$U$274,$C222,E$101),),INDEX($D$199:$U$274,$C222,E$101))</f>
        <v>A126285390J</v>
      </c>
    </row>
    <row r="39" spans="1:9">
      <c r="A39" s="45"/>
      <c r="B39" s="51" t="s">
        <v>4308</v>
      </c>
      <c r="C39" s="46" cm="1">
        <f t="array" ref="C39">INDEX($D$115:$U$190,$C139,C$101)</f>
        <v>66.406000000000006</v>
      </c>
      <c r="D39" s="46" cm="1">
        <f t="array" ref="D39">INDEX($D$115:$U$190,$C139,D$101)</f>
        <v>19.198</v>
      </c>
      <c r="E39" s="46" cm="1">
        <f t="array" ref="E39">INDEX($D$115:$U$190,$C139,E$101)</f>
        <v>47.207999999999998</v>
      </c>
      <c r="F39" s="46"/>
      <c r="G39" s="48" t="str" cm="1">
        <f t="array" ref="G39">HYPERLINK(TEXT("#"&amp;INDEX($D$199:$U$274,$C223,C$101),),INDEX($D$199:$U$274,$C223,C$101))</f>
        <v>A126273806C</v>
      </c>
      <c r="H39" s="48" t="str" cm="1">
        <f t="array" ref="H39">HYPERLINK(TEXT("#"&amp;INDEX($D$199:$U$274,$C223,D$101),),INDEX($D$199:$U$274,$C223,D$101))</f>
        <v>A126297134V</v>
      </c>
      <c r="I39" s="48" t="str" cm="1">
        <f t="array" ref="I39">HYPERLINK(TEXT("#"&amp;INDEX($D$199:$U$274,$C223,E$101),),INDEX($D$199:$U$274,$C223,E$101))</f>
        <v>A126285470J</v>
      </c>
    </row>
    <row r="40" spans="1:9">
      <c r="A40" s="44" t="s">
        <v>4309</v>
      </c>
      <c r="B40" s="45"/>
      <c r="C40" s="46"/>
      <c r="D40" s="46"/>
      <c r="E40" s="46"/>
      <c r="F40" s="46"/>
      <c r="G40" s="48"/>
      <c r="H40" s="48"/>
      <c r="I40" s="48"/>
    </row>
    <row r="41" spans="1:9">
      <c r="A41" s="45"/>
      <c r="B41" s="45" t="s">
        <v>4310</v>
      </c>
      <c r="C41" s="46" cm="1">
        <f t="array" ref="C41">INDEX($D$115:$U$190,$C141,C$101)</f>
        <v>783.32899999999995</v>
      </c>
      <c r="D41" s="46" cm="1">
        <f t="array" ref="D41">INDEX($D$115:$U$190,$C141,D$101)</f>
        <v>399.15699999999998</v>
      </c>
      <c r="E41" s="46" cm="1">
        <f t="array" ref="E41">INDEX($D$115:$U$190,$C141,E$101)</f>
        <v>384.17099999999999</v>
      </c>
      <c r="F41" s="46"/>
      <c r="G41" s="48" t="str" cm="1">
        <f t="array" ref="G41">HYPERLINK(TEXT("#"&amp;INDEX($D$199:$U$274,$C225,C$101),),INDEX($D$199:$U$274,$C225,C$101))</f>
        <v>A126273730V</v>
      </c>
      <c r="H41" s="48" t="str" cm="1">
        <f t="array" ref="H41">HYPERLINK(TEXT("#"&amp;INDEX($D$199:$U$274,$C225,D$101),),INDEX($D$199:$U$274,$C225,D$101))</f>
        <v>A126297058C</v>
      </c>
      <c r="I41" s="48" t="str" cm="1">
        <f t="array" ref="I41">HYPERLINK(TEXT("#"&amp;INDEX($D$199:$U$274,$C225,E$101),),INDEX($D$199:$U$274,$C225,E$101))</f>
        <v>A126285394T</v>
      </c>
    </row>
    <row r="42" spans="1:9">
      <c r="A42" s="45"/>
      <c r="B42" s="45" t="s">
        <v>4311</v>
      </c>
      <c r="C42" s="46" cm="1">
        <f t="array" ref="C42">INDEX($D$115:$U$190,$C142,C$101)</f>
        <v>322.06400000000002</v>
      </c>
      <c r="D42" s="46" cm="1">
        <f t="array" ref="D42">INDEX($D$115:$U$190,$C142,D$101)</f>
        <v>166.29</v>
      </c>
      <c r="E42" s="46" cm="1">
        <f t="array" ref="E42">INDEX($D$115:$U$190,$C142,E$101)</f>
        <v>155.774</v>
      </c>
      <c r="F42" s="46"/>
      <c r="G42" s="48" t="str" cm="1">
        <f t="array" ref="G42">HYPERLINK(TEXT("#"&amp;INDEX($D$199:$U$274,$C226,C$101),),INDEX($D$199:$U$274,$C226,C$101))</f>
        <v>A126273810V</v>
      </c>
      <c r="H42" s="48" t="str" cm="1">
        <f t="array" ref="H42">HYPERLINK(TEXT("#"&amp;INDEX($D$199:$U$274,$C226,D$101),),INDEX($D$199:$U$274,$C226,D$101))</f>
        <v>A126297138C</v>
      </c>
      <c r="I42" s="48" t="str" cm="1">
        <f t="array" ref="I42">HYPERLINK(TEXT("#"&amp;INDEX($D$199:$U$274,$C226,E$101),),INDEX($D$199:$U$274,$C226,E$101))</f>
        <v>A126285474T</v>
      </c>
    </row>
    <row r="43" spans="1:9">
      <c r="A43" s="44" t="s">
        <v>4289</v>
      </c>
      <c r="B43" s="52"/>
      <c r="C43" s="49" cm="1">
        <f t="array" ref="C43">INDEX($D$115:$U$190,$C143,C$101)</f>
        <v>1105.393</v>
      </c>
      <c r="D43" s="49" cm="1">
        <f t="array" ref="D43">INDEX($D$115:$U$190,$C143,D$101)</f>
        <v>565.44799999999998</v>
      </c>
      <c r="E43" s="49" cm="1">
        <f t="array" ref="E43">INDEX($D$115:$U$190,$C143,E$101)</f>
        <v>539.94500000000005</v>
      </c>
      <c r="F43" s="46"/>
      <c r="G43" s="48" t="str" cm="1">
        <f t="array" ref="G43">HYPERLINK(TEXT("#"&amp;INDEX($D$199:$U$274,$C227,C$101),),INDEX($D$199:$U$274,$C227,C$101))</f>
        <v>A126273794F</v>
      </c>
      <c r="H43" s="48" t="str" cm="1">
        <f t="array" ref="H43">HYPERLINK(TEXT("#"&amp;INDEX($D$199:$U$274,$C227,D$101),),INDEX($D$199:$U$274,$C227,D$101))</f>
        <v>A126297122K</v>
      </c>
      <c r="I43" s="48" t="str" cm="1">
        <f t="array" ref="I43">HYPERLINK(TEXT("#"&amp;INDEX($D$199:$U$274,$C227,E$101),),INDEX($D$199:$U$274,$C227,E$101))</f>
        <v>A126285458T</v>
      </c>
    </row>
    <row r="44" spans="1:9">
      <c r="A44" s="41" t="s">
        <v>4288</v>
      </c>
      <c r="B44" s="42"/>
      <c r="C44" s="42"/>
      <c r="D44" s="42"/>
      <c r="E44" s="42"/>
      <c r="F44" s="46"/>
      <c r="G44" s="42"/>
      <c r="H44" s="42"/>
      <c r="I44" s="42"/>
    </row>
    <row r="45" spans="1:9">
      <c r="A45" s="44" t="s">
        <v>4312</v>
      </c>
      <c r="B45" s="45"/>
      <c r="C45" s="46"/>
      <c r="D45" s="46"/>
      <c r="E45" s="46"/>
      <c r="F45" s="46"/>
      <c r="G45" s="48"/>
      <c r="H45" s="48"/>
      <c r="I45" s="48"/>
    </row>
    <row r="46" spans="1:9">
      <c r="A46" s="45"/>
      <c r="B46" s="45" t="s">
        <v>4313</v>
      </c>
      <c r="C46" s="46" cm="1">
        <f t="array" ref="C46">INDEX($D$115:$U$190,$C146,C$101)</f>
        <v>9939.7890000000007</v>
      </c>
      <c r="D46" s="46" cm="1">
        <f t="array" ref="D46">INDEX($D$115:$U$190,$C146,D$101)</f>
        <v>4971.0450000000001</v>
      </c>
      <c r="E46" s="46" cm="1">
        <f t="array" ref="E46">INDEX($D$115:$U$190,$C146,E$101)</f>
        <v>4968.7449999999999</v>
      </c>
      <c r="F46" s="46"/>
      <c r="G46" s="48" t="str" cm="1">
        <f t="array" ref="G46">HYPERLINK(TEXT("#"&amp;INDEX($D$199:$U$274,$C230,C$101),),INDEX($D$199:$U$274,$C230,C$101))</f>
        <v>A126273702K</v>
      </c>
      <c r="H46" s="48" t="str" cm="1">
        <f t="array" ref="H46">HYPERLINK(TEXT("#"&amp;INDEX($D$199:$U$274,$C230,D$101),),INDEX($D$199:$U$274,$C230,D$101))</f>
        <v>A126297030A</v>
      </c>
      <c r="I46" s="48" t="str" cm="1">
        <f t="array" ref="I46">HYPERLINK(TEXT("#"&amp;INDEX($D$199:$U$274,$C230,E$101),),INDEX($D$199:$U$274,$C230,E$101))</f>
        <v>A126285366J</v>
      </c>
    </row>
    <row r="47" spans="1:9">
      <c r="A47" s="45"/>
      <c r="B47" s="45" t="s">
        <v>4314</v>
      </c>
      <c r="C47" s="46" cm="1">
        <f t="array" ref="C47">INDEX($D$115:$U$190,$C147,C$101)</f>
        <v>1990.9280000000001</v>
      </c>
      <c r="D47" s="46" cm="1">
        <f t="array" ref="D47">INDEX($D$115:$U$190,$C147,D$101)</f>
        <v>1305.9870000000001</v>
      </c>
      <c r="E47" s="46" cm="1">
        <f t="array" ref="E47">INDEX($D$115:$U$190,$C147,E$101)</f>
        <v>684.94100000000003</v>
      </c>
      <c r="F47" s="46"/>
      <c r="G47" s="48" t="str" cm="1">
        <f t="array" ref="G47">HYPERLINK(TEXT("#"&amp;INDEX($D$199:$U$274,$C231,C$101),),INDEX($D$199:$U$274,$C231,C$101))</f>
        <v>A126273902C</v>
      </c>
      <c r="H47" s="48" t="str" cm="1">
        <f t="array" ref="H47">HYPERLINK(TEXT("#"&amp;INDEX($D$199:$U$274,$C231,D$101),),INDEX($D$199:$U$274,$C231,D$101))</f>
        <v>A126297230V</v>
      </c>
      <c r="I47" s="48" t="str" cm="1">
        <f t="array" ref="I47">HYPERLINK(TEXT("#"&amp;INDEX($D$199:$U$274,$C231,E$101),),INDEX($D$199:$U$274,$C231,E$101))</f>
        <v>A126285566A</v>
      </c>
    </row>
    <row r="48" spans="1:9">
      <c r="A48" s="44" t="s">
        <v>4289</v>
      </c>
      <c r="B48" s="45"/>
      <c r="C48" s="49" cm="1">
        <f t="array" ref="C48">INDEX($D$115:$U$190,$C148,C$101)</f>
        <v>11930.717000000001</v>
      </c>
      <c r="D48" s="49" cm="1">
        <f t="array" ref="D48">INDEX($D$115:$U$190,$C148,D$101)</f>
        <v>6277.0320000000002</v>
      </c>
      <c r="E48" s="49" cm="1">
        <f t="array" ref="E48">INDEX($D$115:$U$190,$C148,E$101)</f>
        <v>5653.6859999999997</v>
      </c>
      <c r="F48" s="46"/>
      <c r="G48" s="48" t="str" cm="1">
        <f t="array" ref="G48">HYPERLINK(TEXT("#"&amp;INDEX($D$199:$U$274,$C232,C$101),),INDEX($D$199:$U$274,$C232,C$101))</f>
        <v>A126273894R</v>
      </c>
      <c r="H48" s="48" t="str" cm="1">
        <f t="array" ref="H48">HYPERLINK(TEXT("#"&amp;INDEX($D$199:$U$274,$C232,D$101),),INDEX($D$199:$U$274,$C232,D$101))</f>
        <v>A126297222V</v>
      </c>
      <c r="I48" s="48" t="str" cm="1">
        <f t="array" ref="I48">HYPERLINK(TEXT("#"&amp;INDEX($D$199:$U$274,$C232,E$101),),INDEX($D$199:$U$274,$C232,E$101))</f>
        <v>A126285558A</v>
      </c>
    </row>
    <row r="49" spans="1:9">
      <c r="A49" s="41" t="s">
        <v>4315</v>
      </c>
      <c r="B49" s="42"/>
      <c r="C49" s="42"/>
      <c r="D49" s="42"/>
      <c r="E49" s="42"/>
      <c r="F49" s="46"/>
      <c r="G49" s="42"/>
      <c r="H49" s="42"/>
      <c r="I49" s="42"/>
    </row>
    <row r="50" spans="1:9">
      <c r="A50" s="44" t="s">
        <v>4316</v>
      </c>
      <c r="B50" s="45"/>
      <c r="C50" s="46"/>
      <c r="D50" s="46"/>
      <c r="E50" s="46"/>
      <c r="F50" s="46"/>
      <c r="G50" s="48"/>
      <c r="H50" s="48"/>
      <c r="I50" s="48"/>
    </row>
    <row r="51" spans="1:9">
      <c r="A51" s="45"/>
      <c r="B51" s="45" t="s">
        <v>4317</v>
      </c>
      <c r="C51" s="46" cm="1">
        <f t="array" ref="C51">INDEX($D$115:$U$190,$C151,C$101)</f>
        <v>9458.9269999999997</v>
      </c>
      <c r="D51" s="46" cm="1">
        <f t="array" ref="D51">INDEX($D$115:$U$190,$C151,D$101)</f>
        <v>4756.5219999999999</v>
      </c>
      <c r="E51" s="46" cm="1">
        <f t="array" ref="E51">INDEX($D$115:$U$190,$C151,E$101)</f>
        <v>4702.4049999999997</v>
      </c>
      <c r="F51" s="46"/>
      <c r="G51" s="48" t="str" cm="1">
        <f t="array" ref="G51">HYPERLINK(TEXT("#"&amp;INDEX($D$199:$U$274,$C235,C$101),),INDEX($D$199:$U$274,$C235,C$101))</f>
        <v>A126273882F</v>
      </c>
      <c r="H51" s="48" t="str" cm="1">
        <f t="array" ref="H51">HYPERLINK(TEXT("#"&amp;INDEX($D$199:$U$274,$C235,D$101),),INDEX($D$199:$U$274,$C235,D$101))</f>
        <v>A126297210K</v>
      </c>
      <c r="I51" s="48" t="str" cm="1">
        <f t="array" ref="I51">HYPERLINK(TEXT("#"&amp;INDEX($D$199:$U$274,$C235,E$101),),INDEX($D$199:$U$274,$C235,E$101))</f>
        <v>A126285546T</v>
      </c>
    </row>
    <row r="52" spans="1:9">
      <c r="A52" s="45"/>
      <c r="B52" s="45" t="s">
        <v>4318</v>
      </c>
      <c r="C52" s="46" cm="1">
        <f t="array" ref="C52">INDEX($D$115:$U$190,$C152,C$101)</f>
        <v>241.42</v>
      </c>
      <c r="D52" s="46" cm="1">
        <f t="array" ref="D52">INDEX($D$115:$U$190,$C152,D$101)</f>
        <v>111.595</v>
      </c>
      <c r="E52" s="46" cm="1">
        <f t="array" ref="E52">INDEX($D$115:$U$190,$C152,E$101)</f>
        <v>129.82499999999999</v>
      </c>
      <c r="F52" s="46"/>
      <c r="G52" s="48" t="str" cm="1">
        <f t="array" ref="G52">HYPERLINK(TEXT("#"&amp;INDEX($D$199:$U$274,$C236,C$101),),INDEX($D$199:$U$274,$C236,C$101))</f>
        <v>A126273886R</v>
      </c>
      <c r="H52" s="48" t="str" cm="1">
        <f t="array" ref="H52">HYPERLINK(TEXT("#"&amp;INDEX($D$199:$U$274,$C236,D$101),),INDEX($D$199:$U$274,$C236,D$101))</f>
        <v>A126297214V</v>
      </c>
      <c r="I52" s="48" t="str" cm="1">
        <f t="array" ref="I52">HYPERLINK(TEXT("#"&amp;INDEX($D$199:$U$274,$C236,E$101),),INDEX($D$199:$U$274,$C236,E$101))</f>
        <v>A126285550J</v>
      </c>
    </row>
    <row r="53" spans="1:9">
      <c r="A53" s="45"/>
      <c r="B53" s="45" t="s">
        <v>4319</v>
      </c>
      <c r="C53" s="46" cm="1">
        <f t="array" ref="C53">INDEX($D$115:$U$190,$C153,C$101)</f>
        <v>231.02799999999999</v>
      </c>
      <c r="D53" s="46" cm="1">
        <f t="array" ref="D53">INDEX($D$115:$U$190,$C153,D$101)</f>
        <v>99.748000000000005</v>
      </c>
      <c r="E53" s="46" cm="1">
        <f t="array" ref="E53">INDEX($D$115:$U$190,$C153,E$101)</f>
        <v>131.28</v>
      </c>
      <c r="F53" s="46"/>
      <c r="G53" s="48" t="str" cm="1">
        <f t="array" ref="G53">HYPERLINK(TEXT("#"&amp;INDEX($D$199:$U$274,$C237,C$101),),INDEX($D$199:$U$274,$C237,C$101))</f>
        <v>A126273706V</v>
      </c>
      <c r="H53" s="48" t="str" cm="1">
        <f t="array" ref="H53">HYPERLINK(TEXT("#"&amp;INDEX($D$199:$U$274,$C237,D$101),),INDEX($D$199:$U$274,$C237,D$101))</f>
        <v>A126297034K</v>
      </c>
      <c r="I53" s="48" t="str" cm="1">
        <f t="array" ref="I53">HYPERLINK(TEXT("#"&amp;INDEX($D$199:$U$274,$C237,E$101),),INDEX($D$199:$U$274,$C237,E$101))</f>
        <v>A126285370X</v>
      </c>
    </row>
    <row r="54" spans="1:9">
      <c r="A54" s="44" t="s">
        <v>4320</v>
      </c>
      <c r="B54" s="45"/>
      <c r="C54" s="46"/>
      <c r="D54" s="46"/>
      <c r="E54" s="46"/>
      <c r="F54" s="46"/>
      <c r="G54" s="48"/>
      <c r="H54" s="48"/>
      <c r="I54" s="48"/>
    </row>
    <row r="55" spans="1:9">
      <c r="A55" s="45"/>
      <c r="B55" s="45" t="s">
        <v>4321</v>
      </c>
      <c r="C55" s="46" cm="1">
        <f t="array" ref="C55">INDEX($D$115:$U$190,$C155,C$101)</f>
        <v>7639.3370000000004</v>
      </c>
      <c r="D55" s="46" cm="1">
        <f t="array" ref="D55">INDEX($D$115:$U$190,$C155,D$101)</f>
        <v>3925.7890000000002</v>
      </c>
      <c r="E55" s="46" cm="1">
        <f t="array" ref="E55">INDEX($D$115:$U$190,$C155,E$101)</f>
        <v>3713.5479999999998</v>
      </c>
      <c r="F55" s="46"/>
      <c r="G55" s="48" t="str" cm="1">
        <f t="array" ref="G55">HYPERLINK(TEXT("#"&amp;INDEX($D$199:$U$274,$C239,C$101),),INDEX($D$199:$U$274,$C239,C$101))</f>
        <v>A126273766W</v>
      </c>
      <c r="H55" s="48" t="str" cm="1">
        <f t="array" ref="H55">HYPERLINK(TEXT("#"&amp;INDEX($D$199:$U$274,$C239,D$101),),INDEX($D$199:$U$274,$C239,D$101))</f>
        <v>A126297094L</v>
      </c>
      <c r="I55" s="48" t="str" cm="1">
        <f t="array" ref="I55">HYPERLINK(TEXT("#"&amp;INDEX($D$199:$U$274,$C239,E$101),),INDEX($D$199:$U$274,$C239,E$101))</f>
        <v>A126285430R</v>
      </c>
    </row>
    <row r="56" spans="1:9">
      <c r="A56" s="45"/>
      <c r="B56" s="45" t="s">
        <v>4322</v>
      </c>
      <c r="C56" s="46" cm="1">
        <f t="array" ref="C56">INDEX($D$115:$U$190,$C156,C$101)</f>
        <v>440.22</v>
      </c>
      <c r="D56" s="46" cm="1">
        <f t="array" ref="D56">INDEX($D$115:$U$190,$C156,D$101)</f>
        <v>154.13</v>
      </c>
      <c r="E56" s="46" cm="1">
        <f t="array" ref="E56">INDEX($D$115:$U$190,$C156,E$101)</f>
        <v>286.08999999999997</v>
      </c>
      <c r="F56" s="46"/>
      <c r="G56" s="48" t="str" cm="1">
        <f t="array" ref="G56">HYPERLINK(TEXT("#"&amp;INDEX($D$199:$U$274,$C240,C$101),),INDEX($D$199:$U$274,$C240,C$101))</f>
        <v>A126273818L</v>
      </c>
      <c r="H56" s="48" t="str" cm="1">
        <f t="array" ref="H56">HYPERLINK(TEXT("#"&amp;INDEX($D$199:$U$274,$C240,D$101),),INDEX($D$199:$U$274,$C240,D$101))</f>
        <v>A126297146C</v>
      </c>
      <c r="I56" s="48" t="str" cm="1">
        <f t="array" ref="I56">HYPERLINK(TEXT("#"&amp;INDEX($D$199:$U$274,$C240,E$101),),INDEX($D$199:$U$274,$C240,E$101))</f>
        <v>A126285482T</v>
      </c>
    </row>
    <row r="57" spans="1:9">
      <c r="A57" s="45"/>
      <c r="B57" s="51" t="s">
        <v>4323</v>
      </c>
      <c r="C57" s="46" cm="1">
        <f t="array" ref="C57">INDEX($D$115:$U$190,$C157,C$101)</f>
        <v>110.75700000000001</v>
      </c>
      <c r="D57" s="46" cm="1">
        <f t="array" ref="D57">INDEX($D$115:$U$190,$C157,D$101)</f>
        <v>63.274999999999999</v>
      </c>
      <c r="E57" s="46" cm="1">
        <f t="array" ref="E57">INDEX($D$115:$U$190,$C157,E$101)</f>
        <v>47.481999999999999</v>
      </c>
      <c r="F57" s="46"/>
      <c r="G57" s="48" t="str" cm="1">
        <f t="array" ref="G57">HYPERLINK(TEXT("#"&amp;INDEX($D$199:$U$274,$C241,C$101),),INDEX($D$199:$U$274,$C241,C$101))</f>
        <v>A126273898X</v>
      </c>
      <c r="H57" s="48" t="str" cm="1">
        <f t="array" ref="H57">HYPERLINK(TEXT("#"&amp;INDEX($D$199:$U$274,$C241,D$101),),INDEX($D$199:$U$274,$C241,D$101))</f>
        <v>A126297226C</v>
      </c>
      <c r="I57" s="48" t="str" cm="1">
        <f t="array" ref="I57">HYPERLINK(TEXT("#"&amp;INDEX($D$199:$U$274,$C241,E$101),),INDEX($D$199:$U$274,$C241,E$101))</f>
        <v>A126285562T</v>
      </c>
    </row>
    <row r="58" spans="1:9">
      <c r="A58" s="45"/>
      <c r="B58" s="51" t="s">
        <v>4324</v>
      </c>
      <c r="C58" s="46" cm="1">
        <f t="array" ref="C58">INDEX($D$115:$U$190,$C158,C$101)</f>
        <v>133.18600000000001</v>
      </c>
      <c r="D58" s="46" cm="1">
        <f t="array" ref="D58">INDEX($D$115:$U$190,$C158,D$101)</f>
        <v>41.866</v>
      </c>
      <c r="E58" s="46" cm="1">
        <f t="array" ref="E58">INDEX($D$115:$U$190,$C158,E$101)</f>
        <v>91.32</v>
      </c>
      <c r="F58" s="46"/>
      <c r="G58" s="48" t="str" cm="1">
        <f t="array" ref="G58">HYPERLINK(TEXT("#"&amp;INDEX($D$199:$U$274,$C242,C$101),),INDEX($D$199:$U$274,$C242,C$101))</f>
        <v>A126273710K</v>
      </c>
      <c r="H58" s="48" t="str" cm="1">
        <f t="array" ref="H58">HYPERLINK(TEXT("#"&amp;INDEX($D$199:$U$274,$C242,D$101),),INDEX($D$199:$U$274,$C242,D$101))</f>
        <v>A126297038V</v>
      </c>
      <c r="I58" s="48" t="str" cm="1">
        <f t="array" ref="I58">HYPERLINK(TEXT("#"&amp;INDEX($D$199:$U$274,$C242,E$101),),INDEX($D$199:$U$274,$C242,E$101))</f>
        <v>A126285374J</v>
      </c>
    </row>
    <row r="59" spans="1:9">
      <c r="A59" s="45"/>
      <c r="B59" s="51" t="s">
        <v>4325</v>
      </c>
      <c r="C59" s="46" cm="1">
        <f t="array" ref="C59">INDEX($D$115:$U$190,$C159,C$101)</f>
        <v>196.27799999999999</v>
      </c>
      <c r="D59" s="46" cm="1">
        <f t="array" ref="D59">INDEX($D$115:$U$190,$C159,D$101)</f>
        <v>48.988999999999997</v>
      </c>
      <c r="E59" s="46" cm="1">
        <f t="array" ref="E59">INDEX($D$115:$U$190,$C159,E$101)</f>
        <v>147.28800000000001</v>
      </c>
      <c r="F59" s="46"/>
      <c r="G59" s="48" t="str" cm="1">
        <f t="array" ref="G59">HYPERLINK(TEXT("#"&amp;INDEX($D$199:$U$274,$C243,C$101),),INDEX($D$199:$U$274,$C243,C$101))</f>
        <v>A126273850L</v>
      </c>
      <c r="H59" s="48" t="str" cm="1">
        <f t="array" ref="H59">HYPERLINK(TEXT("#"&amp;INDEX($D$199:$U$274,$C243,D$101),),INDEX($D$199:$U$274,$C243,D$101))</f>
        <v>A126297178W</v>
      </c>
      <c r="I59" s="48" t="str" cm="1">
        <f t="array" ref="I59">HYPERLINK(TEXT("#"&amp;INDEX($D$199:$U$274,$C243,E$101),),INDEX($D$199:$U$274,$C243,E$101))</f>
        <v>A126285514X</v>
      </c>
    </row>
    <row r="60" spans="1:9">
      <c r="A60" s="45"/>
      <c r="B60" s="45" t="s">
        <v>4326</v>
      </c>
      <c r="C60" s="46" cm="1">
        <f t="array" ref="C60">INDEX($D$115:$U$190,$C160,C$101)</f>
        <v>440.31900000000002</v>
      </c>
      <c r="D60" s="46" cm="1">
        <f t="array" ref="D60">INDEX($D$115:$U$190,$C160,D$101)</f>
        <v>146.256</v>
      </c>
      <c r="E60" s="46" cm="1">
        <f t="array" ref="E60">INDEX($D$115:$U$190,$C160,E$101)</f>
        <v>294.06299999999999</v>
      </c>
      <c r="F60" s="46"/>
      <c r="G60" s="48" t="str" cm="1">
        <f t="array" ref="G60">HYPERLINK(TEXT("#"&amp;INDEX($D$199:$U$274,$C244,C$101),),INDEX($D$199:$U$274,$C244,C$101))</f>
        <v>A126273854W</v>
      </c>
      <c r="H60" s="48" t="str" cm="1">
        <f t="array" ref="H60">HYPERLINK(TEXT("#"&amp;INDEX($D$199:$U$274,$C244,D$101),),INDEX($D$199:$U$274,$C244,D$101))</f>
        <v>A126297182L</v>
      </c>
      <c r="I60" s="48" t="str" cm="1">
        <f t="array" ref="I60">HYPERLINK(TEXT("#"&amp;INDEX($D$199:$U$274,$C244,E$101),),INDEX($D$199:$U$274,$C244,E$101))</f>
        <v>A126285518J</v>
      </c>
    </row>
    <row r="61" spans="1:9">
      <c r="A61" s="45"/>
      <c r="B61" s="51" t="s">
        <v>4327</v>
      </c>
      <c r="C61" s="46" cm="1">
        <f t="array" ref="C61">INDEX($D$115:$U$190,$C161,C$101)</f>
        <v>116.374</v>
      </c>
      <c r="D61" s="46" cm="1">
        <f t="array" ref="D61">INDEX($D$115:$U$190,$C161,D$101)</f>
        <v>64.173000000000002</v>
      </c>
      <c r="E61" s="46" cm="1">
        <f t="array" ref="E61">INDEX($D$115:$U$190,$C161,E$101)</f>
        <v>52.201000000000001</v>
      </c>
      <c r="F61" s="46"/>
      <c r="G61" s="48" t="str" cm="1">
        <f t="array" ref="G61">HYPERLINK(TEXT("#"&amp;INDEX($D$199:$U$274,$C245,C$101),),INDEX($D$199:$U$274,$C245,C$101))</f>
        <v>A126273742C</v>
      </c>
      <c r="H61" s="48" t="str" cm="1">
        <f t="array" ref="H61">HYPERLINK(TEXT("#"&amp;INDEX($D$199:$U$274,$C245,D$101),),INDEX($D$199:$U$274,$C245,D$101))</f>
        <v>A126297070V</v>
      </c>
      <c r="I61" s="48" t="str" cm="1">
        <f t="array" ref="I61">HYPERLINK(TEXT("#"&amp;INDEX($D$199:$U$274,$C245,E$101),),INDEX($D$199:$U$274,$C245,E$101))</f>
        <v>A126285406R</v>
      </c>
    </row>
    <row r="62" spans="1:9">
      <c r="A62" s="45"/>
      <c r="B62" s="51" t="s">
        <v>4328</v>
      </c>
      <c r="C62" s="46" cm="1">
        <f t="array" ref="C62">INDEX($D$115:$U$190,$C162,C$101)</f>
        <v>167.327</v>
      </c>
      <c r="D62" s="46" cm="1">
        <f t="array" ref="D62">INDEX($D$115:$U$190,$C162,D$101)</f>
        <v>39.000999999999998</v>
      </c>
      <c r="E62" s="46" cm="1">
        <f t="array" ref="E62">INDEX($D$115:$U$190,$C162,E$101)</f>
        <v>128.32599999999999</v>
      </c>
      <c r="F62" s="46"/>
      <c r="G62" s="48" t="str" cm="1">
        <f t="array" ref="G62">HYPERLINK(TEXT("#"&amp;INDEX($D$199:$U$274,$C246,C$101),),INDEX($D$199:$U$274,$C246,C$101))</f>
        <v>A126273714V</v>
      </c>
      <c r="H62" s="48" t="str" cm="1">
        <f t="array" ref="H62">HYPERLINK(TEXT("#"&amp;INDEX($D$199:$U$274,$C246,D$101),),INDEX($D$199:$U$274,$C246,D$101))</f>
        <v>A126297042K</v>
      </c>
      <c r="I62" s="48" t="str" cm="1">
        <f t="array" ref="I62">HYPERLINK(TEXT("#"&amp;INDEX($D$199:$U$274,$C246,E$101),),INDEX($D$199:$U$274,$C246,E$101))</f>
        <v>A126285378T</v>
      </c>
    </row>
    <row r="63" spans="1:9">
      <c r="A63" s="45"/>
      <c r="B63" s="51" t="s">
        <v>4329</v>
      </c>
      <c r="C63" s="46" cm="1">
        <f t="array" ref="C63">INDEX($D$115:$U$190,$C163,C$101)</f>
        <v>156.61799999999999</v>
      </c>
      <c r="D63" s="46" cm="1">
        <f t="array" ref="D63">INDEX($D$115:$U$190,$C163,D$101)</f>
        <v>43.082000000000001</v>
      </c>
      <c r="E63" s="46" cm="1">
        <f t="array" ref="E63">INDEX($D$115:$U$190,$C163,E$101)</f>
        <v>113.536</v>
      </c>
      <c r="F63" s="46"/>
      <c r="G63" s="48" t="str" cm="1">
        <f t="array" ref="G63">HYPERLINK(TEXT("#"&amp;INDEX($D$199:$U$274,$C247,C$101),),INDEX($D$199:$U$274,$C247,C$101))</f>
        <v>A126273770L</v>
      </c>
      <c r="H63" s="48" t="str" cm="1">
        <f t="array" ref="H63">HYPERLINK(TEXT("#"&amp;INDEX($D$199:$U$274,$C247,D$101),),INDEX($D$199:$U$274,$C247,D$101))</f>
        <v>A126297098W</v>
      </c>
      <c r="I63" s="48" t="str" cm="1">
        <f t="array" ref="I63">HYPERLINK(TEXT("#"&amp;INDEX($D$199:$U$274,$C247,E$101),),INDEX($D$199:$U$274,$C247,E$101))</f>
        <v>A126285434X</v>
      </c>
    </row>
    <row r="64" spans="1:9">
      <c r="A64" s="45"/>
      <c r="B64" s="45" t="s">
        <v>4330</v>
      </c>
      <c r="C64" s="46" cm="1">
        <f t="array" ref="C64">INDEX($D$115:$U$190,$C164,C$101)</f>
        <v>1419.913</v>
      </c>
      <c r="D64" s="46" cm="1">
        <f t="array" ref="D64">INDEX($D$115:$U$190,$C164,D$101)</f>
        <v>744.86900000000003</v>
      </c>
      <c r="E64" s="46" cm="1">
        <f t="array" ref="E64">INDEX($D$115:$U$190,$C164,E$101)</f>
        <v>675.04399999999998</v>
      </c>
      <c r="F64" s="46"/>
      <c r="G64" s="48" t="str" cm="1">
        <f t="array" ref="G64">HYPERLINK(TEXT("#"&amp;INDEX($D$199:$U$274,$C248,C$101),),INDEX($D$199:$U$274,$C248,C$101))</f>
        <v>A126273734C</v>
      </c>
      <c r="H64" s="48" t="str" cm="1">
        <f t="array" ref="H64">HYPERLINK(TEXT("#"&amp;INDEX($D$199:$U$274,$C248,D$101),),INDEX($D$199:$U$274,$C248,D$101))</f>
        <v>A126297062V</v>
      </c>
      <c r="I64" s="48" t="str" cm="1">
        <f t="array" ref="I64">HYPERLINK(TEXT("#"&amp;INDEX($D$199:$U$274,$C248,E$101),),INDEX($D$199:$U$274,$C248,E$101))</f>
        <v>A126285398A</v>
      </c>
    </row>
    <row r="65" spans="1:9">
      <c r="A65" s="44" t="s">
        <v>4331</v>
      </c>
      <c r="B65" s="45"/>
      <c r="C65" s="46"/>
      <c r="D65" s="46"/>
      <c r="E65" s="46"/>
      <c r="F65" s="46"/>
      <c r="G65" s="48"/>
      <c r="H65" s="48"/>
      <c r="I65" s="48"/>
    </row>
    <row r="66" spans="1:9">
      <c r="A66" s="45"/>
      <c r="B66" s="45" t="s">
        <v>4332</v>
      </c>
      <c r="C66" s="46" cm="1">
        <f t="array" ref="C66">INDEX($D$115:$U$190,$C166,C$101)</f>
        <v>1147.6890000000001</v>
      </c>
      <c r="D66" s="46" cm="1">
        <f t="array" ref="D66">INDEX($D$115:$U$190,$C166,D$101)</f>
        <v>576.51</v>
      </c>
      <c r="E66" s="46" cm="1">
        <f t="array" ref="E66">INDEX($D$115:$U$190,$C166,E$101)</f>
        <v>571.17899999999997</v>
      </c>
      <c r="F66" s="46"/>
      <c r="G66" s="48" t="str" cm="1">
        <f t="array" ref="G66">HYPERLINK(TEXT("#"&amp;INDEX($D$199:$U$274,$C250,C$101),),INDEX($D$199:$U$274,$C250,C$101))</f>
        <v>A126273774W</v>
      </c>
      <c r="H66" s="48" t="str" cm="1">
        <f t="array" ref="H66">HYPERLINK(TEXT("#"&amp;INDEX($D$199:$U$274,$C250,D$101),),INDEX($D$199:$U$274,$C250,D$101))</f>
        <v>A126297102A</v>
      </c>
      <c r="I66" s="48" t="str" cm="1">
        <f t="array" ref="I66">HYPERLINK(TEXT("#"&amp;INDEX($D$199:$U$274,$C250,E$101),),INDEX($D$199:$U$274,$C250,E$101))</f>
        <v>A126285438J</v>
      </c>
    </row>
    <row r="67" spans="1:9">
      <c r="A67" s="45"/>
      <c r="B67" s="45" t="s">
        <v>4333</v>
      </c>
      <c r="C67" s="46" cm="1">
        <f t="array" ref="C67">INDEX($D$115:$U$190,$C167,C$101)</f>
        <v>8792.1010000000006</v>
      </c>
      <c r="D67" s="46" cm="1">
        <f t="array" ref="D67">INDEX($D$115:$U$190,$C167,D$101)</f>
        <v>4394.5339999999997</v>
      </c>
      <c r="E67" s="46" cm="1">
        <f t="array" ref="E67">INDEX($D$115:$U$190,$C167,E$101)</f>
        <v>4397.5659999999998</v>
      </c>
      <c r="F67" s="46"/>
      <c r="G67" s="48" t="str" cm="1">
        <f t="array" ref="G67">HYPERLINK(TEXT("#"&amp;INDEX($D$199:$U$274,$C251,C$101),),INDEX($D$199:$U$274,$C251,C$101))</f>
        <v>A126273746L</v>
      </c>
      <c r="H67" s="48" t="str" cm="1">
        <f t="array" ref="H67">HYPERLINK(TEXT("#"&amp;INDEX($D$199:$U$274,$C251,D$101),),INDEX($D$199:$U$274,$C251,D$101))</f>
        <v>A126297074C</v>
      </c>
      <c r="I67" s="48" t="str" cm="1">
        <f t="array" ref="I67">HYPERLINK(TEXT("#"&amp;INDEX($D$199:$U$274,$C251,E$101),),INDEX($D$199:$U$274,$C251,E$101))</f>
        <v>A126285410F</v>
      </c>
    </row>
    <row r="68" spans="1:9">
      <c r="A68" s="44" t="s">
        <v>4334</v>
      </c>
      <c r="B68" s="45"/>
      <c r="C68" s="46"/>
      <c r="D68" s="46"/>
      <c r="E68" s="46"/>
      <c r="F68" s="46"/>
      <c r="G68" s="48"/>
      <c r="H68" s="48"/>
      <c r="I68" s="48"/>
    </row>
    <row r="69" spans="1:9">
      <c r="A69" s="45"/>
      <c r="B69" s="45" t="s">
        <v>4335</v>
      </c>
      <c r="C69" s="46" cm="1">
        <f t="array" ref="C69">INDEX($D$115:$U$190,$C169,C$101)</f>
        <v>983.31799999999998</v>
      </c>
      <c r="D69" s="46" cm="1">
        <f t="array" ref="D69">INDEX($D$115:$U$190,$C169,D$101)</f>
        <v>466.29199999999997</v>
      </c>
      <c r="E69" s="46" cm="1">
        <f t="array" ref="E69">INDEX($D$115:$U$190,$C169,E$101)</f>
        <v>517.02599999999995</v>
      </c>
      <c r="F69" s="46"/>
      <c r="G69" s="48" t="str" cm="1">
        <f t="array" ref="G69">HYPERLINK(TEXT("#"&amp;INDEX($D$199:$U$274,$C253,C$101),),INDEX($D$199:$U$274,$C253,C$101))</f>
        <v>A126273778F</v>
      </c>
      <c r="H69" s="48" t="str" cm="1">
        <f t="array" ref="H69">HYPERLINK(TEXT("#"&amp;INDEX($D$199:$U$274,$C253,D$101),),INDEX($D$199:$U$274,$C253,D$101))</f>
        <v>A126297106K</v>
      </c>
      <c r="I69" s="48" t="str" cm="1">
        <f t="array" ref="I69">HYPERLINK(TEXT("#"&amp;INDEX($D$199:$U$274,$C253,E$101),),INDEX($D$199:$U$274,$C253,E$101))</f>
        <v>A126285442X</v>
      </c>
    </row>
    <row r="70" spans="1:9">
      <c r="A70" s="45"/>
      <c r="B70" s="45" t="s">
        <v>4336</v>
      </c>
      <c r="C70" s="46" cm="1">
        <f t="array" ref="C70">INDEX($D$115:$U$190,$C170,C$101)</f>
        <v>8956.4719999999998</v>
      </c>
      <c r="D70" s="46" cm="1">
        <f t="array" ref="D70">INDEX($D$115:$U$190,$C170,D$101)</f>
        <v>4504.7529999999997</v>
      </c>
      <c r="E70" s="46" cm="1">
        <f t="array" ref="E70">INDEX($D$115:$U$190,$C170,E$101)</f>
        <v>4451.7190000000001</v>
      </c>
      <c r="F70" s="46"/>
      <c r="G70" s="48" t="str" cm="1">
        <f t="array" ref="G70">HYPERLINK(TEXT("#"&amp;INDEX($D$199:$U$274,$C254,C$101),),INDEX($D$199:$U$274,$C254,C$101))</f>
        <v>A126273822C</v>
      </c>
      <c r="H70" s="48" t="str" cm="1">
        <f t="array" ref="H70">HYPERLINK(TEXT("#"&amp;INDEX($D$199:$U$274,$C254,D$101),),INDEX($D$199:$U$274,$C254,D$101))</f>
        <v>A126297150V</v>
      </c>
      <c r="I70" s="48" t="str" cm="1">
        <f t="array" ref="I70">HYPERLINK(TEXT("#"&amp;INDEX($D$199:$U$274,$C254,E$101),),INDEX($D$199:$U$274,$C254,E$101))</f>
        <v>A126285486A</v>
      </c>
    </row>
    <row r="71" spans="1:9">
      <c r="A71" s="44" t="s">
        <v>4337</v>
      </c>
      <c r="B71" s="45"/>
      <c r="C71" s="46"/>
      <c r="D71" s="46"/>
      <c r="E71" s="46"/>
      <c r="F71" s="46"/>
      <c r="G71" s="48"/>
      <c r="H71" s="48"/>
      <c r="I71" s="48"/>
    </row>
    <row r="72" spans="1:9">
      <c r="A72" s="45"/>
      <c r="B72" s="45" t="s">
        <v>4338</v>
      </c>
      <c r="C72" s="46" cm="1">
        <f t="array" ref="C72">INDEX($D$115:$U$190,$C172,C$101)</f>
        <v>1592.5160000000001</v>
      </c>
      <c r="D72" s="46" cm="1">
        <f t="array" ref="D72">INDEX($D$115:$U$190,$C172,D$101)</f>
        <v>788.29300000000001</v>
      </c>
      <c r="E72" s="46" cm="1">
        <f t="array" ref="E72">INDEX($D$115:$U$190,$C172,E$101)</f>
        <v>804.22299999999996</v>
      </c>
      <c r="F72" s="46"/>
      <c r="G72" s="48" t="str" cm="1">
        <f t="array" ref="G72">HYPERLINK(TEXT("#"&amp;INDEX($D$199:$U$274,$C256,C$101),),INDEX($D$199:$U$274,$C256,C$101))</f>
        <v>A126273782W</v>
      </c>
      <c r="H72" s="48" t="str" cm="1">
        <f t="array" ref="H72">HYPERLINK(TEXT("#"&amp;INDEX($D$199:$U$274,$C256,D$101),),INDEX($D$199:$U$274,$C256,D$101))</f>
        <v>A126297110A</v>
      </c>
      <c r="I72" s="48" t="str" cm="1">
        <f t="array" ref="I72">HYPERLINK(TEXT("#"&amp;INDEX($D$199:$U$274,$C256,E$101),),INDEX($D$199:$U$274,$C256,E$101))</f>
        <v>A126285446J</v>
      </c>
    </row>
    <row r="73" spans="1:9">
      <c r="A73" s="45"/>
      <c r="B73" s="51" t="s">
        <v>4339</v>
      </c>
      <c r="C73" s="46" cm="1">
        <f t="array" ref="C73">INDEX($D$115:$U$190,$C173,C$101)</f>
        <v>538.49</v>
      </c>
      <c r="D73" s="46" cm="1">
        <f t="array" ref="D73">INDEX($D$115:$U$190,$C173,D$101)</f>
        <v>254.50899999999999</v>
      </c>
      <c r="E73" s="46" cm="1">
        <f t="array" ref="E73">INDEX($D$115:$U$190,$C173,E$101)</f>
        <v>283.98099999999999</v>
      </c>
      <c r="F73" s="46"/>
      <c r="G73" s="48" t="str" cm="1">
        <f t="array" ref="G73">HYPERLINK(TEXT("#"&amp;INDEX($D$199:$U$274,$C257,C$101),),INDEX($D$199:$U$274,$C257,C$101))</f>
        <v>A126273750C</v>
      </c>
      <c r="H73" s="48" t="str" cm="1">
        <f t="array" ref="H73">HYPERLINK(TEXT("#"&amp;INDEX($D$199:$U$274,$C257,D$101),),INDEX($D$199:$U$274,$C257,D$101))</f>
        <v>A126297078L</v>
      </c>
      <c r="I73" s="48" t="str" cm="1">
        <f t="array" ref="I73">HYPERLINK(TEXT("#"&amp;INDEX($D$199:$U$274,$C257,E$101),),INDEX($D$199:$U$274,$C257,E$101))</f>
        <v>A126285414R</v>
      </c>
    </row>
    <row r="74" spans="1:9">
      <c r="A74" s="45"/>
      <c r="B74" s="51" t="s">
        <v>4340</v>
      </c>
      <c r="C74" s="46" cm="1">
        <f t="array" ref="C74">INDEX($D$115:$U$190,$C174,C$101)</f>
        <v>609.19899999999996</v>
      </c>
      <c r="D74" s="46" cm="1">
        <f t="array" ref="D74">INDEX($D$115:$U$190,$C174,D$101)</f>
        <v>322.00099999999998</v>
      </c>
      <c r="E74" s="46" cm="1">
        <f t="array" ref="E74">INDEX($D$115:$U$190,$C174,E$101)</f>
        <v>287.197</v>
      </c>
      <c r="F74" s="46"/>
      <c r="G74" s="48" t="str" cm="1">
        <f t="array" ref="G74">HYPERLINK(TEXT("#"&amp;INDEX($D$199:$U$274,$C258,C$101),),INDEX($D$199:$U$274,$C258,C$101))</f>
        <v>A126273858F</v>
      </c>
      <c r="H74" s="48" t="str" cm="1">
        <f t="array" ref="H74">HYPERLINK(TEXT("#"&amp;INDEX($D$199:$U$274,$C258,D$101),),INDEX($D$199:$U$274,$C258,D$101))</f>
        <v>A126297186W</v>
      </c>
      <c r="I74" s="48" t="str" cm="1">
        <f t="array" ref="I74">HYPERLINK(TEXT("#"&amp;INDEX($D$199:$U$274,$C258,E$101),),INDEX($D$199:$U$274,$C258,E$101))</f>
        <v>A126285522X</v>
      </c>
    </row>
    <row r="75" spans="1:9">
      <c r="A75" s="45"/>
      <c r="B75" s="51" t="s">
        <v>4341</v>
      </c>
      <c r="C75" s="46" cm="1">
        <f t="array" ref="C75">INDEX($D$115:$U$190,$C175,C$101)</f>
        <v>444.827</v>
      </c>
      <c r="D75" s="46" cm="1">
        <f t="array" ref="D75">INDEX($D$115:$U$190,$C175,D$101)</f>
        <v>211.78299999999999</v>
      </c>
      <c r="E75" s="46" cm="1">
        <f t="array" ref="E75">INDEX($D$115:$U$190,$C175,E$101)</f>
        <v>233.04499999999999</v>
      </c>
      <c r="F75" s="46"/>
      <c r="G75" s="48" t="str" cm="1">
        <f t="array" ref="G75">HYPERLINK(TEXT("#"&amp;INDEX($D$199:$U$274,$C259,C$101),),INDEX($D$199:$U$274,$C259,C$101))</f>
        <v>A126273826L</v>
      </c>
      <c r="H75" s="48" t="str" cm="1">
        <f t="array" ref="H75">HYPERLINK(TEXT("#"&amp;INDEX($D$199:$U$274,$C259,D$101),),INDEX($D$199:$U$274,$C259,D$101))</f>
        <v>A126297154C</v>
      </c>
      <c r="I75" s="48" t="str" cm="1">
        <f t="array" ref="I75">HYPERLINK(TEXT("#"&amp;INDEX($D$199:$U$274,$C259,E$101),),INDEX($D$199:$U$274,$C259,E$101))</f>
        <v>A126285490T</v>
      </c>
    </row>
    <row r="76" spans="1:9">
      <c r="A76" s="45"/>
      <c r="B76" s="45" t="s">
        <v>4342</v>
      </c>
      <c r="C76" s="46" cm="1">
        <f t="array" ref="C76">INDEX($D$115:$U$190,$C176,C$101)</f>
        <v>8347.2729999999992</v>
      </c>
      <c r="D76" s="46" cm="1">
        <f t="array" ref="D76">INDEX($D$115:$U$190,$C176,D$101)</f>
        <v>4182.7520000000004</v>
      </c>
      <c r="E76" s="46" cm="1">
        <f t="array" ref="E76">INDEX($D$115:$U$190,$C176,E$101)</f>
        <v>4164.5209999999997</v>
      </c>
      <c r="F76" s="46"/>
      <c r="G76" s="48" t="str" cm="1">
        <f t="array" ref="G76">HYPERLINK(TEXT("#"&amp;INDEX($D$199:$U$274,$C260,C$101),),INDEX($D$199:$U$274,$C260,C$101))</f>
        <v>A126273830C</v>
      </c>
      <c r="H76" s="48" t="str" cm="1">
        <f t="array" ref="H76">HYPERLINK(TEXT("#"&amp;INDEX($D$199:$U$274,$C260,D$101),),INDEX($D$199:$U$274,$C260,D$101))</f>
        <v>A126297158L</v>
      </c>
      <c r="I76" s="48" t="str" cm="1">
        <f t="array" ref="I76">HYPERLINK(TEXT("#"&amp;INDEX($D$199:$U$274,$C260,E$101),),INDEX($D$199:$U$274,$C260,E$101))</f>
        <v>A126285494A</v>
      </c>
    </row>
    <row r="77" spans="1:9">
      <c r="A77" s="44" t="s">
        <v>4289</v>
      </c>
      <c r="B77" s="45"/>
      <c r="C77" s="49" cm="1">
        <f t="array" ref="C77">INDEX($D$115:$U$190,$C177,C$101)</f>
        <v>9939.7890000000007</v>
      </c>
      <c r="D77" s="49" cm="1">
        <f t="array" ref="D77">INDEX($D$115:$U$190,$C177,D$101)</f>
        <v>4971.0450000000001</v>
      </c>
      <c r="E77" s="49" cm="1">
        <f t="array" ref="E77">INDEX($D$115:$U$190,$C177,E$101)</f>
        <v>4968.7449999999999</v>
      </c>
      <c r="F77" s="46"/>
      <c r="G77" s="48" t="str" cm="1">
        <f t="array" ref="G77">HYPERLINK(TEXT("#"&amp;INDEX($D$199:$U$274,$C261,C$101),),INDEX($D$199:$U$274,$C261,C$101))</f>
        <v>A126273702K</v>
      </c>
      <c r="H77" s="48" t="str" cm="1">
        <f t="array" ref="H77">HYPERLINK(TEXT("#"&amp;INDEX($D$199:$U$274,$C261,D$101),),INDEX($D$199:$U$274,$C261,D$101))</f>
        <v>A126297030A</v>
      </c>
      <c r="I77" s="48" t="str" cm="1">
        <f t="array" ref="I77">HYPERLINK(TEXT("#"&amp;INDEX($D$199:$U$274,$C261,E$101),),INDEX($D$199:$U$274,$C261,E$101))</f>
        <v>A126285366J</v>
      </c>
    </row>
    <row r="78" spans="1:9">
      <c r="A78" s="41" t="s">
        <v>4343</v>
      </c>
      <c r="B78" s="42"/>
      <c r="C78" s="42"/>
      <c r="D78" s="42"/>
      <c r="E78" s="42"/>
      <c r="F78" s="46"/>
      <c r="G78" s="42"/>
      <c r="H78" s="42"/>
      <c r="I78" s="42"/>
    </row>
    <row r="79" spans="1:9">
      <c r="A79" s="44" t="s">
        <v>4344</v>
      </c>
      <c r="B79" s="45"/>
      <c r="C79" s="46"/>
      <c r="D79" s="46"/>
      <c r="E79" s="46"/>
      <c r="F79" s="46"/>
      <c r="G79" s="48"/>
      <c r="H79" s="48"/>
      <c r="I79" s="48"/>
    </row>
    <row r="80" spans="1:9">
      <c r="A80" s="45"/>
      <c r="B80" s="45" t="s">
        <v>4345</v>
      </c>
      <c r="C80" s="46" cm="1">
        <f t="array" ref="C80">INDEX($D$115:$U$190,$C180,C$101)</f>
        <v>1244.855</v>
      </c>
      <c r="D80" s="46" cm="1">
        <f t="array" ref="D80">INDEX($D$115:$U$190,$C180,D$101)</f>
        <v>829.88099999999997</v>
      </c>
      <c r="E80" s="46" cm="1">
        <f t="array" ref="E80">INDEX($D$115:$U$190,$C180,E$101)</f>
        <v>414.97399999999999</v>
      </c>
      <c r="F80" s="46"/>
      <c r="G80" s="48" t="str" cm="1">
        <f t="array" ref="G80">HYPERLINK(TEXT("#"&amp;INDEX($D$199:$U$274,$C264,C$101),),INDEX($D$199:$U$274,$C264,C$101))</f>
        <v>A126273718C</v>
      </c>
      <c r="H80" s="48" t="str" cm="1">
        <f t="array" ref="H80">HYPERLINK(TEXT("#"&amp;INDEX($D$199:$U$274,$C264,D$101),),INDEX($D$199:$U$274,$C264,D$101))</f>
        <v>A126297046V</v>
      </c>
      <c r="I80" s="48" t="str" cm="1">
        <f t="array" ref="I80">HYPERLINK(TEXT("#"&amp;INDEX($D$199:$U$274,$C264,E$101),),INDEX($D$199:$U$274,$C264,E$101))</f>
        <v>A126285382J</v>
      </c>
    </row>
    <row r="81" spans="1:20">
      <c r="A81" s="45"/>
      <c r="B81" s="45" t="s">
        <v>4346</v>
      </c>
      <c r="C81" s="46" cm="1">
        <f t="array" ref="C81">INDEX($D$115:$U$190,$C181,C$101)</f>
        <v>76.662000000000006</v>
      </c>
      <c r="D81" s="46" cm="1">
        <f t="array" ref="D81">INDEX($D$115:$U$190,$C181,D$101)</f>
        <v>40.584000000000003</v>
      </c>
      <c r="E81" s="46" cm="1">
        <f t="array" ref="E81">INDEX($D$115:$U$190,$C181,E$101)</f>
        <v>36.078000000000003</v>
      </c>
      <c r="F81" s="46"/>
      <c r="G81" s="48" t="str" cm="1">
        <f t="array" ref="G81">HYPERLINK(TEXT("#"&amp;INDEX($D$199:$U$274,$C265,C$101),),INDEX($D$199:$U$274,$C265,C$101))</f>
        <v>A126273786F</v>
      </c>
      <c r="H81" s="48" t="str" cm="1">
        <f t="array" ref="H81">HYPERLINK(TEXT("#"&amp;INDEX($D$199:$U$274,$C265,D$101),),INDEX($D$199:$U$274,$C265,D$101))</f>
        <v>A126297114K</v>
      </c>
      <c r="I81" s="48" t="str" cm="1">
        <f t="array" ref="I81">HYPERLINK(TEXT("#"&amp;INDEX($D$199:$U$274,$C265,E$101),),INDEX($D$199:$U$274,$C265,E$101))</f>
        <v>A126285450X</v>
      </c>
    </row>
    <row r="82" spans="1:20">
      <c r="A82" s="45"/>
      <c r="B82" s="51" t="s">
        <v>4323</v>
      </c>
      <c r="C82" s="46" cm="1">
        <f t="array" ref="C82">INDEX($D$115:$U$190,$C182,C$101)</f>
        <v>26.521999999999998</v>
      </c>
      <c r="D82" s="46" cm="1">
        <f t="array" ref="D82">INDEX($D$115:$U$190,$C182,D$101)</f>
        <v>17.922999999999998</v>
      </c>
      <c r="E82" s="46" cm="1">
        <f t="array" ref="E82">INDEX($D$115:$U$190,$C182,E$101)</f>
        <v>8.5990000000000002</v>
      </c>
      <c r="F82" s="46"/>
      <c r="G82" s="48" t="str" cm="1">
        <f t="array" ref="G82">HYPERLINK(TEXT("#"&amp;INDEX($D$199:$U$274,$C266,C$101),),INDEX($D$199:$U$274,$C266,C$101))</f>
        <v>A126273738L</v>
      </c>
      <c r="H82" s="48" t="str" cm="1">
        <f t="array" ref="H82">HYPERLINK(TEXT("#"&amp;INDEX($D$199:$U$274,$C266,D$101),),INDEX($D$199:$U$274,$C266,D$101))</f>
        <v>A126297066C</v>
      </c>
      <c r="I82" s="48" t="str" cm="1">
        <f t="array" ref="I82">HYPERLINK(TEXT("#"&amp;INDEX($D$199:$U$274,$C266,E$101),),INDEX($D$199:$U$274,$C266,E$101))</f>
        <v>A126285402F</v>
      </c>
    </row>
    <row r="83" spans="1:20">
      <c r="A83" s="45"/>
      <c r="B83" s="51" t="s">
        <v>4324</v>
      </c>
      <c r="C83" s="46" cm="1">
        <f t="array" ref="C83">INDEX($D$115:$U$190,$C183,C$101)</f>
        <v>20.754999999999999</v>
      </c>
      <c r="D83" s="46" cm="1">
        <f t="array" ref="D83">INDEX($D$115:$U$190,$C183,D$101)</f>
        <v>13.927</v>
      </c>
      <c r="E83" s="46" cm="1">
        <f t="array" ref="E83">INDEX($D$115:$U$190,$C183,E$101)</f>
        <v>6.8280000000000003</v>
      </c>
      <c r="F83" s="46"/>
      <c r="G83" s="48" t="str" cm="1">
        <f t="array" ref="G83">HYPERLINK(TEXT("#"&amp;INDEX($D$199:$U$274,$C267,C$101),),INDEX($D$199:$U$274,$C267,C$101))</f>
        <v>A126273834L</v>
      </c>
      <c r="H83" s="48" t="str" cm="1">
        <f t="array" ref="H83">HYPERLINK(TEXT("#"&amp;INDEX($D$199:$U$274,$C267,D$101),),INDEX($D$199:$U$274,$C267,D$101))</f>
        <v>A126297162C</v>
      </c>
      <c r="I83" s="48" t="str" cm="1">
        <f t="array" ref="I83">HYPERLINK(TEXT("#"&amp;INDEX($D$199:$U$274,$C267,E$101),),INDEX($D$199:$U$274,$C267,E$101))</f>
        <v>A126285498K</v>
      </c>
    </row>
    <row r="84" spans="1:20">
      <c r="A84" s="45"/>
      <c r="B84" s="51" t="s">
        <v>4325</v>
      </c>
      <c r="C84" s="46" cm="1">
        <f t="array" ref="C84">INDEX($D$115:$U$190,$C184,C$101)</f>
        <v>29.385000000000002</v>
      </c>
      <c r="D84" s="46" cm="1">
        <f t="array" ref="D84">INDEX($D$115:$U$190,$C184,D$101)</f>
        <v>8.734</v>
      </c>
      <c r="E84" s="46" cm="1">
        <f t="array" ref="E84">INDEX($D$115:$U$190,$C184,E$101)</f>
        <v>20.651</v>
      </c>
      <c r="F84" s="46"/>
      <c r="G84" s="48" t="str" cm="1">
        <f t="array" ref="G84">HYPERLINK(TEXT("#"&amp;INDEX($D$199:$U$274,$C268,C$101),),INDEX($D$199:$U$274,$C268,C$101))</f>
        <v>A126273838W</v>
      </c>
      <c r="H84" s="48" t="str" cm="1">
        <f t="array" ref="H84">HYPERLINK(TEXT("#"&amp;INDEX($D$199:$U$274,$C268,D$101),),INDEX($D$199:$U$274,$C268,D$101))</f>
        <v>A126297166L</v>
      </c>
      <c r="I84" s="48" t="str" cm="1">
        <f t="array" ref="I84">HYPERLINK(TEXT("#"&amp;INDEX($D$199:$U$274,$C268,E$101),),INDEX($D$199:$U$274,$C268,E$101))</f>
        <v>A126285502R</v>
      </c>
    </row>
    <row r="85" spans="1:20">
      <c r="A85" s="45"/>
      <c r="B85" s="45" t="s">
        <v>4347</v>
      </c>
      <c r="C85" s="46" cm="1">
        <f t="array" ref="C85">INDEX($D$115:$U$190,$C185,C$101)</f>
        <v>96.94</v>
      </c>
      <c r="D85" s="46" cm="1">
        <f t="array" ref="D85">INDEX($D$115:$U$190,$C185,D$101)</f>
        <v>52.383000000000003</v>
      </c>
      <c r="E85" s="46" cm="1">
        <f t="array" ref="E85">INDEX($D$115:$U$190,$C185,E$101)</f>
        <v>44.557000000000002</v>
      </c>
      <c r="F85" s="46"/>
      <c r="G85" s="48" t="str" cm="1">
        <f t="array" ref="G85">HYPERLINK(TEXT("#"&amp;INDEX($D$199:$U$274,$C269,C$101),),INDEX($D$199:$U$274,$C269,C$101))</f>
        <v>A126273754L</v>
      </c>
      <c r="H85" s="48" t="str" cm="1">
        <f t="array" ref="H85">HYPERLINK(TEXT("#"&amp;INDEX($D$199:$U$274,$C269,D$101),),INDEX($D$199:$U$274,$C269,D$101))</f>
        <v>A126297082C</v>
      </c>
      <c r="I85" s="48" t="str" cm="1">
        <f t="array" ref="I85">HYPERLINK(TEXT("#"&amp;INDEX($D$199:$U$274,$C269,E$101),),INDEX($D$199:$U$274,$C269,E$101))</f>
        <v>A126285418X</v>
      </c>
    </row>
    <row r="86" spans="1:20">
      <c r="A86" s="45"/>
      <c r="B86" s="51" t="s">
        <v>4327</v>
      </c>
      <c r="C86" s="46" cm="1">
        <f t="array" ref="C86">INDEX($D$115:$U$190,$C186,C$101)</f>
        <v>31.388000000000002</v>
      </c>
      <c r="D86" s="46" cm="1">
        <f t="array" ref="D86">INDEX($D$115:$U$190,$C186,D$101)</f>
        <v>21.986999999999998</v>
      </c>
      <c r="E86" s="46" cm="1">
        <f t="array" ref="E86">INDEX($D$115:$U$190,$C186,E$101)</f>
        <v>9.4009999999999998</v>
      </c>
      <c r="F86" s="46"/>
      <c r="G86" s="48" t="str" cm="1">
        <f t="array" ref="G86">HYPERLINK(TEXT("#"&amp;INDEX($D$199:$U$274,$C270,C$101),),INDEX($D$199:$U$274,$C270,C$101))</f>
        <v>A126273722V</v>
      </c>
      <c r="H86" s="48" t="str" cm="1">
        <f t="array" ref="H86">HYPERLINK(TEXT("#"&amp;INDEX($D$199:$U$274,$C270,D$101),),INDEX($D$199:$U$274,$C270,D$101))</f>
        <v>A126297050K</v>
      </c>
      <c r="I86" s="48" t="str" cm="1">
        <f t="array" ref="I86">HYPERLINK(TEXT("#"&amp;INDEX($D$199:$U$274,$C270,E$101),),INDEX($D$199:$U$274,$C270,E$101))</f>
        <v>A126285386T</v>
      </c>
    </row>
    <row r="87" spans="1:20">
      <c r="A87" s="45"/>
      <c r="B87" s="51" t="s">
        <v>4328</v>
      </c>
      <c r="C87" s="46" cm="1">
        <f t="array" ref="C87">INDEX($D$115:$U$190,$C187,C$101)</f>
        <v>24.957999999999998</v>
      </c>
      <c r="D87" s="46" cm="1">
        <f t="array" ref="D87">INDEX($D$115:$U$190,$C187,D$101)</f>
        <v>13.884</v>
      </c>
      <c r="E87" s="46" cm="1">
        <f t="array" ref="E87">INDEX($D$115:$U$190,$C187,E$101)</f>
        <v>11.074</v>
      </c>
      <c r="F87" s="46"/>
      <c r="G87" s="48" t="str" cm="1">
        <f t="array" ref="G87">HYPERLINK(TEXT("#"&amp;INDEX($D$199:$U$274,$C271,C$101),),INDEX($D$199:$U$274,$C271,C$101))</f>
        <v>A126273906L</v>
      </c>
      <c r="H87" s="48" t="str" cm="1">
        <f t="array" ref="H87">HYPERLINK(TEXT("#"&amp;INDEX($D$199:$U$274,$C271,D$101),),INDEX($D$199:$U$274,$C271,D$101))</f>
        <v>A126297234C</v>
      </c>
      <c r="I87" s="48" t="str" cm="1">
        <f t="array" ref="I87">HYPERLINK(TEXT("#"&amp;INDEX($D$199:$U$274,$C271,E$101),),INDEX($D$199:$U$274,$C271,E$101))</f>
        <v>A126285570T</v>
      </c>
    </row>
    <row r="88" spans="1:20">
      <c r="A88" s="45"/>
      <c r="B88" s="51" t="s">
        <v>4329</v>
      </c>
      <c r="C88" s="46" cm="1">
        <f t="array" ref="C88">INDEX($D$115:$U$190,$C188,C$101)</f>
        <v>40.594000000000001</v>
      </c>
      <c r="D88" s="46" cm="1">
        <f t="array" ref="D88">INDEX($D$115:$U$190,$C188,D$101)</f>
        <v>16.512</v>
      </c>
      <c r="E88" s="46" cm="1">
        <f t="array" ref="E88">INDEX($D$115:$U$190,$C188,E$101)</f>
        <v>24.082000000000001</v>
      </c>
      <c r="F88" s="46"/>
      <c r="G88" s="48" t="str" cm="1">
        <f t="array" ref="G88">HYPERLINK(TEXT("#"&amp;INDEX($D$199:$U$274,$C272,C$101),),INDEX($D$199:$U$274,$C272,C$101))</f>
        <v>A126273790W</v>
      </c>
      <c r="H88" s="48" t="str" cm="1">
        <f t="array" ref="H88">HYPERLINK(TEXT("#"&amp;INDEX($D$199:$U$274,$C272,D$101),),INDEX($D$199:$U$274,$C272,D$101))</f>
        <v>A126297118V</v>
      </c>
      <c r="I88" s="48" t="str" cm="1">
        <f t="array" ref="I88">HYPERLINK(TEXT("#"&amp;INDEX($D$199:$U$274,$C272,E$101),),INDEX($D$199:$U$274,$C272,E$101))</f>
        <v>A126285454J</v>
      </c>
    </row>
    <row r="89" spans="1:20">
      <c r="A89" s="45"/>
      <c r="B89" s="45" t="s">
        <v>4330</v>
      </c>
      <c r="C89" s="46" cm="1">
        <f t="array" ref="C89">INDEX($D$115:$U$190,$C189,C$101)</f>
        <v>572.471</v>
      </c>
      <c r="D89" s="46" cm="1">
        <f t="array" ref="D89">INDEX($D$115:$U$190,$C189,D$101)</f>
        <v>383.13900000000001</v>
      </c>
      <c r="E89" s="46" cm="1">
        <f t="array" ref="E89">INDEX($D$115:$U$190,$C189,E$101)</f>
        <v>189.33199999999999</v>
      </c>
      <c r="F89" s="46"/>
      <c r="G89" s="48" t="str" cm="1">
        <f t="array" ref="G89">HYPERLINK(TEXT("#"&amp;INDEX($D$199:$U$274,$C273,C$101),),INDEX($D$199:$U$274,$C273,C$101))</f>
        <v>A126273862W</v>
      </c>
      <c r="H89" s="48" t="str" cm="1">
        <f t="array" ref="H89">HYPERLINK(TEXT("#"&amp;INDEX($D$199:$U$274,$C273,D$101),),INDEX($D$199:$U$274,$C273,D$101))</f>
        <v>A126297190L</v>
      </c>
      <c r="I89" s="48" t="str" cm="1">
        <f t="array" ref="I89">HYPERLINK(TEXT("#"&amp;INDEX($D$199:$U$274,$C273,E$101),),INDEX($D$199:$U$274,$C273,E$101))</f>
        <v>A126285526J</v>
      </c>
    </row>
    <row r="90" spans="1:20">
      <c r="A90" s="53" t="s">
        <v>4289</v>
      </c>
      <c r="B90" s="54"/>
      <c r="C90" s="49" cm="1">
        <f t="array" ref="C90">INDEX($D$115:$U$190,$C190,C$101)</f>
        <v>1990.9280000000001</v>
      </c>
      <c r="D90" s="49" cm="1">
        <f t="array" ref="D90">INDEX($D$115:$U$190,$C190,D$101)</f>
        <v>1305.9870000000001</v>
      </c>
      <c r="E90" s="49" cm="1">
        <f t="array" ref="E90">INDEX($D$115:$U$190,$C190,E$101)</f>
        <v>684.94100000000003</v>
      </c>
      <c r="F90" s="46"/>
      <c r="G90" s="48" t="str" cm="1">
        <f t="array" ref="G90">HYPERLINK(TEXT("#"&amp;INDEX($D$199:$U$274,$C274,C$101),),INDEX($D$199:$U$274,$C274,C$101))</f>
        <v>A126273902C</v>
      </c>
      <c r="H90" s="48" t="str" cm="1">
        <f t="array" ref="H90">HYPERLINK(TEXT("#"&amp;INDEX($D$199:$U$274,$C274,D$101),),INDEX($D$199:$U$274,$C274,D$101))</f>
        <v>A126297230V</v>
      </c>
      <c r="I90" s="48" t="str" cm="1">
        <f t="array" ref="I90">HYPERLINK(TEXT("#"&amp;INDEX($D$199:$U$274,$C274,E$101),),INDEX($D$199:$U$274,$C274,E$101))</f>
        <v>A126285566A</v>
      </c>
    </row>
    <row r="91" spans="1:20">
      <c r="A91" s="55"/>
      <c r="B91" s="56"/>
      <c r="C91" s="46"/>
      <c r="D91" s="46"/>
      <c r="E91" s="46"/>
      <c r="F91" s="46"/>
      <c r="G91" s="48"/>
      <c r="H91" s="48"/>
      <c r="I91" s="48"/>
    </row>
    <row r="92" spans="1:20">
      <c r="A92" s="55"/>
      <c r="B92" s="57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</row>
    <row r="93" spans="1:20">
      <c r="A93" s="58" t="str">
        <f ca="1">Contents!B27</f>
        <v>© Commonwealth of Australia 2025</v>
      </c>
      <c r="B93" s="59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</row>
    <row r="94" spans="1:20" hidden="1">
      <c r="A94" s="60"/>
      <c r="B94" s="61" t="s">
        <v>4279</v>
      </c>
      <c r="C94" s="62">
        <v>1</v>
      </c>
      <c r="D94" s="63"/>
      <c r="E94" s="63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</row>
    <row r="95" spans="1:20" hidden="1">
      <c r="A95" s="60"/>
      <c r="B95" s="61" t="s">
        <v>4348</v>
      </c>
      <c r="C95" s="62">
        <v>4</v>
      </c>
      <c r="D95" s="63"/>
      <c r="E95" s="63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</row>
    <row r="96" spans="1:20" hidden="1">
      <c r="A96" s="60"/>
      <c r="B96" s="61" t="s">
        <v>4349</v>
      </c>
      <c r="C96" s="62">
        <v>7</v>
      </c>
      <c r="D96" s="63"/>
      <c r="E96" s="63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</row>
    <row r="97" spans="1:21" hidden="1">
      <c r="A97" s="60"/>
      <c r="B97" s="61" t="s">
        <v>4350</v>
      </c>
      <c r="C97" s="62">
        <v>10</v>
      </c>
      <c r="D97" s="63"/>
      <c r="E97" s="63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</row>
    <row r="98" spans="1:21" hidden="1">
      <c r="A98" s="60"/>
      <c r="B98" s="61" t="s">
        <v>4351</v>
      </c>
      <c r="C98" s="62">
        <v>13</v>
      </c>
      <c r="D98" s="63"/>
      <c r="E98" s="63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</row>
    <row r="99" spans="1:21" hidden="1">
      <c r="A99" s="60"/>
      <c r="B99" s="61" t="s">
        <v>4352</v>
      </c>
      <c r="C99" s="62">
        <v>16</v>
      </c>
      <c r="D99" s="63"/>
      <c r="E99" s="63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</row>
    <row r="100" spans="1:21" hidden="1">
      <c r="A100" s="60"/>
      <c r="B100" s="64"/>
      <c r="C100" s="63"/>
      <c r="D100" s="63"/>
      <c r="E100" s="63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</row>
    <row r="101" spans="1:21" hidden="1">
      <c r="A101" s="60"/>
      <c r="B101" s="65"/>
      <c r="C101" s="62">
        <f>VLOOKUP(C10,B94:C99,2,FALSE)</f>
        <v>1</v>
      </c>
      <c r="D101" s="62">
        <f>C101+1</f>
        <v>2</v>
      </c>
      <c r="E101" s="62">
        <f>D101+1</f>
        <v>3</v>
      </c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</row>
    <row r="102" spans="1:21" hidden="1">
      <c r="A102" s="60"/>
      <c r="B102" s="59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</row>
    <row r="103" spans="1:21" hidden="1">
      <c r="A103" s="60"/>
      <c r="B103" s="59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</row>
    <row r="104" spans="1:21" hidden="1">
      <c r="A104" s="60"/>
      <c r="B104" s="59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</row>
    <row r="105" spans="1:21" hidden="1">
      <c r="A105" s="60"/>
      <c r="B105" s="59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</row>
    <row r="106" spans="1:21" hidden="1">
      <c r="A106" s="60"/>
      <c r="B106" s="59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</row>
    <row r="107" spans="1:21" hidden="1">
      <c r="A107" s="60"/>
      <c r="B107" s="59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</row>
    <row r="108" spans="1:21" hidden="1">
      <c r="A108" s="60"/>
      <c r="B108" s="59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</row>
    <row r="109" spans="1:21" hidden="1">
      <c r="A109" s="60"/>
      <c r="B109" s="59"/>
      <c r="C109" s="59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</row>
    <row r="110" spans="1:21" hidden="1">
      <c r="A110" s="60"/>
      <c r="B110" s="59"/>
      <c r="C110" s="59"/>
      <c r="D110" s="62">
        <v>1</v>
      </c>
      <c r="E110" s="62">
        <v>2</v>
      </c>
      <c r="F110" s="62">
        <v>3</v>
      </c>
      <c r="G110" s="62">
        <v>4</v>
      </c>
      <c r="H110" s="62">
        <v>5</v>
      </c>
      <c r="I110" s="62">
        <v>6</v>
      </c>
      <c r="J110" s="62">
        <v>7</v>
      </c>
      <c r="K110" s="62">
        <v>8</v>
      </c>
      <c r="L110" s="62">
        <v>9</v>
      </c>
      <c r="M110" s="62">
        <v>10</v>
      </c>
      <c r="N110" s="62">
        <v>11</v>
      </c>
      <c r="O110" s="62">
        <v>12</v>
      </c>
      <c r="P110" s="62">
        <v>13</v>
      </c>
      <c r="Q110" s="62">
        <v>14</v>
      </c>
      <c r="R110" s="62">
        <v>15</v>
      </c>
      <c r="S110" s="62">
        <v>16</v>
      </c>
      <c r="T110" s="62">
        <v>17</v>
      </c>
      <c r="U110" s="62">
        <v>18</v>
      </c>
    </row>
    <row r="111" spans="1:21" ht="15" hidden="1" customHeight="1">
      <c r="A111" s="36"/>
      <c r="B111" s="36"/>
      <c r="C111" s="36"/>
      <c r="D111" s="77" t="s">
        <v>4279</v>
      </c>
      <c r="E111" s="77"/>
      <c r="F111" s="77"/>
      <c r="G111" s="77" t="s">
        <v>4348</v>
      </c>
      <c r="H111" s="77"/>
      <c r="I111" s="77"/>
      <c r="J111" s="77" t="s">
        <v>4349</v>
      </c>
      <c r="K111" s="77"/>
      <c r="L111" s="77"/>
      <c r="M111" s="77" t="s">
        <v>4350</v>
      </c>
      <c r="N111" s="77"/>
      <c r="O111" s="77"/>
      <c r="P111" s="77" t="s">
        <v>4351</v>
      </c>
      <c r="Q111" s="77"/>
      <c r="R111" s="77"/>
      <c r="S111" s="77" t="s">
        <v>4352</v>
      </c>
      <c r="T111" s="77"/>
      <c r="U111" s="77"/>
    </row>
    <row r="112" spans="1:21" hidden="1">
      <c r="A112" s="36"/>
      <c r="B112" s="36"/>
      <c r="C112" s="36"/>
      <c r="D112" s="37" t="s">
        <v>4281</v>
      </c>
      <c r="E112" s="37" t="s">
        <v>4282</v>
      </c>
      <c r="F112" s="37" t="s">
        <v>4283</v>
      </c>
      <c r="G112" s="37" t="s">
        <v>4281</v>
      </c>
      <c r="H112" s="37" t="s">
        <v>4282</v>
      </c>
      <c r="I112" s="37" t="s">
        <v>4283</v>
      </c>
      <c r="J112" s="37" t="s">
        <v>4281</v>
      </c>
      <c r="K112" s="37" t="s">
        <v>4282</v>
      </c>
      <c r="L112" s="37" t="s">
        <v>4283</v>
      </c>
      <c r="M112" s="37" t="s">
        <v>4281</v>
      </c>
      <c r="N112" s="37" t="s">
        <v>4282</v>
      </c>
      <c r="O112" s="37" t="s">
        <v>4283</v>
      </c>
      <c r="P112" s="37" t="s">
        <v>4281</v>
      </c>
      <c r="Q112" s="37" t="s">
        <v>4282</v>
      </c>
      <c r="R112" s="37" t="s">
        <v>4283</v>
      </c>
      <c r="S112" s="37" t="s">
        <v>4281</v>
      </c>
      <c r="T112" s="37" t="s">
        <v>4282</v>
      </c>
      <c r="U112" s="37" t="s">
        <v>4283</v>
      </c>
    </row>
    <row r="113" spans="1:22" hidden="1">
      <c r="A113" s="41" t="s">
        <v>4285</v>
      </c>
      <c r="B113" s="42"/>
      <c r="C113" s="36"/>
      <c r="D113" s="40" t="s">
        <v>4284</v>
      </c>
      <c r="E113" s="40" t="s">
        <v>4284</v>
      </c>
      <c r="F113" s="40" t="s">
        <v>4284</v>
      </c>
      <c r="G113" s="40" t="s">
        <v>4284</v>
      </c>
      <c r="H113" s="40" t="s">
        <v>4284</v>
      </c>
      <c r="I113" s="40" t="s">
        <v>4284</v>
      </c>
      <c r="J113" s="40" t="s">
        <v>4284</v>
      </c>
      <c r="K113" s="40" t="s">
        <v>4284</v>
      </c>
      <c r="L113" s="40" t="s">
        <v>4284</v>
      </c>
      <c r="M113" s="40" t="s">
        <v>4284</v>
      </c>
      <c r="N113" s="40" t="s">
        <v>4284</v>
      </c>
      <c r="O113" s="40" t="s">
        <v>4284</v>
      </c>
      <c r="P113" s="40" t="s">
        <v>4284</v>
      </c>
      <c r="Q113" s="40" t="s">
        <v>4284</v>
      </c>
      <c r="R113" s="40" t="s">
        <v>4284</v>
      </c>
      <c r="S113" s="40" t="s">
        <v>4284</v>
      </c>
      <c r="T113" s="40" t="s">
        <v>4284</v>
      </c>
      <c r="U113" s="40" t="s">
        <v>4284</v>
      </c>
    </row>
    <row r="114" spans="1:22" hidden="1">
      <c r="A114" s="44" t="s">
        <v>4286</v>
      </c>
      <c r="B114" s="45"/>
      <c r="C114" s="66"/>
      <c r="D114" s="40"/>
      <c r="E114" s="40"/>
      <c r="F114" s="40"/>
      <c r="G114" s="43"/>
      <c r="H114" s="67"/>
      <c r="I114" s="67"/>
    </row>
    <row r="115" spans="1:22" hidden="1">
      <c r="A115" s="45"/>
      <c r="B115" s="45" t="s">
        <v>4287</v>
      </c>
      <c r="C115" s="62">
        <v>1</v>
      </c>
      <c r="D115" s="46">
        <f>A126273866F_Latest</f>
        <v>2401.1489999999999</v>
      </c>
      <c r="E115" s="46">
        <f>A126297194W_Latest</f>
        <v>1180.193</v>
      </c>
      <c r="F115" s="46">
        <f>A126285530X_Latest</f>
        <v>1220.9559999999999</v>
      </c>
      <c r="G115" s="46">
        <f>A126279698R_Latest</f>
        <v>2369.2820000000002</v>
      </c>
      <c r="H115" s="46">
        <f>A126303026J_Latest</f>
        <v>1161.886</v>
      </c>
      <c r="I115" s="46">
        <f>A126291362L_Latest</f>
        <v>1207.396</v>
      </c>
      <c r="J115" s="46">
        <f>A126275810F_Latest</f>
        <v>767.298</v>
      </c>
      <c r="K115" s="46">
        <f>A126299138R_Latest</f>
        <v>375.68400000000003</v>
      </c>
      <c r="L115" s="46">
        <f>A126287474C_Latest</f>
        <v>391.61399999999998</v>
      </c>
      <c r="M115" s="46">
        <f>A126281642V_Latest</f>
        <v>1158.57</v>
      </c>
      <c r="N115" s="46">
        <f>A126304970T_Latest</f>
        <v>581.94000000000005</v>
      </c>
      <c r="O115" s="46">
        <f>A126293306F_Latest</f>
        <v>576.63</v>
      </c>
      <c r="P115" s="46">
        <f>A126283586X_Latest</f>
        <v>443.41300000000001</v>
      </c>
      <c r="Q115" s="46">
        <f>A126306914K_Latest</f>
        <v>204.262</v>
      </c>
      <c r="R115" s="46">
        <f>A126295250T_Latest</f>
        <v>239.15100000000001</v>
      </c>
      <c r="S115" s="46">
        <f>A126277754K_Latest</f>
        <v>31.867000000000001</v>
      </c>
      <c r="T115" s="46">
        <f>A126301082R_Latest</f>
        <v>18.306999999999999</v>
      </c>
      <c r="U115" s="46">
        <f>A126289418W_Latest</f>
        <v>13.56</v>
      </c>
      <c r="V115" s="46"/>
    </row>
    <row r="116" spans="1:22" hidden="1">
      <c r="A116" s="45"/>
      <c r="B116" s="45" t="s">
        <v>4288</v>
      </c>
      <c r="C116" s="62">
        <v>2</v>
      </c>
      <c r="D116" s="46">
        <f>A126273894R_Latest</f>
        <v>11930.717000000001</v>
      </c>
      <c r="E116" s="46">
        <f>A126297222V_Latest</f>
        <v>6277.0320000000002</v>
      </c>
      <c r="F116" s="46">
        <f>A126285558A_Latest</f>
        <v>5653.6859999999997</v>
      </c>
      <c r="G116" s="46">
        <f>A126279726L_Latest</f>
        <v>11233.967000000001</v>
      </c>
      <c r="H116" s="46">
        <f>A126303054T_Latest</f>
        <v>5885.0569999999998</v>
      </c>
      <c r="I116" s="46">
        <f>A126291390W_Latest</f>
        <v>5348.91</v>
      </c>
      <c r="J116" s="46">
        <f>A126275838J_Latest</f>
        <v>1436.47</v>
      </c>
      <c r="K116" s="46">
        <f>A126299166X_Latest</f>
        <v>755.03899999999999</v>
      </c>
      <c r="L116" s="46">
        <f>A126287502A_Latest</f>
        <v>681.43100000000004</v>
      </c>
      <c r="M116" s="46">
        <f>A126281670C_Latest</f>
        <v>5482.1409999999996</v>
      </c>
      <c r="N116" s="46">
        <f>A126304998V_Latest</f>
        <v>2886.2570000000001</v>
      </c>
      <c r="O116" s="46">
        <f>A126293334R_Latest</f>
        <v>2595.8829999999998</v>
      </c>
      <c r="P116" s="46">
        <f>A126283614W_Latest</f>
        <v>4315.3559999999998</v>
      </c>
      <c r="Q116" s="46">
        <f>A126306942V_Latest</f>
        <v>2243.7600000000002</v>
      </c>
      <c r="R116" s="46">
        <f>A126295278V_Latest</f>
        <v>2071.596</v>
      </c>
      <c r="S116" s="46">
        <f>A126277782V_Latest</f>
        <v>696.75099999999998</v>
      </c>
      <c r="T116" s="46">
        <f>A126301110L_Latest</f>
        <v>391.97500000000002</v>
      </c>
      <c r="U116" s="46">
        <f>A126289446F_Latest</f>
        <v>304.77600000000001</v>
      </c>
      <c r="V116" s="61"/>
    </row>
    <row r="117" spans="1:22" hidden="1">
      <c r="A117" s="44" t="s">
        <v>4289</v>
      </c>
      <c r="B117" s="45"/>
      <c r="C117" s="62">
        <v>3</v>
      </c>
      <c r="D117" s="46">
        <f>A126273910C_Latest</f>
        <v>14331.866</v>
      </c>
      <c r="E117" s="46">
        <f>A126297238L_Latest</f>
        <v>7457.2240000000002</v>
      </c>
      <c r="F117" s="46">
        <f>A126285574A_Latest</f>
        <v>6874.6419999999998</v>
      </c>
      <c r="G117" s="46">
        <f>A126279742L_Latest</f>
        <v>13603.248</v>
      </c>
      <c r="H117" s="46">
        <f>A126303070T_Latest</f>
        <v>7046.9430000000002</v>
      </c>
      <c r="I117" s="46">
        <f>A126291406C_Latest</f>
        <v>6556.3059999999996</v>
      </c>
      <c r="J117" s="46">
        <f>A126275854J_Latest</f>
        <v>2203.768</v>
      </c>
      <c r="K117" s="46">
        <f>A126299182X_Latest</f>
        <v>1130.723</v>
      </c>
      <c r="L117" s="46">
        <f>A126287518V_Latest</f>
        <v>1073.0450000000001</v>
      </c>
      <c r="M117" s="46">
        <f>A126281686W_Latest</f>
        <v>6640.7110000000002</v>
      </c>
      <c r="N117" s="46">
        <f>A126305014K_Latest</f>
        <v>3468.1979999999999</v>
      </c>
      <c r="O117" s="46">
        <f>A126293350R_Latest</f>
        <v>3172.5129999999999</v>
      </c>
      <c r="P117" s="46">
        <f>A126283630W_Latest</f>
        <v>4758.7690000000002</v>
      </c>
      <c r="Q117" s="46">
        <f>A126306958L_Latest</f>
        <v>2448.0219999999999</v>
      </c>
      <c r="R117" s="46">
        <f>A126295294V_Latest</f>
        <v>2310.7469999999998</v>
      </c>
      <c r="S117" s="46">
        <f>A126277798L_Latest</f>
        <v>728.61800000000005</v>
      </c>
      <c r="T117" s="46">
        <f>A126301126F_Latest</f>
        <v>410.28199999999998</v>
      </c>
      <c r="U117" s="46">
        <f>A126289462F_Latest</f>
        <v>318.33600000000001</v>
      </c>
      <c r="V117" s="61"/>
    </row>
    <row r="118" spans="1:22" hidden="1">
      <c r="A118" s="41" t="s">
        <v>4287</v>
      </c>
      <c r="B118" s="42"/>
      <c r="C118" s="62">
        <v>4</v>
      </c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61"/>
    </row>
    <row r="119" spans="1:22" hidden="1">
      <c r="A119" s="44" t="s">
        <v>4290</v>
      </c>
      <c r="B119" s="45"/>
      <c r="C119" s="62">
        <v>5</v>
      </c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61"/>
    </row>
    <row r="120" spans="1:22" hidden="1">
      <c r="A120" s="44"/>
      <c r="B120" s="45" t="s">
        <v>4291</v>
      </c>
      <c r="C120" s="62">
        <v>6</v>
      </c>
      <c r="D120" s="46">
        <f>A126273814C_Latest</f>
        <v>1295.7560000000001</v>
      </c>
      <c r="E120" s="46">
        <f>A126297142V_Latest</f>
        <v>614.745</v>
      </c>
      <c r="F120" s="46">
        <f>A126285478A_Latest</f>
        <v>681.01099999999997</v>
      </c>
      <c r="G120" s="46">
        <f>A126279646L_Latest</f>
        <v>1271.67</v>
      </c>
      <c r="H120" s="46">
        <f>A126302974R_Latest</f>
        <v>601.024</v>
      </c>
      <c r="I120" s="46">
        <f>A126291310K_Latest</f>
        <v>670.64599999999996</v>
      </c>
      <c r="J120" s="46">
        <f>A126275758J_Latest</f>
        <v>513.21100000000001</v>
      </c>
      <c r="K120" s="46">
        <f>A126299086X_Latest</f>
        <v>255.52799999999999</v>
      </c>
      <c r="L120" s="46">
        <f>A126287422A_Latest</f>
        <v>257.68299999999999</v>
      </c>
      <c r="M120" s="46">
        <f>A126281590C_Latest</f>
        <v>546.73299999999995</v>
      </c>
      <c r="N120" s="46">
        <f>A126304918J_Latest</f>
        <v>256.34100000000001</v>
      </c>
      <c r="O120" s="46">
        <f>A126293254R_Latest</f>
        <v>290.392</v>
      </c>
      <c r="P120" s="46">
        <f>A126283534W_Latest</f>
        <v>211.726</v>
      </c>
      <c r="Q120" s="46">
        <f>A126306862V_Latest</f>
        <v>89.155000000000001</v>
      </c>
      <c r="R120" s="46">
        <f>A126295198V_Latest</f>
        <v>122.571</v>
      </c>
      <c r="S120" s="46">
        <f>A126277702J_Latest</f>
        <v>24.085999999999999</v>
      </c>
      <c r="T120" s="46">
        <f>A126301030L_Latest</f>
        <v>13.721</v>
      </c>
      <c r="U120" s="46">
        <f>A126289366F_Latest</f>
        <v>10.365</v>
      </c>
      <c r="V120" s="61"/>
    </row>
    <row r="121" spans="1:22" hidden="1">
      <c r="A121" s="45"/>
      <c r="B121" s="45" t="s">
        <v>4292</v>
      </c>
      <c r="C121" s="62">
        <v>7</v>
      </c>
      <c r="D121" s="46">
        <f>A126273794F_Latest</f>
        <v>1105.393</v>
      </c>
      <c r="E121" s="46">
        <f>A126297122K_Latest</f>
        <v>565.44799999999998</v>
      </c>
      <c r="F121" s="46">
        <f>A126285458T_Latest</f>
        <v>539.94500000000005</v>
      </c>
      <c r="G121" s="46">
        <f>A126279626C_Latest</f>
        <v>1097.6120000000001</v>
      </c>
      <c r="H121" s="46">
        <f>A126302954F_Latest</f>
        <v>560.86199999999997</v>
      </c>
      <c r="I121" s="46">
        <f>A126291290L_Latest</f>
        <v>536.75</v>
      </c>
      <c r="J121" s="46">
        <f>A126275738X_Latest</f>
        <v>254.08799999999999</v>
      </c>
      <c r="K121" s="46">
        <f>A126299066R_Latest</f>
        <v>120.15600000000001</v>
      </c>
      <c r="L121" s="46">
        <f>A126287402T_Latest</f>
        <v>133.93199999999999</v>
      </c>
      <c r="M121" s="46">
        <f>A126281570V_Latest</f>
        <v>611.83600000000001</v>
      </c>
      <c r="N121" s="46">
        <f>A126304898K_Latest</f>
        <v>325.59899999999999</v>
      </c>
      <c r="O121" s="46">
        <f>A126293234F_Latest</f>
        <v>286.23700000000002</v>
      </c>
      <c r="P121" s="46">
        <f>A126283514L_Latest</f>
        <v>231.68700000000001</v>
      </c>
      <c r="Q121" s="46">
        <f>A126306842K_Latest</f>
        <v>115.107</v>
      </c>
      <c r="R121" s="46">
        <f>A126295178K_Latest</f>
        <v>116.581</v>
      </c>
      <c r="S121" s="46">
        <f>A126277682K_Latest</f>
        <v>7.7809999999999997</v>
      </c>
      <c r="T121" s="46">
        <f>A126301010C_Latest</f>
        <v>4.5860000000000003</v>
      </c>
      <c r="U121" s="46">
        <f>A126289346W_Latest</f>
        <v>3.1960000000000002</v>
      </c>
      <c r="V121" s="61"/>
    </row>
    <row r="122" spans="1:22" hidden="1">
      <c r="A122" s="44" t="s">
        <v>4289</v>
      </c>
      <c r="B122" s="44"/>
      <c r="C122" s="62">
        <v>8</v>
      </c>
      <c r="D122" s="46">
        <f>A126273866F_Latest</f>
        <v>2401.1489999999999</v>
      </c>
      <c r="E122" s="46">
        <f>A126297194W_Latest</f>
        <v>1180.193</v>
      </c>
      <c r="F122" s="46">
        <f>A126285530X_Latest</f>
        <v>1220.9559999999999</v>
      </c>
      <c r="G122" s="46">
        <f>A126279698R_Latest</f>
        <v>2369.2820000000002</v>
      </c>
      <c r="H122" s="46">
        <f>A126303026J_Latest</f>
        <v>1161.886</v>
      </c>
      <c r="I122" s="46">
        <f>A126291362L_Latest</f>
        <v>1207.396</v>
      </c>
      <c r="J122" s="46">
        <f>A126275810F_Latest</f>
        <v>767.298</v>
      </c>
      <c r="K122" s="46">
        <f>A126299138R_Latest</f>
        <v>375.68400000000003</v>
      </c>
      <c r="L122" s="46">
        <f>A126287474C_Latest</f>
        <v>391.61399999999998</v>
      </c>
      <c r="M122" s="46">
        <f>A126281642V_Latest</f>
        <v>1158.57</v>
      </c>
      <c r="N122" s="46">
        <f>A126304970T_Latest</f>
        <v>581.94000000000005</v>
      </c>
      <c r="O122" s="46">
        <f>A126293306F_Latest</f>
        <v>576.63</v>
      </c>
      <c r="P122" s="46">
        <f>A126283586X_Latest</f>
        <v>443.41300000000001</v>
      </c>
      <c r="Q122" s="46">
        <f>A126306914K_Latest</f>
        <v>204.262</v>
      </c>
      <c r="R122" s="46">
        <f>A126295250T_Latest</f>
        <v>239.15100000000001</v>
      </c>
      <c r="S122" s="46">
        <f>A126277754K_Latest</f>
        <v>31.867000000000001</v>
      </c>
      <c r="T122" s="46">
        <f>A126301082R_Latest</f>
        <v>18.306999999999999</v>
      </c>
      <c r="U122" s="46">
        <f>A126289418W_Latest</f>
        <v>13.56</v>
      </c>
      <c r="V122" s="61"/>
    </row>
    <row r="123" spans="1:22" hidden="1">
      <c r="A123" s="41" t="s">
        <v>4292</v>
      </c>
      <c r="B123" s="42"/>
      <c r="C123" s="62">
        <v>9</v>
      </c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61"/>
    </row>
    <row r="124" spans="1:22" hidden="1">
      <c r="A124" s="44" t="s">
        <v>4293</v>
      </c>
      <c r="B124" s="50"/>
      <c r="C124" s="62">
        <v>10</v>
      </c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61"/>
    </row>
    <row r="125" spans="1:22" hidden="1">
      <c r="A125" s="45"/>
      <c r="B125" s="51" t="s">
        <v>4294</v>
      </c>
      <c r="C125" s="62">
        <v>11</v>
      </c>
      <c r="D125" s="46">
        <f>A126273870W_Latest</f>
        <v>511.73599999999999</v>
      </c>
      <c r="E125" s="46">
        <f>A126297198F_Latest</f>
        <v>280.38</v>
      </c>
      <c r="F125" s="46">
        <f>A126285534J_Latest</f>
        <v>231.35599999999999</v>
      </c>
      <c r="G125" s="46">
        <f>A126279702V_Latest</f>
        <v>507.291</v>
      </c>
      <c r="H125" s="46">
        <f>A126303030X_Latest</f>
        <v>277.291</v>
      </c>
      <c r="I125" s="46">
        <f>A126291366W_Latest</f>
        <v>230</v>
      </c>
      <c r="J125" s="46">
        <f>A126275814R_Latest</f>
        <v>93.105999999999995</v>
      </c>
      <c r="K125" s="46">
        <f>A126299142F_Latest</f>
        <v>45.985999999999997</v>
      </c>
      <c r="L125" s="46">
        <f>A126287478L_Latest</f>
        <v>47.12</v>
      </c>
      <c r="M125" s="46">
        <f>A126281646C_Latest</f>
        <v>293.59100000000001</v>
      </c>
      <c r="N125" s="46">
        <f>A126304974A_Latest</f>
        <v>167.096</v>
      </c>
      <c r="O125" s="46">
        <f>A126293310W_Latest</f>
        <v>126.494</v>
      </c>
      <c r="P125" s="46">
        <f>A126283590R_Latest</f>
        <v>120.59399999999999</v>
      </c>
      <c r="Q125" s="46">
        <f>A126306918V_Latest</f>
        <v>64.209000000000003</v>
      </c>
      <c r="R125" s="46">
        <f>A126295254A_Latest</f>
        <v>56.386000000000003</v>
      </c>
      <c r="S125" s="46">
        <f>A126277758V_Latest</f>
        <v>4.4450000000000003</v>
      </c>
      <c r="T125" s="46">
        <f>A126301086X_Latest</f>
        <v>3.089</v>
      </c>
      <c r="U125" s="46">
        <f>A126289422L_Latest</f>
        <v>1.357</v>
      </c>
      <c r="V125" s="61"/>
    </row>
    <row r="126" spans="1:22" hidden="1">
      <c r="A126" s="45"/>
      <c r="B126" s="51" t="s">
        <v>4295</v>
      </c>
      <c r="C126" s="62">
        <v>12</v>
      </c>
      <c r="D126" s="46">
        <f>A126273874F_Latest</f>
        <v>589.048</v>
      </c>
      <c r="E126" s="46">
        <f>A126297202K_Latest</f>
        <v>282.26600000000002</v>
      </c>
      <c r="F126" s="46">
        <f>A126285538T_Latest</f>
        <v>306.78199999999998</v>
      </c>
      <c r="G126" s="46">
        <f>A126279706C_Latest</f>
        <v>585.71199999999999</v>
      </c>
      <c r="H126" s="46">
        <f>A126303034J_Latest</f>
        <v>280.76900000000001</v>
      </c>
      <c r="I126" s="46">
        <f>A126291370L_Latest</f>
        <v>304.94299999999998</v>
      </c>
      <c r="J126" s="46">
        <f>A126275818X_Latest</f>
        <v>160.98099999999999</v>
      </c>
      <c r="K126" s="46">
        <f>A126299146R_Latest</f>
        <v>74.17</v>
      </c>
      <c r="L126" s="46">
        <f>A126287482C_Latest</f>
        <v>86.811999999999998</v>
      </c>
      <c r="M126" s="46">
        <f>A126281650V_Latest</f>
        <v>315.54300000000001</v>
      </c>
      <c r="N126" s="46">
        <f>A126304978K_Latest</f>
        <v>156.82499999999999</v>
      </c>
      <c r="O126" s="46">
        <f>A126293314F_Latest</f>
        <v>158.71799999999999</v>
      </c>
      <c r="P126" s="46">
        <f>A126283594X_Latest</f>
        <v>109.188</v>
      </c>
      <c r="Q126" s="46">
        <f>A126306922K_Latest</f>
        <v>49.774000000000001</v>
      </c>
      <c r="R126" s="46">
        <f>A126295258K_Latest</f>
        <v>59.412999999999997</v>
      </c>
      <c r="S126" s="46">
        <f>A126277762K_Latest</f>
        <v>3.3359999999999999</v>
      </c>
      <c r="T126" s="46">
        <f>A126301090R_Latest</f>
        <v>1.4970000000000001</v>
      </c>
      <c r="U126" s="46">
        <f>A126289426W_Latest</f>
        <v>1.839</v>
      </c>
      <c r="V126" s="61"/>
    </row>
    <row r="127" spans="1:22" hidden="1">
      <c r="A127" s="44" t="s">
        <v>4296</v>
      </c>
      <c r="B127" s="45"/>
      <c r="C127" s="62">
        <v>13</v>
      </c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61"/>
    </row>
    <row r="128" spans="1:22" hidden="1">
      <c r="A128" s="45"/>
      <c r="B128" s="45" t="s">
        <v>4297</v>
      </c>
      <c r="C128" s="62">
        <v>14</v>
      </c>
      <c r="D128" s="46">
        <f>A126273798R_Latest</f>
        <v>651.11</v>
      </c>
      <c r="E128" s="46">
        <f>A126297126V_Latest</f>
        <v>352.64699999999999</v>
      </c>
      <c r="F128" s="46">
        <f>A126285462J_Latest</f>
        <v>298.464</v>
      </c>
      <c r="G128" s="46">
        <f>A126279630V_Latest</f>
        <v>646.35400000000004</v>
      </c>
      <c r="H128" s="46">
        <f>A126302958R_Latest</f>
        <v>349.48700000000002</v>
      </c>
      <c r="I128" s="46">
        <f>A126291294W_Latest</f>
        <v>296.86700000000002</v>
      </c>
      <c r="J128" s="46">
        <f>A126275742R_Latest</f>
        <v>119.869</v>
      </c>
      <c r="K128" s="46">
        <f>A126299070F_Latest</f>
        <v>58.848999999999997</v>
      </c>
      <c r="L128" s="46">
        <f>A126287406A_Latest</f>
        <v>61.02</v>
      </c>
      <c r="M128" s="46">
        <f>A126281574C_Latest</f>
        <v>370.61500000000001</v>
      </c>
      <c r="N128" s="46">
        <f>A126304902R_Latest</f>
        <v>209.749</v>
      </c>
      <c r="O128" s="46">
        <f>A126293238R_Latest</f>
        <v>160.86600000000001</v>
      </c>
      <c r="P128" s="46">
        <f>A126283518W_Latest</f>
        <v>155.87</v>
      </c>
      <c r="Q128" s="46">
        <f>A126306846V_Latest</f>
        <v>80.888000000000005</v>
      </c>
      <c r="R128" s="46">
        <f>A126295182A_Latest</f>
        <v>74.981999999999999</v>
      </c>
      <c r="S128" s="46">
        <f>A126277686V_Latest</f>
        <v>4.7560000000000002</v>
      </c>
      <c r="T128" s="46">
        <f>A126301014L_Latest</f>
        <v>3.16</v>
      </c>
      <c r="U128" s="46">
        <f>A126289350L_Latest</f>
        <v>1.5960000000000001</v>
      </c>
      <c r="V128" s="61"/>
    </row>
    <row r="129" spans="1:22" hidden="1">
      <c r="A129" s="45"/>
      <c r="B129" s="45" t="s">
        <v>4298</v>
      </c>
      <c r="C129" s="62">
        <v>15</v>
      </c>
      <c r="D129" s="46">
        <f>A126273802V_Latest</f>
        <v>449.13600000000002</v>
      </c>
      <c r="E129" s="46">
        <f>A126297130K_Latest</f>
        <v>210.583</v>
      </c>
      <c r="F129" s="46">
        <f>A126285466T_Latest</f>
        <v>238.553</v>
      </c>
      <c r="G129" s="46">
        <f>A126279634C_Latest</f>
        <v>446.11099999999999</v>
      </c>
      <c r="H129" s="46">
        <f>A126302962F_Latest</f>
        <v>209.15799999999999</v>
      </c>
      <c r="I129" s="46">
        <f>A126291298F_Latest</f>
        <v>236.953</v>
      </c>
      <c r="J129" s="46">
        <f>A126275746X_Latest</f>
        <v>132.82499999999999</v>
      </c>
      <c r="K129" s="46">
        <f>A126299074R_Latest</f>
        <v>60.921999999999997</v>
      </c>
      <c r="L129" s="46">
        <f>A126287410T_Latest</f>
        <v>71.903000000000006</v>
      </c>
      <c r="M129" s="46">
        <f>A126281578L_Latest</f>
        <v>238.363</v>
      </c>
      <c r="N129" s="46">
        <f>A126304906X_Latest</f>
        <v>114.017</v>
      </c>
      <c r="O129" s="46">
        <f>A126293242F_Latest</f>
        <v>124.346</v>
      </c>
      <c r="P129" s="46">
        <f>A126283522L_Latest</f>
        <v>74.923000000000002</v>
      </c>
      <c r="Q129" s="46">
        <f>A126306850K_Latest</f>
        <v>34.219000000000001</v>
      </c>
      <c r="R129" s="46">
        <f>A126295186K_Latest</f>
        <v>40.704000000000001</v>
      </c>
      <c r="S129" s="46">
        <f>A126277690K_Latest</f>
        <v>3.0249999999999999</v>
      </c>
      <c r="T129" s="46">
        <f>A126301018W_Latest</f>
        <v>1.425</v>
      </c>
      <c r="U129" s="46">
        <f>A126289354W_Latest</f>
        <v>1.599</v>
      </c>
      <c r="V129" s="61"/>
    </row>
    <row r="130" spans="1:22" hidden="1">
      <c r="A130" s="44" t="s">
        <v>4299</v>
      </c>
      <c r="B130" s="45"/>
      <c r="C130" s="62">
        <v>16</v>
      </c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61"/>
    </row>
    <row r="131" spans="1:22" hidden="1">
      <c r="A131" s="45"/>
      <c r="B131" s="45" t="s">
        <v>4300</v>
      </c>
      <c r="C131" s="62">
        <v>17</v>
      </c>
      <c r="D131" s="46">
        <f>A126273842L_Latest</f>
        <v>412.65800000000002</v>
      </c>
      <c r="E131" s="46">
        <f>A126297170C_Latest</f>
        <v>225.154</v>
      </c>
      <c r="F131" s="46">
        <f>A126285506X_Latest</f>
        <v>187.50399999999999</v>
      </c>
      <c r="G131" s="46">
        <f>A126279674W_Latest</f>
        <v>410.42599999999999</v>
      </c>
      <c r="H131" s="46">
        <f>A126303002R_Latest</f>
        <v>223.87899999999999</v>
      </c>
      <c r="I131" s="46">
        <f>A126291338L_Latest</f>
        <v>186.547</v>
      </c>
      <c r="J131" s="46">
        <f>A126275786T_Latest</f>
        <v>56.164000000000001</v>
      </c>
      <c r="K131" s="46">
        <f>A126299114W_Latest</f>
        <v>27.751999999999999</v>
      </c>
      <c r="L131" s="46">
        <f>A126287450K_Latest</f>
        <v>28.411999999999999</v>
      </c>
      <c r="M131" s="46">
        <f>A126281618V_Latest</f>
        <v>258.416</v>
      </c>
      <c r="N131" s="46">
        <f>A126304946T_Latest</f>
        <v>144.63900000000001</v>
      </c>
      <c r="O131" s="46">
        <f>A126293282X_Latest</f>
        <v>113.777</v>
      </c>
      <c r="P131" s="46">
        <f>A126283562F_Latest</f>
        <v>95.846000000000004</v>
      </c>
      <c r="Q131" s="46">
        <f>A126306890C_Latest</f>
        <v>51.488</v>
      </c>
      <c r="R131" s="46">
        <f>A126295226T_Latest</f>
        <v>44.357999999999997</v>
      </c>
      <c r="S131" s="46">
        <f>A126277730T_Latest</f>
        <v>2.2320000000000002</v>
      </c>
      <c r="T131" s="46">
        <f>A126301058R_Latest</f>
        <v>1.274</v>
      </c>
      <c r="U131" s="46">
        <f>A126289394R_Latest</f>
        <v>0.95699999999999996</v>
      </c>
      <c r="V131" s="61"/>
    </row>
    <row r="132" spans="1:22" hidden="1">
      <c r="A132" s="45"/>
      <c r="B132" s="45" t="s">
        <v>4301</v>
      </c>
      <c r="C132" s="62">
        <v>18</v>
      </c>
      <c r="D132" s="46">
        <f>A126273758W_Latest</f>
        <v>365.798</v>
      </c>
      <c r="E132" s="46">
        <f>A126297086L_Latest</f>
        <v>167.51</v>
      </c>
      <c r="F132" s="46">
        <f>A126285422R_Latest</f>
        <v>198.28800000000001</v>
      </c>
      <c r="G132" s="46">
        <f>A126279590L_Latest</f>
        <v>362.95299999999997</v>
      </c>
      <c r="H132" s="46">
        <f>A126302918W_Latest</f>
        <v>165.167</v>
      </c>
      <c r="I132" s="46">
        <f>A126291254C_Latest</f>
        <v>197.786</v>
      </c>
      <c r="J132" s="46">
        <f>A126275702W_Latest</f>
        <v>134.429</v>
      </c>
      <c r="K132" s="46">
        <f>A126299030L_Latest</f>
        <v>61.759</v>
      </c>
      <c r="L132" s="46">
        <f>A126287366V_Latest</f>
        <v>72.671000000000006</v>
      </c>
      <c r="M132" s="46">
        <f>A126281534K_Latest</f>
        <v>170.85499999999999</v>
      </c>
      <c r="N132" s="46">
        <f>A126304862J_Latest</f>
        <v>79.566000000000003</v>
      </c>
      <c r="O132" s="46">
        <f>A126293198J_Latest</f>
        <v>91.289000000000001</v>
      </c>
      <c r="P132" s="46">
        <f>A126283478R_Latest</f>
        <v>57.668999999999997</v>
      </c>
      <c r="Q132" s="46">
        <f>A126306806A_Latest</f>
        <v>23.841999999999999</v>
      </c>
      <c r="R132" s="46">
        <f>A126295142J_Latest</f>
        <v>33.826999999999998</v>
      </c>
      <c r="S132" s="46">
        <f>A126277646A_Latest</f>
        <v>2.8450000000000002</v>
      </c>
      <c r="T132" s="46">
        <f>A126300974C_Latest</f>
        <v>2.343</v>
      </c>
      <c r="U132" s="46">
        <f>A126289310V_Latest</f>
        <v>0.502</v>
      </c>
      <c r="V132" s="61"/>
    </row>
    <row r="133" spans="1:22" hidden="1">
      <c r="A133" s="45"/>
      <c r="B133" s="51" t="s">
        <v>4302</v>
      </c>
      <c r="C133" s="62">
        <v>19</v>
      </c>
      <c r="D133" s="46">
        <f>A126273878R_Latest</f>
        <v>110.94499999999999</v>
      </c>
      <c r="E133" s="46">
        <f>A126297206V_Latest</f>
        <v>73.897999999999996</v>
      </c>
      <c r="F133" s="46">
        <f>A126285542J_Latest</f>
        <v>37.046999999999997</v>
      </c>
      <c r="G133" s="46">
        <f>A126279710V_Latest</f>
        <v>109.18</v>
      </c>
      <c r="H133" s="46">
        <f>A126303038T_Latest</f>
        <v>72.635000000000005</v>
      </c>
      <c r="I133" s="46">
        <f>A126291374W_Latest</f>
        <v>36.545000000000002</v>
      </c>
      <c r="J133" s="46">
        <f>A126275822R_Latest</f>
        <v>17.789000000000001</v>
      </c>
      <c r="K133" s="46">
        <f>A126299150F_Latest</f>
        <v>11.385</v>
      </c>
      <c r="L133" s="46">
        <f>A126287486L_Latest</f>
        <v>6.4039999999999999</v>
      </c>
      <c r="M133" s="46">
        <f>A126281654C_Latest</f>
        <v>66.819000000000003</v>
      </c>
      <c r="N133" s="46">
        <f>A126304982A_Latest</f>
        <v>45.499000000000002</v>
      </c>
      <c r="O133" s="46">
        <f>A126293318R_Latest</f>
        <v>21.32</v>
      </c>
      <c r="P133" s="46">
        <f>A126283598J_Latest</f>
        <v>24.571999999999999</v>
      </c>
      <c r="Q133" s="46">
        <f>A126306926V_Latest</f>
        <v>15.750999999999999</v>
      </c>
      <c r="R133" s="46">
        <f>A126295262A_Latest</f>
        <v>8.8209999999999997</v>
      </c>
      <c r="S133" s="46">
        <f>A126277766V_Latest</f>
        <v>1.764</v>
      </c>
      <c r="T133" s="46">
        <f>A126301094X_Latest</f>
        <v>1.262</v>
      </c>
      <c r="U133" s="46">
        <f>A126289430L_Latest</f>
        <v>0.502</v>
      </c>
      <c r="V133" s="61"/>
    </row>
    <row r="134" spans="1:22" hidden="1">
      <c r="A134" s="45"/>
      <c r="B134" s="51" t="s">
        <v>4303</v>
      </c>
      <c r="C134" s="62">
        <v>20</v>
      </c>
      <c r="D134" s="46">
        <f>A126273846W_Latest</f>
        <v>132.94900000000001</v>
      </c>
      <c r="E134" s="46">
        <f>A126297174L_Latest</f>
        <v>55.082000000000001</v>
      </c>
      <c r="F134" s="46">
        <f>A126285510R_Latest</f>
        <v>77.867000000000004</v>
      </c>
      <c r="G134" s="46">
        <f>A126279678F_Latest</f>
        <v>132.53399999999999</v>
      </c>
      <c r="H134" s="46">
        <f>A126303006X_Latest</f>
        <v>54.667000000000002</v>
      </c>
      <c r="I134" s="46">
        <f>A126291342C_Latest</f>
        <v>77.867000000000004</v>
      </c>
      <c r="J134" s="46">
        <f>A126275790J_Latest</f>
        <v>51.198</v>
      </c>
      <c r="K134" s="46">
        <f>A126299118F_Latest</f>
        <v>26.175999999999998</v>
      </c>
      <c r="L134" s="46">
        <f>A126287454V_Latest</f>
        <v>25.021999999999998</v>
      </c>
      <c r="M134" s="46">
        <f>A126281622K_Latest</f>
        <v>65.540999999999997</v>
      </c>
      <c r="N134" s="46">
        <f>A126304950J_Latest</f>
        <v>23.832999999999998</v>
      </c>
      <c r="O134" s="46">
        <f>A126293286J_Latest</f>
        <v>41.707999999999998</v>
      </c>
      <c r="P134" s="46">
        <f>A126283566R_Latest</f>
        <v>15.795</v>
      </c>
      <c r="Q134" s="46">
        <f>A126306894L_Latest</f>
        <v>4.6580000000000004</v>
      </c>
      <c r="R134" s="46">
        <f>A126295230J_Latest</f>
        <v>11.137</v>
      </c>
      <c r="S134" s="46">
        <f>A126277734A_Latest</f>
        <v>0.41499999999999998</v>
      </c>
      <c r="T134" s="46">
        <f>A126301062F_Latest</f>
        <v>0.41499999999999998</v>
      </c>
      <c r="U134" s="46">
        <f>A126289398X_Latest</f>
        <v>0</v>
      </c>
      <c r="V134" s="61"/>
    </row>
    <row r="135" spans="1:22" hidden="1">
      <c r="A135" s="45"/>
      <c r="B135" s="51" t="s">
        <v>4304</v>
      </c>
      <c r="C135" s="62">
        <v>21</v>
      </c>
      <c r="D135" s="46">
        <f>A126273890F_Latest</f>
        <v>121.904</v>
      </c>
      <c r="E135" s="46">
        <f>A126297218C_Latest</f>
        <v>38.53</v>
      </c>
      <c r="F135" s="46">
        <f>A126285554T_Latest</f>
        <v>83.373999999999995</v>
      </c>
      <c r="G135" s="46">
        <f>A126279722C_Latest</f>
        <v>121.239</v>
      </c>
      <c r="H135" s="46">
        <f>A126303050J_Latest</f>
        <v>37.865000000000002</v>
      </c>
      <c r="I135" s="46">
        <f>A126291386F_Latest</f>
        <v>83.373999999999995</v>
      </c>
      <c r="J135" s="46">
        <f>A126275834X_Latest</f>
        <v>65.441999999999993</v>
      </c>
      <c r="K135" s="46">
        <f>A126299162R_Latest</f>
        <v>24.196999999999999</v>
      </c>
      <c r="L135" s="46">
        <f>A126287498W_Latest</f>
        <v>41.244999999999997</v>
      </c>
      <c r="M135" s="46">
        <f>A126281666L_Latest</f>
        <v>38.494999999999997</v>
      </c>
      <c r="N135" s="46">
        <f>A126304994K_Latest</f>
        <v>10.234</v>
      </c>
      <c r="O135" s="46">
        <f>A126293330F_Latest</f>
        <v>28.260999999999999</v>
      </c>
      <c r="P135" s="46">
        <f>A126283610L_Latest</f>
        <v>17.302</v>
      </c>
      <c r="Q135" s="46">
        <f>A126306938C_Latest</f>
        <v>3.4329999999999998</v>
      </c>
      <c r="R135" s="46">
        <f>A126295274K_Latest</f>
        <v>13.869</v>
      </c>
      <c r="S135" s="46">
        <f>A126277778C_Latest</f>
        <v>0.66600000000000004</v>
      </c>
      <c r="T135" s="46">
        <f>A126301106W_Latest</f>
        <v>0.66600000000000004</v>
      </c>
      <c r="U135" s="46">
        <f>A126289442W_Latest</f>
        <v>0</v>
      </c>
      <c r="V135" s="61"/>
    </row>
    <row r="136" spans="1:22" hidden="1">
      <c r="A136" s="45"/>
      <c r="B136" s="45" t="s">
        <v>4305</v>
      </c>
      <c r="C136" s="62">
        <v>22</v>
      </c>
      <c r="D136" s="46">
        <f>A126273762L_Latest</f>
        <v>326.93700000000001</v>
      </c>
      <c r="E136" s="46">
        <f>A126297090C_Latest</f>
        <v>172.78399999999999</v>
      </c>
      <c r="F136" s="46">
        <f>A126285426X_Latest</f>
        <v>154.15299999999999</v>
      </c>
      <c r="G136" s="46">
        <f>A126279594W_Latest</f>
        <v>324.233</v>
      </c>
      <c r="H136" s="46">
        <f>A126302922L_Latest</f>
        <v>171.815</v>
      </c>
      <c r="I136" s="46">
        <f>A126291258L_Latest</f>
        <v>152.417</v>
      </c>
      <c r="J136" s="46">
        <f>A126275706F_Latest</f>
        <v>63.494</v>
      </c>
      <c r="K136" s="46">
        <f>A126299034W_Latest</f>
        <v>30.645</v>
      </c>
      <c r="L136" s="46">
        <f>A126287370K_Latest</f>
        <v>32.848999999999997</v>
      </c>
      <c r="M136" s="46">
        <f>A126281538V_Latest</f>
        <v>182.566</v>
      </c>
      <c r="N136" s="46">
        <f>A126304866T_Latest</f>
        <v>101.39400000000001</v>
      </c>
      <c r="O136" s="46">
        <f>A126293202L_Latest</f>
        <v>81.171999999999997</v>
      </c>
      <c r="P136" s="46">
        <f>A126283482F_Latest</f>
        <v>78.171999999999997</v>
      </c>
      <c r="Q136" s="46">
        <f>A126306810T_Latest</f>
        <v>39.777000000000001</v>
      </c>
      <c r="R136" s="46">
        <f>A126295146T_Latest</f>
        <v>38.395000000000003</v>
      </c>
      <c r="S136" s="46">
        <f>A126277650T_Latest</f>
        <v>2.7040000000000002</v>
      </c>
      <c r="T136" s="46">
        <f>A126300978L_Latest</f>
        <v>0.96799999999999997</v>
      </c>
      <c r="U136" s="46">
        <f>A126289314C_Latest</f>
        <v>1.736</v>
      </c>
      <c r="V136" s="61"/>
    </row>
    <row r="137" spans="1:22" hidden="1">
      <c r="A137" s="45"/>
      <c r="B137" s="51" t="s">
        <v>4306</v>
      </c>
      <c r="C137" s="62">
        <v>23</v>
      </c>
      <c r="D137" s="46">
        <f>A126273698F_Latest</f>
        <v>170.541</v>
      </c>
      <c r="E137" s="46">
        <f>A126297026K_Latest</f>
        <v>111.26300000000001</v>
      </c>
      <c r="F137" s="46">
        <f>A126285362X_Latest</f>
        <v>59.277000000000001</v>
      </c>
      <c r="G137" s="46">
        <f>A126279530K_Latest</f>
        <v>169.51599999999999</v>
      </c>
      <c r="H137" s="46">
        <f>A126302858F_Latest</f>
        <v>110.932</v>
      </c>
      <c r="I137" s="46">
        <f>A126291194L_Latest</f>
        <v>58.584000000000003</v>
      </c>
      <c r="J137" s="46">
        <f>A126275642F_Latest</f>
        <v>22.195</v>
      </c>
      <c r="K137" s="46">
        <f>A126298970V_Latest</f>
        <v>14.731</v>
      </c>
      <c r="L137" s="46">
        <f>A126287306T_Latest</f>
        <v>7.4649999999999999</v>
      </c>
      <c r="M137" s="46">
        <f>A126281474V_Latest</f>
        <v>102.267</v>
      </c>
      <c r="N137" s="46">
        <f>A126304802F_Latest</f>
        <v>67.400000000000006</v>
      </c>
      <c r="O137" s="46">
        <f>A126293138F_Latest</f>
        <v>34.866999999999997</v>
      </c>
      <c r="P137" s="46">
        <f>A126283418L_Latest</f>
        <v>45.054000000000002</v>
      </c>
      <c r="Q137" s="46">
        <f>A126306746K_Latest</f>
        <v>28.802</v>
      </c>
      <c r="R137" s="46">
        <f>A126295082T_Latest</f>
        <v>16.251999999999999</v>
      </c>
      <c r="S137" s="46">
        <f>A126277586K_Latest</f>
        <v>1.024</v>
      </c>
      <c r="T137" s="46">
        <f>A126300914A_Latest</f>
        <v>0.33100000000000002</v>
      </c>
      <c r="U137" s="46">
        <f>A126289250C_Latest</f>
        <v>0.69299999999999995</v>
      </c>
      <c r="V137" s="61"/>
    </row>
    <row r="138" spans="1:22" hidden="1">
      <c r="A138" s="45"/>
      <c r="B138" s="51" t="s">
        <v>4307</v>
      </c>
      <c r="C138" s="62">
        <v>24</v>
      </c>
      <c r="D138" s="46">
        <f>A126273726C_Latest</f>
        <v>89.991</v>
      </c>
      <c r="E138" s="46">
        <f>A126297054V_Latest</f>
        <v>42.323</v>
      </c>
      <c r="F138" s="46">
        <f>A126285390J_Latest</f>
        <v>47.667999999999999</v>
      </c>
      <c r="G138" s="46">
        <f>A126279558L_Latest</f>
        <v>88.802999999999997</v>
      </c>
      <c r="H138" s="46">
        <f>A126302886R_Latest</f>
        <v>42.177999999999997</v>
      </c>
      <c r="I138" s="46">
        <f>A126291222K_Latest</f>
        <v>46.625</v>
      </c>
      <c r="J138" s="46">
        <f>A126275670R_Latest</f>
        <v>18.326000000000001</v>
      </c>
      <c r="K138" s="46">
        <f>A126298998W_Latest</f>
        <v>7.8289999999999997</v>
      </c>
      <c r="L138" s="46">
        <f>A126287334A_Latest</f>
        <v>10.497</v>
      </c>
      <c r="M138" s="46">
        <f>A126281502T_Latest</f>
        <v>49.750999999999998</v>
      </c>
      <c r="N138" s="46">
        <f>A126304830R_Latest</f>
        <v>26.399000000000001</v>
      </c>
      <c r="O138" s="46">
        <f>A126293166R_Latest</f>
        <v>23.352</v>
      </c>
      <c r="P138" s="46">
        <f>A126283446W_Latest</f>
        <v>20.725999999999999</v>
      </c>
      <c r="Q138" s="46">
        <f>A126306774V_Latest</f>
        <v>7.95</v>
      </c>
      <c r="R138" s="46">
        <f>A126295110R_Latest</f>
        <v>12.776</v>
      </c>
      <c r="S138" s="46">
        <f>A126277614J_Latest</f>
        <v>1.1879999999999999</v>
      </c>
      <c r="T138" s="46">
        <f>A126300942K_Latest</f>
        <v>0.14499999999999999</v>
      </c>
      <c r="U138" s="46">
        <f>A126289278F_Latest</f>
        <v>1.0429999999999999</v>
      </c>
      <c r="V138" s="61"/>
    </row>
    <row r="139" spans="1:22" hidden="1">
      <c r="A139" s="45"/>
      <c r="B139" s="51" t="s">
        <v>4308</v>
      </c>
      <c r="C139" s="62">
        <v>25</v>
      </c>
      <c r="D139" s="46">
        <f>A126273806C_Latest</f>
        <v>66.406000000000006</v>
      </c>
      <c r="E139" s="46">
        <f>A126297134V_Latest</f>
        <v>19.198</v>
      </c>
      <c r="F139" s="46">
        <f>A126285470J_Latest</f>
        <v>47.207999999999998</v>
      </c>
      <c r="G139" s="46">
        <f>A126279638L_Latest</f>
        <v>65.914000000000001</v>
      </c>
      <c r="H139" s="46">
        <f>A126302966R_Latest</f>
        <v>18.706</v>
      </c>
      <c r="I139" s="46">
        <f>A126291302K_Latest</f>
        <v>47.207999999999998</v>
      </c>
      <c r="J139" s="46">
        <f>A126275750R_Latest</f>
        <v>22.972999999999999</v>
      </c>
      <c r="K139" s="46">
        <f>A126299078X_Latest</f>
        <v>8.0850000000000009</v>
      </c>
      <c r="L139" s="46">
        <f>A126287414A_Latest</f>
        <v>14.888</v>
      </c>
      <c r="M139" s="46">
        <f>A126281582C_Latest</f>
        <v>30.547999999999998</v>
      </c>
      <c r="N139" s="46">
        <f>A126304910R_Latest</f>
        <v>7.5949999999999998</v>
      </c>
      <c r="O139" s="46">
        <f>A126293246R_Latest</f>
        <v>22.952999999999999</v>
      </c>
      <c r="P139" s="46">
        <f>A126283526W_Latest</f>
        <v>12.393000000000001</v>
      </c>
      <c r="Q139" s="46">
        <f>A126306854V_Latest</f>
        <v>3.0249999999999999</v>
      </c>
      <c r="R139" s="46">
        <f>A126295190A_Latest</f>
        <v>9.3670000000000009</v>
      </c>
      <c r="S139" s="46">
        <f>A126277694V_Latest</f>
        <v>0.49199999999999999</v>
      </c>
      <c r="T139" s="46">
        <f>A126301022L_Latest</f>
        <v>0.49199999999999999</v>
      </c>
      <c r="U139" s="46">
        <f>A126289358F_Latest</f>
        <v>0</v>
      </c>
      <c r="V139" s="61"/>
    </row>
    <row r="140" spans="1:22" hidden="1">
      <c r="A140" s="44" t="s">
        <v>4309</v>
      </c>
      <c r="B140" s="45"/>
      <c r="C140" s="62">
        <v>26</v>
      </c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61"/>
    </row>
    <row r="141" spans="1:22" hidden="1">
      <c r="A141" s="45"/>
      <c r="B141" s="45" t="s">
        <v>4310</v>
      </c>
      <c r="C141" s="62">
        <v>27</v>
      </c>
      <c r="D141" s="46">
        <f>A126273730V_Latest</f>
        <v>783.32899999999995</v>
      </c>
      <c r="E141" s="46">
        <f>A126297058C_Latest</f>
        <v>399.15699999999998</v>
      </c>
      <c r="F141" s="46">
        <f>A126285394T_Latest</f>
        <v>384.17099999999999</v>
      </c>
      <c r="G141" s="46">
        <f>A126279562C_Latest</f>
        <v>777.52700000000004</v>
      </c>
      <c r="H141" s="46">
        <f>A126302890F_Latest</f>
        <v>394.572</v>
      </c>
      <c r="I141" s="46">
        <f>A126291226V_Latest</f>
        <v>382.95499999999998</v>
      </c>
      <c r="J141" s="46">
        <f>A126275674X_Latest</f>
        <v>170.13399999999999</v>
      </c>
      <c r="K141" s="46">
        <f>A126299002C_Latest</f>
        <v>79.334000000000003</v>
      </c>
      <c r="L141" s="46">
        <f>A126287338K_Latest</f>
        <v>90.8</v>
      </c>
      <c r="M141" s="46">
        <f>A126281506A_Latest</f>
        <v>429.60199999999998</v>
      </c>
      <c r="N141" s="46">
        <f>A126304834X_Latest</f>
        <v>225.12899999999999</v>
      </c>
      <c r="O141" s="46">
        <f>A126293170F_Latest</f>
        <v>204.47300000000001</v>
      </c>
      <c r="P141" s="46">
        <f>A126283450L_Latest</f>
        <v>177.79</v>
      </c>
      <c r="Q141" s="46">
        <f>A126306778C_Latest</f>
        <v>90.108000000000004</v>
      </c>
      <c r="R141" s="46">
        <f>A126295114X_Latest</f>
        <v>87.682000000000002</v>
      </c>
      <c r="S141" s="46">
        <f>A126277618T_Latest</f>
        <v>5.8019999999999996</v>
      </c>
      <c r="T141" s="46">
        <f>A126300946V_Latest</f>
        <v>4.5860000000000003</v>
      </c>
      <c r="U141" s="46">
        <f>A126289282W_Latest</f>
        <v>1.2170000000000001</v>
      </c>
      <c r="V141" s="61"/>
    </row>
    <row r="142" spans="1:22" hidden="1">
      <c r="A142" s="45"/>
      <c r="B142" s="45" t="s">
        <v>4311</v>
      </c>
      <c r="C142" s="62">
        <v>28</v>
      </c>
      <c r="D142" s="46">
        <f>A126273810V_Latest</f>
        <v>322.06400000000002</v>
      </c>
      <c r="E142" s="46">
        <f>A126297138C_Latest</f>
        <v>166.29</v>
      </c>
      <c r="F142" s="46">
        <f>A126285474T_Latest</f>
        <v>155.774</v>
      </c>
      <c r="G142" s="46">
        <f>A126279642C_Latest</f>
        <v>320.08499999999998</v>
      </c>
      <c r="H142" s="46">
        <f>A126302970F_Latest</f>
        <v>166.29</v>
      </c>
      <c r="I142" s="46">
        <f>A126291306V_Latest</f>
        <v>153.79499999999999</v>
      </c>
      <c r="J142" s="46">
        <f>A126275754X_Latest</f>
        <v>83.953000000000003</v>
      </c>
      <c r="K142" s="46">
        <f>A126299082R_Latest</f>
        <v>40.822000000000003</v>
      </c>
      <c r="L142" s="46">
        <f>A126287418K_Latest</f>
        <v>43.131</v>
      </c>
      <c r="M142" s="46">
        <f>A126281586L_Latest</f>
        <v>182.23400000000001</v>
      </c>
      <c r="N142" s="46">
        <f>A126304914X_Latest</f>
        <v>100.47</v>
      </c>
      <c r="O142" s="46">
        <f>A126293250F_Latest</f>
        <v>81.765000000000001</v>
      </c>
      <c r="P142" s="46">
        <f>A126283530L_Latest</f>
        <v>53.896999999999998</v>
      </c>
      <c r="Q142" s="46">
        <f>A126306858C_Latest</f>
        <v>24.998000000000001</v>
      </c>
      <c r="R142" s="46">
        <f>A126295194K_Latest</f>
        <v>28.899000000000001</v>
      </c>
      <c r="S142" s="46">
        <f>A126277698C_Latest</f>
        <v>1.9790000000000001</v>
      </c>
      <c r="T142" s="46">
        <f>A126301026W_Latest</f>
        <v>0</v>
      </c>
      <c r="U142" s="46">
        <f>A126289362W_Latest</f>
        <v>1.9790000000000001</v>
      </c>
      <c r="V142" s="61"/>
    </row>
    <row r="143" spans="1:22" hidden="1">
      <c r="A143" s="44" t="s">
        <v>4289</v>
      </c>
      <c r="B143" s="52"/>
      <c r="C143" s="62">
        <v>29</v>
      </c>
      <c r="D143" s="46">
        <f>A126273794F_Latest</f>
        <v>1105.393</v>
      </c>
      <c r="E143" s="46">
        <f>A126297122K_Latest</f>
        <v>565.44799999999998</v>
      </c>
      <c r="F143" s="46">
        <f>A126285458T_Latest</f>
        <v>539.94500000000005</v>
      </c>
      <c r="G143" s="46">
        <f>A126279626C_Latest</f>
        <v>1097.6120000000001</v>
      </c>
      <c r="H143" s="46">
        <f>A126302954F_Latest</f>
        <v>560.86199999999997</v>
      </c>
      <c r="I143" s="46">
        <f>A126291290L_Latest</f>
        <v>536.75</v>
      </c>
      <c r="J143" s="46">
        <f>A126275738X_Latest</f>
        <v>254.08799999999999</v>
      </c>
      <c r="K143" s="46">
        <f>A126299066R_Latest</f>
        <v>120.15600000000001</v>
      </c>
      <c r="L143" s="46">
        <f>A126287402T_Latest</f>
        <v>133.93199999999999</v>
      </c>
      <c r="M143" s="46">
        <f>A126281570V_Latest</f>
        <v>611.83600000000001</v>
      </c>
      <c r="N143" s="46">
        <f>A126304898K_Latest</f>
        <v>325.59899999999999</v>
      </c>
      <c r="O143" s="46">
        <f>A126293234F_Latest</f>
        <v>286.23700000000002</v>
      </c>
      <c r="P143" s="46">
        <f>A126283514L_Latest</f>
        <v>231.68700000000001</v>
      </c>
      <c r="Q143" s="46">
        <f>A126306842K_Latest</f>
        <v>115.107</v>
      </c>
      <c r="R143" s="46">
        <f>A126295178K_Latest</f>
        <v>116.581</v>
      </c>
      <c r="S143" s="46">
        <f>A126277682K_Latest</f>
        <v>7.7809999999999997</v>
      </c>
      <c r="T143" s="46">
        <f>A126301010C_Latest</f>
        <v>4.5860000000000003</v>
      </c>
      <c r="U143" s="46">
        <f>A126289346W_Latest</f>
        <v>3.1960000000000002</v>
      </c>
      <c r="V143" s="61"/>
    </row>
    <row r="144" spans="1:22" hidden="1">
      <c r="A144" s="41" t="s">
        <v>4288</v>
      </c>
      <c r="B144" s="42"/>
      <c r="C144" s="62">
        <v>30</v>
      </c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61"/>
    </row>
    <row r="145" spans="1:22" hidden="1">
      <c r="A145" s="44" t="s">
        <v>4312</v>
      </c>
      <c r="B145" s="45"/>
      <c r="C145" s="62">
        <v>31</v>
      </c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61"/>
    </row>
    <row r="146" spans="1:22" hidden="1">
      <c r="A146" s="45"/>
      <c r="B146" s="45" t="s">
        <v>4313</v>
      </c>
      <c r="C146" s="62">
        <v>32</v>
      </c>
      <c r="D146" s="46">
        <f>A126273702K_Latest</f>
        <v>9939.7890000000007</v>
      </c>
      <c r="E146" s="46">
        <f>A126297030A_Latest</f>
        <v>4971.0450000000001</v>
      </c>
      <c r="F146" s="46">
        <f>A126285366J_Latest</f>
        <v>4968.7449999999999</v>
      </c>
      <c r="G146" s="46">
        <f>A126279534V_Latest</f>
        <v>9518.6970000000001</v>
      </c>
      <c r="H146" s="46">
        <f>A126302862W_Latest</f>
        <v>4767.57</v>
      </c>
      <c r="I146" s="46">
        <f>A126291198W_Latest</f>
        <v>4751.1270000000004</v>
      </c>
      <c r="J146" s="46">
        <f>A126275646R_Latest</f>
        <v>1394.5039999999999</v>
      </c>
      <c r="K146" s="46">
        <f>A126298974C_Latest</f>
        <v>729.71100000000001</v>
      </c>
      <c r="L146" s="46">
        <f>A126287310J_Latest</f>
        <v>664.79300000000001</v>
      </c>
      <c r="M146" s="46">
        <f>A126281478C_Latest</f>
        <v>4725.7780000000002</v>
      </c>
      <c r="N146" s="46">
        <f>A126304806R_Latest</f>
        <v>2392.8090000000002</v>
      </c>
      <c r="O146" s="46">
        <f>A126293142W_Latest</f>
        <v>2332.9690000000001</v>
      </c>
      <c r="P146" s="46">
        <f>A126283422C_Latest</f>
        <v>3398.415</v>
      </c>
      <c r="Q146" s="46">
        <f>A126306750A_Latest</f>
        <v>1645.05</v>
      </c>
      <c r="R146" s="46">
        <f>A126295086A_Latest</f>
        <v>1753.365</v>
      </c>
      <c r="S146" s="46">
        <f>A126277590A_Latest</f>
        <v>421.09199999999998</v>
      </c>
      <c r="T146" s="46">
        <f>A126300918K_Latest</f>
        <v>203.47499999999999</v>
      </c>
      <c r="U146" s="46">
        <f>A126289254L_Latest</f>
        <v>217.61699999999999</v>
      </c>
      <c r="V146" s="61"/>
    </row>
    <row r="147" spans="1:22" hidden="1">
      <c r="A147" s="45"/>
      <c r="B147" s="45" t="s">
        <v>4314</v>
      </c>
      <c r="C147" s="62">
        <v>33</v>
      </c>
      <c r="D147" s="46">
        <f>A126273902C_Latest</f>
        <v>1990.9280000000001</v>
      </c>
      <c r="E147" s="46">
        <f>A126297230V_Latest</f>
        <v>1305.9870000000001</v>
      </c>
      <c r="F147" s="46">
        <f>A126285566A_Latest</f>
        <v>684.94100000000003</v>
      </c>
      <c r="G147" s="46">
        <f>A126279734L_Latest</f>
        <v>1715.27</v>
      </c>
      <c r="H147" s="46">
        <f>A126303062T_Latest</f>
        <v>1117.4870000000001</v>
      </c>
      <c r="I147" s="46">
        <f>A126291398R_Latest</f>
        <v>597.78300000000002</v>
      </c>
      <c r="J147" s="46">
        <f>A126275846J_Latest</f>
        <v>41.965000000000003</v>
      </c>
      <c r="K147" s="46">
        <f>A126299174X_Latest</f>
        <v>25.327999999999999</v>
      </c>
      <c r="L147" s="46">
        <f>A126287510A_Latest</f>
        <v>16.637</v>
      </c>
      <c r="M147" s="46">
        <f>A126281678W_Latest</f>
        <v>756.36300000000006</v>
      </c>
      <c r="N147" s="46">
        <f>A126305006K_Latest</f>
        <v>493.44900000000001</v>
      </c>
      <c r="O147" s="46">
        <f>A126293342R_Latest</f>
        <v>262.91399999999999</v>
      </c>
      <c r="P147" s="46">
        <f>A126283622W_Latest</f>
        <v>916.94100000000003</v>
      </c>
      <c r="Q147" s="46">
        <f>A126306950V_Latest</f>
        <v>598.71</v>
      </c>
      <c r="R147" s="46">
        <f>A126295286V_Latest</f>
        <v>318.23099999999999</v>
      </c>
      <c r="S147" s="46">
        <f>A126277790V_Latest</f>
        <v>275.65800000000002</v>
      </c>
      <c r="T147" s="46">
        <f>A126301118F_Latest</f>
        <v>188.5</v>
      </c>
      <c r="U147" s="46">
        <f>A126289454F_Latest</f>
        <v>87.158000000000001</v>
      </c>
      <c r="V147" s="61"/>
    </row>
    <row r="148" spans="1:22" hidden="1">
      <c r="A148" s="44" t="s">
        <v>4289</v>
      </c>
      <c r="B148" s="45"/>
      <c r="C148" s="62">
        <v>34</v>
      </c>
      <c r="D148" s="46">
        <f>A126273894R_Latest</f>
        <v>11930.717000000001</v>
      </c>
      <c r="E148" s="46">
        <f>A126297222V_Latest</f>
        <v>6277.0320000000002</v>
      </c>
      <c r="F148" s="46">
        <f>A126285558A_Latest</f>
        <v>5653.6859999999997</v>
      </c>
      <c r="G148" s="46">
        <f>A126279726L_Latest</f>
        <v>11233.967000000001</v>
      </c>
      <c r="H148" s="46">
        <f>A126303054T_Latest</f>
        <v>5885.0569999999998</v>
      </c>
      <c r="I148" s="46">
        <f>A126291390W_Latest</f>
        <v>5348.91</v>
      </c>
      <c r="J148" s="46">
        <f>A126275838J_Latest</f>
        <v>1436.47</v>
      </c>
      <c r="K148" s="46">
        <f>A126299166X_Latest</f>
        <v>755.03899999999999</v>
      </c>
      <c r="L148" s="46">
        <f>A126287502A_Latest</f>
        <v>681.43100000000004</v>
      </c>
      <c r="M148" s="46">
        <f>A126281670C_Latest</f>
        <v>5482.1409999999996</v>
      </c>
      <c r="N148" s="46">
        <f>A126304998V_Latest</f>
        <v>2886.2570000000001</v>
      </c>
      <c r="O148" s="46">
        <f>A126293334R_Latest</f>
        <v>2595.8829999999998</v>
      </c>
      <c r="P148" s="46">
        <f>A126283614W_Latest</f>
        <v>4315.3559999999998</v>
      </c>
      <c r="Q148" s="46">
        <f>A126306942V_Latest</f>
        <v>2243.7600000000002</v>
      </c>
      <c r="R148" s="46">
        <f>A126295278V_Latest</f>
        <v>2071.596</v>
      </c>
      <c r="S148" s="46">
        <f>A126277782V_Latest</f>
        <v>696.75099999999998</v>
      </c>
      <c r="T148" s="46">
        <f>A126301110L_Latest</f>
        <v>391.97500000000002</v>
      </c>
      <c r="U148" s="46">
        <f>A126289446F_Latest</f>
        <v>304.77600000000001</v>
      </c>
      <c r="V148" s="61"/>
    </row>
    <row r="149" spans="1:22" hidden="1">
      <c r="A149" s="41" t="s">
        <v>4315</v>
      </c>
      <c r="B149" s="42"/>
      <c r="C149" s="62">
        <v>35</v>
      </c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61"/>
    </row>
    <row r="150" spans="1:22" hidden="1">
      <c r="A150" s="44" t="s">
        <v>4316</v>
      </c>
      <c r="B150" s="45"/>
      <c r="C150" s="62">
        <v>36</v>
      </c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61"/>
    </row>
    <row r="151" spans="1:22" hidden="1">
      <c r="A151" s="45"/>
      <c r="B151" s="45" t="s">
        <v>4317</v>
      </c>
      <c r="C151" s="62">
        <v>37</v>
      </c>
      <c r="D151" s="46">
        <f>A126273882F_Latest</f>
        <v>9458.9269999999997</v>
      </c>
      <c r="E151" s="46">
        <f>A126297210K_Latest</f>
        <v>4756.5219999999999</v>
      </c>
      <c r="F151" s="46">
        <f>A126285546T_Latest</f>
        <v>4702.4049999999997</v>
      </c>
      <c r="G151" s="46">
        <f>A126279714C_Latest</f>
        <v>9043.9680000000008</v>
      </c>
      <c r="H151" s="46">
        <f>A126303042J_Latest</f>
        <v>4557.5940000000001</v>
      </c>
      <c r="I151" s="46">
        <f>A126291378F_Latest</f>
        <v>4486.3729999999996</v>
      </c>
      <c r="J151" s="46">
        <f>A126275826X_Latest</f>
        <v>1326.2560000000001</v>
      </c>
      <c r="K151" s="46">
        <f>A126299154R_Latest</f>
        <v>696.59799999999996</v>
      </c>
      <c r="L151" s="46">
        <f>A126287490C_Latest</f>
        <v>629.65899999999999</v>
      </c>
      <c r="M151" s="46">
        <f>A126281658L_Latest</f>
        <v>4447.7790000000005</v>
      </c>
      <c r="N151" s="46">
        <f>A126304986K_Latest</f>
        <v>2270.6080000000002</v>
      </c>
      <c r="O151" s="46">
        <f>A126293322F_Latest</f>
        <v>2177.1709999999998</v>
      </c>
      <c r="P151" s="46">
        <f>A126283602L_Latest</f>
        <v>3269.9319999999998</v>
      </c>
      <c r="Q151" s="46">
        <f>A126306930K_Latest</f>
        <v>1590.3889999999999</v>
      </c>
      <c r="R151" s="46">
        <f>A126295266K_Latest</f>
        <v>1679.5440000000001</v>
      </c>
      <c r="S151" s="46">
        <f>A126277770K_Latest</f>
        <v>414.959</v>
      </c>
      <c r="T151" s="46">
        <f>A126301098J_Latest</f>
        <v>198.92699999999999</v>
      </c>
      <c r="U151" s="46">
        <f>A126289434W_Latest</f>
        <v>216.03100000000001</v>
      </c>
      <c r="V151" s="61"/>
    </row>
    <row r="152" spans="1:22" hidden="1">
      <c r="A152" s="45"/>
      <c r="B152" s="45" t="s">
        <v>4318</v>
      </c>
      <c r="C152" s="62">
        <v>38</v>
      </c>
      <c r="D152" s="46">
        <f>A126273886R_Latest</f>
        <v>241.42</v>
      </c>
      <c r="E152" s="46">
        <f>A126297214V_Latest</f>
        <v>111.595</v>
      </c>
      <c r="F152" s="46">
        <f>A126285550J_Latest</f>
        <v>129.82499999999999</v>
      </c>
      <c r="G152" s="46">
        <f>A126279718L_Latest</f>
        <v>238.315</v>
      </c>
      <c r="H152" s="46">
        <f>A126303046T_Latest</f>
        <v>108.62</v>
      </c>
      <c r="I152" s="46">
        <f>A126291382W_Latest</f>
        <v>129.696</v>
      </c>
      <c r="J152" s="46">
        <f>A126275830R_Latest</f>
        <v>31.472000000000001</v>
      </c>
      <c r="K152" s="46">
        <f>A126299158X_Latest</f>
        <v>15.429</v>
      </c>
      <c r="L152" s="46">
        <f>A126287494L_Latest</f>
        <v>16.042999999999999</v>
      </c>
      <c r="M152" s="46">
        <f>A126281662C_Latest</f>
        <v>139.12799999999999</v>
      </c>
      <c r="N152" s="46">
        <f>A126304990A_Latest</f>
        <v>62.396999999999998</v>
      </c>
      <c r="O152" s="46">
        <f>A126293326R_Latest</f>
        <v>76.730999999999995</v>
      </c>
      <c r="P152" s="46">
        <f>A126283606W_Latest</f>
        <v>67.715999999999994</v>
      </c>
      <c r="Q152" s="46">
        <f>A126306934V_Latest</f>
        <v>30.794</v>
      </c>
      <c r="R152" s="46">
        <f>A126295270A_Latest</f>
        <v>36.921999999999997</v>
      </c>
      <c r="S152" s="46">
        <f>A126277774V_Latest</f>
        <v>3.1040000000000001</v>
      </c>
      <c r="T152" s="46">
        <f>A126301102L_Latest</f>
        <v>2.9750000000000001</v>
      </c>
      <c r="U152" s="46">
        <f>A126289438F_Latest</f>
        <v>0.13</v>
      </c>
      <c r="V152" s="61"/>
    </row>
    <row r="153" spans="1:22" hidden="1">
      <c r="A153" s="45"/>
      <c r="B153" s="45" t="s">
        <v>4319</v>
      </c>
      <c r="C153" s="62">
        <v>39</v>
      </c>
      <c r="D153" s="46">
        <f>A126273706V_Latest</f>
        <v>231.02799999999999</v>
      </c>
      <c r="E153" s="46">
        <f>A126297034K_Latest</f>
        <v>99.748000000000005</v>
      </c>
      <c r="F153" s="46">
        <f>A126285370X_Latest</f>
        <v>131.28</v>
      </c>
      <c r="G153" s="46">
        <f>A126279538C_Latest</f>
        <v>228.40600000000001</v>
      </c>
      <c r="H153" s="46">
        <f>A126302866F_Latest</f>
        <v>98.581999999999994</v>
      </c>
      <c r="I153" s="46">
        <f>A126291202A_Latest</f>
        <v>129.82300000000001</v>
      </c>
      <c r="J153" s="46">
        <f>A126275650F_Latest</f>
        <v>33.404000000000003</v>
      </c>
      <c r="K153" s="46">
        <f>A126298978L_Latest</f>
        <v>16.713999999999999</v>
      </c>
      <c r="L153" s="46">
        <f>A126287314T_Latest</f>
        <v>16.689</v>
      </c>
      <c r="M153" s="46">
        <f>A126281482V_Latest</f>
        <v>134.851</v>
      </c>
      <c r="N153" s="46">
        <f>A126304810F_Latest</f>
        <v>58.518999999999998</v>
      </c>
      <c r="O153" s="46">
        <f>A126293146F_Latest</f>
        <v>76.331999999999994</v>
      </c>
      <c r="P153" s="46">
        <f>A126283426L_Latest</f>
        <v>60.151000000000003</v>
      </c>
      <c r="Q153" s="46">
        <f>A126306754K_Latest</f>
        <v>23.349</v>
      </c>
      <c r="R153" s="46">
        <f>A126295090T_Latest</f>
        <v>36.802</v>
      </c>
      <c r="S153" s="46">
        <f>A126277594K_Latest</f>
        <v>2.6219999999999999</v>
      </c>
      <c r="T153" s="46">
        <f>A126300922A_Latest</f>
        <v>1.1659999999999999</v>
      </c>
      <c r="U153" s="46">
        <f>A126289258W_Latest</f>
        <v>1.4570000000000001</v>
      </c>
      <c r="V153" s="61"/>
    </row>
    <row r="154" spans="1:22" hidden="1">
      <c r="A154" s="44" t="s">
        <v>4320</v>
      </c>
      <c r="B154" s="45"/>
      <c r="C154" s="62">
        <v>40</v>
      </c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61"/>
    </row>
    <row r="155" spans="1:22" hidden="1">
      <c r="A155" s="45"/>
      <c r="B155" s="45" t="s">
        <v>4321</v>
      </c>
      <c r="C155" s="62">
        <v>41</v>
      </c>
      <c r="D155" s="46">
        <f>A126273766W_Latest</f>
        <v>7639.3370000000004</v>
      </c>
      <c r="E155" s="46">
        <f>A126297094L_Latest</f>
        <v>3925.7890000000002</v>
      </c>
      <c r="F155" s="46">
        <f>A126285430R_Latest</f>
        <v>3713.5479999999998</v>
      </c>
      <c r="G155" s="46">
        <f>A126279598F_Latest</f>
        <v>7318.26</v>
      </c>
      <c r="H155" s="46">
        <f>A126302926W_Latest</f>
        <v>3764.8380000000002</v>
      </c>
      <c r="I155" s="46">
        <f>A126291262C_Latest</f>
        <v>3553.422</v>
      </c>
      <c r="J155" s="46">
        <f>A126275710W_Latest</f>
        <v>870.23400000000004</v>
      </c>
      <c r="K155" s="46">
        <f>A126299038F_Latest</f>
        <v>474.65199999999999</v>
      </c>
      <c r="L155" s="46">
        <f>A126287374V_Latest</f>
        <v>395.58199999999999</v>
      </c>
      <c r="M155" s="46">
        <f>A126281542K_Latest</f>
        <v>3711.6689999999999</v>
      </c>
      <c r="N155" s="46">
        <f>A126304870J_Latest</f>
        <v>1930.2059999999999</v>
      </c>
      <c r="O155" s="46">
        <f>A126293206W_Latest</f>
        <v>1781.463</v>
      </c>
      <c r="P155" s="46">
        <f>A126283486R_Latest</f>
        <v>2736.357</v>
      </c>
      <c r="Q155" s="46">
        <f>A126306814A_Latest</f>
        <v>1359.981</v>
      </c>
      <c r="R155" s="46">
        <f>A126295150J_Latest</f>
        <v>1376.377</v>
      </c>
      <c r="S155" s="46">
        <f>A126277654A_Latest</f>
        <v>321.077</v>
      </c>
      <c r="T155" s="46">
        <f>A126300982C_Latest</f>
        <v>160.95099999999999</v>
      </c>
      <c r="U155" s="46">
        <f>A126289318L_Latest</f>
        <v>160.126</v>
      </c>
      <c r="V155" s="61"/>
    </row>
    <row r="156" spans="1:22" hidden="1">
      <c r="A156" s="45"/>
      <c r="B156" s="45" t="s">
        <v>4322</v>
      </c>
      <c r="C156" s="62">
        <v>42</v>
      </c>
      <c r="D156" s="46">
        <f>A126273818L_Latest</f>
        <v>440.22</v>
      </c>
      <c r="E156" s="46">
        <f>A126297146C_Latest</f>
        <v>154.13</v>
      </c>
      <c r="F156" s="46">
        <f>A126285482T_Latest</f>
        <v>286.08999999999997</v>
      </c>
      <c r="G156" s="46">
        <f>A126279650C_Latest</f>
        <v>429.46300000000002</v>
      </c>
      <c r="H156" s="46">
        <f>A126302978X_Latest</f>
        <v>151.07300000000001</v>
      </c>
      <c r="I156" s="46">
        <f>A126291314V_Latest</f>
        <v>278.39</v>
      </c>
      <c r="J156" s="46">
        <f>A126275762X_Latest</f>
        <v>99.635999999999996</v>
      </c>
      <c r="K156" s="46">
        <f>A126299090R_Latest</f>
        <v>40.427999999999997</v>
      </c>
      <c r="L156" s="46">
        <f>A126287426K_Latest</f>
        <v>59.207999999999998</v>
      </c>
      <c r="M156" s="46">
        <f>A126281594L_Latest</f>
        <v>208.81700000000001</v>
      </c>
      <c r="N156" s="46">
        <f>A126304922X_Latest</f>
        <v>70.072000000000003</v>
      </c>
      <c r="O156" s="46">
        <f>A126293258X_Latest</f>
        <v>138.745</v>
      </c>
      <c r="P156" s="46">
        <f>A126283538F_Latest</f>
        <v>121.01</v>
      </c>
      <c r="Q156" s="46">
        <f>A126306866C_Latest</f>
        <v>40.572000000000003</v>
      </c>
      <c r="R156" s="46">
        <f>A126295202X_Latest</f>
        <v>80.438000000000002</v>
      </c>
      <c r="S156" s="46">
        <f>A126277706T_Latest</f>
        <v>10.757999999999999</v>
      </c>
      <c r="T156" s="46">
        <f>A126301034W_Latest</f>
        <v>3.0569999999999999</v>
      </c>
      <c r="U156" s="46">
        <f>A126289370W_Latest</f>
        <v>7.7</v>
      </c>
      <c r="V156" s="61"/>
    </row>
    <row r="157" spans="1:22" hidden="1">
      <c r="A157" s="45"/>
      <c r="B157" s="51" t="s">
        <v>4323</v>
      </c>
      <c r="C157" s="62">
        <v>43</v>
      </c>
      <c r="D157" s="46">
        <f>A126273898X_Latest</f>
        <v>110.75700000000001</v>
      </c>
      <c r="E157" s="46">
        <f>A126297226C_Latest</f>
        <v>63.274999999999999</v>
      </c>
      <c r="F157" s="46">
        <f>A126285562T_Latest</f>
        <v>47.481999999999999</v>
      </c>
      <c r="G157" s="46">
        <f>A126279730C_Latest</f>
        <v>108.39400000000001</v>
      </c>
      <c r="H157" s="46">
        <f>A126303058A_Latest</f>
        <v>62.298999999999999</v>
      </c>
      <c r="I157" s="46">
        <f>A126291394F_Latest</f>
        <v>46.094999999999999</v>
      </c>
      <c r="J157" s="46">
        <f>A126275842X_Latest</f>
        <v>10.132999999999999</v>
      </c>
      <c r="K157" s="46">
        <f>A126299170R_Latest</f>
        <v>7.6310000000000002</v>
      </c>
      <c r="L157" s="46">
        <f>A126287506K_Latest</f>
        <v>2.5030000000000001</v>
      </c>
      <c r="M157" s="46">
        <f>A126281674L_Latest</f>
        <v>54.893000000000001</v>
      </c>
      <c r="N157" s="46">
        <f>A126305002A_Latest</f>
        <v>30.78</v>
      </c>
      <c r="O157" s="46">
        <f>A126293338X_Latest</f>
        <v>24.113</v>
      </c>
      <c r="P157" s="46">
        <f>A126283618F_Latest</f>
        <v>43.366999999999997</v>
      </c>
      <c r="Q157" s="46">
        <f>A126306946C_Latest</f>
        <v>23.888000000000002</v>
      </c>
      <c r="R157" s="46">
        <f>A126295282K_Latest</f>
        <v>19.478999999999999</v>
      </c>
      <c r="S157" s="46">
        <f>A126277786C_Latest</f>
        <v>2.363</v>
      </c>
      <c r="T157" s="46">
        <f>A126301114W_Latest</f>
        <v>0.97499999999999998</v>
      </c>
      <c r="U157" s="46">
        <f>A126289450W_Latest</f>
        <v>1.3879999999999999</v>
      </c>
      <c r="V157" s="61"/>
    </row>
    <row r="158" spans="1:22" hidden="1">
      <c r="A158" s="45"/>
      <c r="B158" s="51" t="s">
        <v>4324</v>
      </c>
      <c r="C158" s="62">
        <v>44</v>
      </c>
      <c r="D158" s="46">
        <f>A126273710K_Latest</f>
        <v>133.18600000000001</v>
      </c>
      <c r="E158" s="46">
        <f>A126297038V_Latest</f>
        <v>41.866</v>
      </c>
      <c r="F158" s="46">
        <f>A126285374J_Latest</f>
        <v>91.32</v>
      </c>
      <c r="G158" s="46">
        <f>A126279542V_Latest</f>
        <v>132.65799999999999</v>
      </c>
      <c r="H158" s="46">
        <f>A126302870W_Latest</f>
        <v>41.338999999999999</v>
      </c>
      <c r="I158" s="46">
        <f>A126291206K_Latest</f>
        <v>91.32</v>
      </c>
      <c r="J158" s="46">
        <f>A126275654R_Latest</f>
        <v>29.398</v>
      </c>
      <c r="K158" s="46">
        <f>A126298982C_Latest</f>
        <v>8.7029999999999994</v>
      </c>
      <c r="L158" s="46">
        <f>A126287318A_Latest</f>
        <v>20.695</v>
      </c>
      <c r="M158" s="46">
        <f>A126281486C_Latest</f>
        <v>70.114999999999995</v>
      </c>
      <c r="N158" s="46">
        <f>A126304814R_Latest</f>
        <v>22.899000000000001</v>
      </c>
      <c r="O158" s="46">
        <f>A126293150W_Latest</f>
        <v>47.216000000000001</v>
      </c>
      <c r="P158" s="46">
        <f>A126283430C_Latest</f>
        <v>33.145000000000003</v>
      </c>
      <c r="Q158" s="46">
        <f>A126306758V_Latest</f>
        <v>9.7370000000000001</v>
      </c>
      <c r="R158" s="46">
        <f>A126295094A_Latest</f>
        <v>23.408000000000001</v>
      </c>
      <c r="S158" s="46">
        <f>A126277598V_Latest</f>
        <v>0.52800000000000002</v>
      </c>
      <c r="T158" s="46">
        <f>A126300926K_Latest</f>
        <v>0.52800000000000002</v>
      </c>
      <c r="U158" s="46">
        <f>A126289262L_Latest</f>
        <v>0</v>
      </c>
      <c r="V158" s="61"/>
    </row>
    <row r="159" spans="1:22" hidden="1">
      <c r="A159" s="45"/>
      <c r="B159" s="51" t="s">
        <v>4325</v>
      </c>
      <c r="C159" s="62">
        <v>45</v>
      </c>
      <c r="D159" s="46">
        <f>A126273850L_Latest</f>
        <v>196.27799999999999</v>
      </c>
      <c r="E159" s="46">
        <f>A126297178W_Latest</f>
        <v>48.988999999999997</v>
      </c>
      <c r="F159" s="46">
        <f>A126285514X_Latest</f>
        <v>147.28800000000001</v>
      </c>
      <c r="G159" s="46">
        <f>A126279682W_Latest</f>
        <v>188.41</v>
      </c>
      <c r="H159" s="46">
        <f>A126303010R_Latest</f>
        <v>47.435000000000002</v>
      </c>
      <c r="I159" s="46">
        <f>A126291346L_Latest</f>
        <v>140.976</v>
      </c>
      <c r="J159" s="46">
        <f>A126275794T_Latest</f>
        <v>60.103999999999999</v>
      </c>
      <c r="K159" s="46">
        <f>A126299122W_Latest</f>
        <v>24.094000000000001</v>
      </c>
      <c r="L159" s="46">
        <f>A126287458C_Latest</f>
        <v>36.01</v>
      </c>
      <c r="M159" s="46">
        <f>A126281626V_Latest</f>
        <v>83.808999999999997</v>
      </c>
      <c r="N159" s="46">
        <f>A126304954T_Latest</f>
        <v>16.393999999999998</v>
      </c>
      <c r="O159" s="46">
        <f>A126293290X_Latest</f>
        <v>67.415999999999997</v>
      </c>
      <c r="P159" s="46">
        <f>A126283570F_Latest</f>
        <v>44.497</v>
      </c>
      <c r="Q159" s="46">
        <f>A126306898W_Latest</f>
        <v>6.9470000000000001</v>
      </c>
      <c r="R159" s="46">
        <f>A126295234T_Latest</f>
        <v>37.549999999999997</v>
      </c>
      <c r="S159" s="46">
        <f>A126277738K_Latest</f>
        <v>7.867</v>
      </c>
      <c r="T159" s="46">
        <f>A126301066R_Latest</f>
        <v>1.554</v>
      </c>
      <c r="U159" s="46">
        <f>A126289402C_Latest</f>
        <v>6.3129999999999997</v>
      </c>
      <c r="V159" s="61"/>
    </row>
    <row r="160" spans="1:22" hidden="1">
      <c r="A160" s="45"/>
      <c r="B160" s="45" t="s">
        <v>4326</v>
      </c>
      <c r="C160" s="62">
        <v>46</v>
      </c>
      <c r="D160" s="46">
        <f>A126273854W_Latest</f>
        <v>440.31900000000002</v>
      </c>
      <c r="E160" s="46">
        <f>A126297182L_Latest</f>
        <v>146.256</v>
      </c>
      <c r="F160" s="46">
        <f>A126285518J_Latest</f>
        <v>294.06299999999999</v>
      </c>
      <c r="G160" s="46">
        <f>A126279686F_Latest</f>
        <v>407</v>
      </c>
      <c r="H160" s="46">
        <f>A126303014X_Latest</f>
        <v>133.102</v>
      </c>
      <c r="I160" s="46">
        <f>A126291350C_Latest</f>
        <v>273.899</v>
      </c>
      <c r="J160" s="46">
        <f>A126275798A_Latest</f>
        <v>62.683999999999997</v>
      </c>
      <c r="K160" s="46">
        <f>A126299126F_Latest</f>
        <v>25.309000000000001</v>
      </c>
      <c r="L160" s="46">
        <f>A126287462V_Latest</f>
        <v>37.375</v>
      </c>
      <c r="M160" s="46">
        <f>A126281630K_Latest</f>
        <v>194.465</v>
      </c>
      <c r="N160" s="46">
        <f>A126304958A_Latest</f>
        <v>60.136000000000003</v>
      </c>
      <c r="O160" s="46">
        <f>A126293294J_Latest</f>
        <v>134.32900000000001</v>
      </c>
      <c r="P160" s="46">
        <f>A126283574R_Latest</f>
        <v>149.851</v>
      </c>
      <c r="Q160" s="46">
        <f>A126306902A_Latest</f>
        <v>47.655999999999999</v>
      </c>
      <c r="R160" s="46">
        <f>A126295238A_Latest</f>
        <v>102.19499999999999</v>
      </c>
      <c r="S160" s="46">
        <f>A126277742A_Latest</f>
        <v>33.319000000000003</v>
      </c>
      <c r="T160" s="46">
        <f>A126301070F_Latest</f>
        <v>13.154</v>
      </c>
      <c r="U160" s="46">
        <f>A126289406L_Latest</f>
        <v>20.164000000000001</v>
      </c>
      <c r="V160" s="61"/>
    </row>
    <row r="161" spans="1:22" hidden="1">
      <c r="A161" s="45"/>
      <c r="B161" s="51" t="s">
        <v>4327</v>
      </c>
      <c r="C161" s="62">
        <v>47</v>
      </c>
      <c r="D161" s="46">
        <f>A126273742C_Latest</f>
        <v>116.374</v>
      </c>
      <c r="E161" s="46">
        <f>A126297070V_Latest</f>
        <v>64.173000000000002</v>
      </c>
      <c r="F161" s="46">
        <f>A126285406R_Latest</f>
        <v>52.201000000000001</v>
      </c>
      <c r="G161" s="46">
        <f>A126279574L_Latest</f>
        <v>114.476</v>
      </c>
      <c r="H161" s="46">
        <f>A126302902C_Latest</f>
        <v>63.777999999999999</v>
      </c>
      <c r="I161" s="46">
        <f>A126291238C_Latest</f>
        <v>50.698</v>
      </c>
      <c r="J161" s="46">
        <f>A126275686J_Latest</f>
        <v>7.343</v>
      </c>
      <c r="K161" s="46">
        <f>A126299014L_Latest</f>
        <v>4.5529999999999999</v>
      </c>
      <c r="L161" s="46">
        <f>A126287350A_Latest</f>
        <v>2.79</v>
      </c>
      <c r="M161" s="46">
        <f>A126281518K_Latest</f>
        <v>62.99</v>
      </c>
      <c r="N161" s="46">
        <f>A126304846J_Latest</f>
        <v>34.1</v>
      </c>
      <c r="O161" s="46">
        <f>A126293182R_Latest</f>
        <v>28.89</v>
      </c>
      <c r="P161" s="46">
        <f>A126283462W_Latest</f>
        <v>44.143999999999998</v>
      </c>
      <c r="Q161" s="46">
        <f>A126306790V_Latest</f>
        <v>25.126000000000001</v>
      </c>
      <c r="R161" s="46">
        <f>A126295126J_Latest</f>
        <v>19.018000000000001</v>
      </c>
      <c r="S161" s="46">
        <f>A126277630J_Latest</f>
        <v>1.8979999999999999</v>
      </c>
      <c r="T161" s="46">
        <f>A126300958C_Latest</f>
        <v>0.39400000000000002</v>
      </c>
      <c r="U161" s="46">
        <f>A126289294F_Latest</f>
        <v>1.5029999999999999</v>
      </c>
      <c r="V161" s="61"/>
    </row>
    <row r="162" spans="1:22" hidden="1">
      <c r="A162" s="45"/>
      <c r="B162" s="51" t="s">
        <v>4328</v>
      </c>
      <c r="C162" s="62">
        <v>48</v>
      </c>
      <c r="D162" s="46">
        <f>A126273714V_Latest</f>
        <v>167.327</v>
      </c>
      <c r="E162" s="46">
        <f>A126297042K_Latest</f>
        <v>39.000999999999998</v>
      </c>
      <c r="F162" s="46">
        <f>A126285378T_Latest</f>
        <v>128.32599999999999</v>
      </c>
      <c r="G162" s="46">
        <f>A126279546C_Latest</f>
        <v>153.78800000000001</v>
      </c>
      <c r="H162" s="46">
        <f>A126302874F_Latest</f>
        <v>31.577999999999999</v>
      </c>
      <c r="I162" s="46">
        <f>A126291210A_Latest</f>
        <v>122.211</v>
      </c>
      <c r="J162" s="46">
        <f>A126275658X_Latest</f>
        <v>17.600000000000001</v>
      </c>
      <c r="K162" s="46">
        <f>A126298986L_Latest</f>
        <v>2.577</v>
      </c>
      <c r="L162" s="46">
        <f>A126287322T_Latest</f>
        <v>15.022</v>
      </c>
      <c r="M162" s="46">
        <f>A126281490V_Latest</f>
        <v>78.971999999999994</v>
      </c>
      <c r="N162" s="46">
        <f>A126304818X_Latest</f>
        <v>13.314</v>
      </c>
      <c r="O162" s="46">
        <f>A126293154F_Latest</f>
        <v>65.658000000000001</v>
      </c>
      <c r="P162" s="46">
        <f>A126283434L_Latest</f>
        <v>57.216999999999999</v>
      </c>
      <c r="Q162" s="46">
        <f>A126306762K_Latest</f>
        <v>15.686999999999999</v>
      </c>
      <c r="R162" s="46">
        <f>A126295098K_Latest</f>
        <v>41.53</v>
      </c>
      <c r="S162" s="46">
        <f>A126277602X_Latest</f>
        <v>13.539</v>
      </c>
      <c r="T162" s="46">
        <f>A126300930A_Latest</f>
        <v>7.4240000000000004</v>
      </c>
      <c r="U162" s="46">
        <f>A126289266W_Latest</f>
        <v>6.1150000000000002</v>
      </c>
      <c r="V162" s="61"/>
    </row>
    <row r="163" spans="1:22" hidden="1">
      <c r="A163" s="45"/>
      <c r="B163" s="51" t="s">
        <v>4329</v>
      </c>
      <c r="C163" s="62">
        <v>49</v>
      </c>
      <c r="D163" s="46">
        <f>A126273770L_Latest</f>
        <v>156.61799999999999</v>
      </c>
      <c r="E163" s="46">
        <f>A126297098W_Latest</f>
        <v>43.082000000000001</v>
      </c>
      <c r="F163" s="46">
        <f>A126285434X_Latest</f>
        <v>113.536</v>
      </c>
      <c r="G163" s="46">
        <f>A126279602K_Latest</f>
        <v>138.73599999999999</v>
      </c>
      <c r="H163" s="46">
        <f>A126302930L_Latest</f>
        <v>37.746000000000002</v>
      </c>
      <c r="I163" s="46">
        <f>A126291266L_Latest</f>
        <v>100.99</v>
      </c>
      <c r="J163" s="46">
        <f>A126275714F_Latest</f>
        <v>37.741</v>
      </c>
      <c r="K163" s="46">
        <f>A126299042W_Latest</f>
        <v>18.178999999999998</v>
      </c>
      <c r="L163" s="46">
        <f>A126287378C_Latest</f>
        <v>19.562000000000001</v>
      </c>
      <c r="M163" s="46">
        <f>A126281546V_Latest</f>
        <v>52.503</v>
      </c>
      <c r="N163" s="46">
        <f>A126304874T_Latest</f>
        <v>12.722</v>
      </c>
      <c r="O163" s="46">
        <f>A126293210L_Latest</f>
        <v>39.780999999999999</v>
      </c>
      <c r="P163" s="46">
        <f>A126283490F_Latest</f>
        <v>48.491</v>
      </c>
      <c r="Q163" s="46">
        <f>A126306818K_Latest</f>
        <v>6.8440000000000003</v>
      </c>
      <c r="R163" s="46">
        <f>A126295154T_Latest</f>
        <v>41.646999999999998</v>
      </c>
      <c r="S163" s="46">
        <f>A126277658K_Latest</f>
        <v>17.882000000000001</v>
      </c>
      <c r="T163" s="46">
        <f>A126300986L_Latest</f>
        <v>5.3360000000000003</v>
      </c>
      <c r="U163" s="46">
        <f>A126289322C_Latest</f>
        <v>12.545999999999999</v>
      </c>
      <c r="V163" s="61"/>
    </row>
    <row r="164" spans="1:22" hidden="1">
      <c r="A164" s="45"/>
      <c r="B164" s="45" t="s">
        <v>4330</v>
      </c>
      <c r="C164" s="62">
        <v>50</v>
      </c>
      <c r="D164" s="46">
        <f>A126273734C_Latest</f>
        <v>1419.913</v>
      </c>
      <c r="E164" s="46">
        <f>A126297062V_Latest</f>
        <v>744.86900000000003</v>
      </c>
      <c r="F164" s="46">
        <f>A126285398A_Latest</f>
        <v>675.04399999999998</v>
      </c>
      <c r="G164" s="46">
        <f>A126279566L_Latest</f>
        <v>1363.9739999999999</v>
      </c>
      <c r="H164" s="46">
        <f>A126302894R_Latest</f>
        <v>718.55700000000002</v>
      </c>
      <c r="I164" s="46">
        <f>A126291230K_Latest</f>
        <v>645.41700000000003</v>
      </c>
      <c r="J164" s="46">
        <f>A126275678J_Latest</f>
        <v>361.95100000000002</v>
      </c>
      <c r="K164" s="46">
        <f>A126299006L_Latest</f>
        <v>189.322</v>
      </c>
      <c r="L164" s="46">
        <f>A126287342A_Latest</f>
        <v>172.62899999999999</v>
      </c>
      <c r="M164" s="46">
        <f>A126281510T_Latest</f>
        <v>610.827</v>
      </c>
      <c r="N164" s="46">
        <f>A126304838J_Latest</f>
        <v>332.39400000000001</v>
      </c>
      <c r="O164" s="46">
        <f>A126293174R_Latest</f>
        <v>278.43200000000002</v>
      </c>
      <c r="P164" s="46">
        <f>A126283454W_Latest</f>
        <v>391.19600000000003</v>
      </c>
      <c r="Q164" s="46">
        <f>A126306782V_Latest</f>
        <v>196.84100000000001</v>
      </c>
      <c r="R164" s="46">
        <f>A126295118J_Latest</f>
        <v>194.35499999999999</v>
      </c>
      <c r="S164" s="46">
        <f>A126277622J_Latest</f>
        <v>55.938000000000002</v>
      </c>
      <c r="T164" s="46">
        <f>A126300950K_Latest</f>
        <v>26.312000000000001</v>
      </c>
      <c r="U164" s="46">
        <f>A126289286F_Latest</f>
        <v>29.626999999999999</v>
      </c>
      <c r="V164" s="61"/>
    </row>
    <row r="165" spans="1:22" hidden="1">
      <c r="A165" s="44" t="s">
        <v>4331</v>
      </c>
      <c r="B165" s="45"/>
      <c r="C165" s="62">
        <v>51</v>
      </c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61"/>
    </row>
    <row r="166" spans="1:22" hidden="1">
      <c r="A166" s="45"/>
      <c r="B166" s="45" t="s">
        <v>4332</v>
      </c>
      <c r="C166" s="62">
        <v>52</v>
      </c>
      <c r="D166" s="46">
        <f>A126273774W_Latest</f>
        <v>1147.6890000000001</v>
      </c>
      <c r="E166" s="46">
        <f>A126297102A_Latest</f>
        <v>576.51</v>
      </c>
      <c r="F166" s="46">
        <f>A126285438J_Latest</f>
        <v>571.17899999999997</v>
      </c>
      <c r="G166" s="46">
        <f>A126279606V_Latest</f>
        <v>1136.788</v>
      </c>
      <c r="H166" s="46">
        <f>A126302934W_Latest</f>
        <v>572.17899999999997</v>
      </c>
      <c r="I166" s="46">
        <f>A126291270C_Latest</f>
        <v>564.60900000000004</v>
      </c>
      <c r="J166" s="46">
        <f>A126275718R_Latest</f>
        <v>164.37299999999999</v>
      </c>
      <c r="K166" s="46">
        <f>A126299046F_Latest</f>
        <v>86.600999999999999</v>
      </c>
      <c r="L166" s="46">
        <f>A126287382V_Latest</f>
        <v>77.772000000000006</v>
      </c>
      <c r="M166" s="46">
        <f>A126281550K_Latest</f>
        <v>717.72699999999998</v>
      </c>
      <c r="N166" s="46">
        <f>A126304878A_Latest</f>
        <v>376.21100000000001</v>
      </c>
      <c r="O166" s="46">
        <f>A126293214W_Latest</f>
        <v>341.51499999999999</v>
      </c>
      <c r="P166" s="46">
        <f>A126283494R_Latest</f>
        <v>254.68899999999999</v>
      </c>
      <c r="Q166" s="46">
        <f>A126306822A_Latest</f>
        <v>109.367</v>
      </c>
      <c r="R166" s="46">
        <f>A126295158A_Latest</f>
        <v>145.322</v>
      </c>
      <c r="S166" s="46">
        <f>A126277662A_Latest</f>
        <v>10.901</v>
      </c>
      <c r="T166" s="46">
        <f>A126300990C_Latest</f>
        <v>4.3310000000000004</v>
      </c>
      <c r="U166" s="46">
        <f>A126289326L_Latest</f>
        <v>6.57</v>
      </c>
      <c r="V166" s="61"/>
    </row>
    <row r="167" spans="1:22" hidden="1">
      <c r="A167" s="45"/>
      <c r="B167" s="45" t="s">
        <v>4333</v>
      </c>
      <c r="C167" s="62">
        <v>53</v>
      </c>
      <c r="D167" s="46">
        <f>A126273746L_Latest</f>
        <v>8792.1010000000006</v>
      </c>
      <c r="E167" s="46">
        <f>A126297074C_Latest</f>
        <v>4394.5339999999997</v>
      </c>
      <c r="F167" s="46">
        <f>A126285410F_Latest</f>
        <v>4397.5659999999998</v>
      </c>
      <c r="G167" s="46">
        <f>A126279578W_Latest</f>
        <v>8381.9089999999997</v>
      </c>
      <c r="H167" s="46">
        <f>A126302906L_Latest</f>
        <v>4195.3909999999996</v>
      </c>
      <c r="I167" s="46">
        <f>A126291242V_Latest</f>
        <v>4186.518</v>
      </c>
      <c r="J167" s="46">
        <f>A126275690X_Latest</f>
        <v>1230.1320000000001</v>
      </c>
      <c r="K167" s="46">
        <f>A126299018W_Latest</f>
        <v>643.11</v>
      </c>
      <c r="L167" s="46">
        <f>A126287354K_Latest</f>
        <v>587.02099999999996</v>
      </c>
      <c r="M167" s="46">
        <f>A126281522A_Latest</f>
        <v>4008.0509999999999</v>
      </c>
      <c r="N167" s="46">
        <f>A126304850X_Latest</f>
        <v>2016.597</v>
      </c>
      <c r="O167" s="46">
        <f>A126293186X_Latest</f>
        <v>1991.454</v>
      </c>
      <c r="P167" s="46">
        <f>A126283466F_Latest</f>
        <v>3143.7260000000001</v>
      </c>
      <c r="Q167" s="46">
        <f>A126306794C_Latest</f>
        <v>1535.683</v>
      </c>
      <c r="R167" s="46">
        <f>A126295130X_Latest</f>
        <v>1608.0429999999999</v>
      </c>
      <c r="S167" s="46">
        <f>A126277634T_Latest</f>
        <v>410.19099999999997</v>
      </c>
      <c r="T167" s="46">
        <f>A126300962V_Latest</f>
        <v>199.14400000000001</v>
      </c>
      <c r="U167" s="46">
        <f>A126289298R_Latest</f>
        <v>211.048</v>
      </c>
      <c r="V167" s="61"/>
    </row>
    <row r="168" spans="1:22" hidden="1">
      <c r="A168" s="44" t="s">
        <v>4334</v>
      </c>
      <c r="B168" s="45"/>
      <c r="C168" s="62">
        <v>54</v>
      </c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61"/>
    </row>
    <row r="169" spans="1:22" hidden="1">
      <c r="A169" s="45"/>
      <c r="B169" s="45" t="s">
        <v>4335</v>
      </c>
      <c r="C169" s="62">
        <v>55</v>
      </c>
      <c r="D169" s="46">
        <f>A126273778F_Latest</f>
        <v>983.31799999999998</v>
      </c>
      <c r="E169" s="46">
        <f>A126297106K_Latest</f>
        <v>466.29199999999997</v>
      </c>
      <c r="F169" s="46">
        <f>A126285442X_Latest</f>
        <v>517.02599999999995</v>
      </c>
      <c r="G169" s="46">
        <f>A126279610K_Latest</f>
        <v>972.63300000000004</v>
      </c>
      <c r="H169" s="46">
        <f>A126302938F_Latest</f>
        <v>459.69299999999998</v>
      </c>
      <c r="I169" s="46">
        <f>A126291274L_Latest</f>
        <v>512.94000000000005</v>
      </c>
      <c r="J169" s="46">
        <f>A126275722F_Latest</f>
        <v>138.85599999999999</v>
      </c>
      <c r="K169" s="46">
        <f>A126299050W_Latest</f>
        <v>69.956999999999994</v>
      </c>
      <c r="L169" s="46">
        <f>A126287386C_Latest</f>
        <v>68.900000000000006</v>
      </c>
      <c r="M169" s="46">
        <f>A126281554V_Latest</f>
        <v>576.00099999999998</v>
      </c>
      <c r="N169" s="46">
        <f>A126304882T_Latest</f>
        <v>272.26799999999997</v>
      </c>
      <c r="O169" s="46">
        <f>A126293218F_Latest</f>
        <v>303.733</v>
      </c>
      <c r="P169" s="46">
        <f>A126283498X_Latest</f>
        <v>257.77499999999998</v>
      </c>
      <c r="Q169" s="46">
        <f>A126306826K_Latest</f>
        <v>117.468</v>
      </c>
      <c r="R169" s="46">
        <f>A126295162T_Latest</f>
        <v>140.30799999999999</v>
      </c>
      <c r="S169" s="46">
        <f>A126277666K_Latest</f>
        <v>10.685</v>
      </c>
      <c r="T169" s="46">
        <f>A126300994L_Latest</f>
        <v>6.5990000000000002</v>
      </c>
      <c r="U169" s="46">
        <f>A126289330C_Latest</f>
        <v>4.0860000000000003</v>
      </c>
      <c r="V169" s="61"/>
    </row>
    <row r="170" spans="1:22" hidden="1">
      <c r="A170" s="45"/>
      <c r="B170" s="45" t="s">
        <v>4336</v>
      </c>
      <c r="C170" s="62">
        <v>56</v>
      </c>
      <c r="D170" s="46">
        <f>A126273822C_Latest</f>
        <v>8956.4719999999998</v>
      </c>
      <c r="E170" s="46">
        <f>A126297150V_Latest</f>
        <v>4504.7529999999997</v>
      </c>
      <c r="F170" s="46">
        <f>A126285486A_Latest</f>
        <v>4451.7190000000001</v>
      </c>
      <c r="G170" s="46">
        <f>A126279654L_Latest</f>
        <v>8546.0640000000003</v>
      </c>
      <c r="H170" s="46">
        <f>A126302982R_Latest</f>
        <v>4307.8770000000004</v>
      </c>
      <c r="I170" s="46">
        <f>A126291318C_Latest</f>
        <v>4238.1869999999999</v>
      </c>
      <c r="J170" s="46">
        <f>A126275766J_Latest</f>
        <v>1255.6479999999999</v>
      </c>
      <c r="K170" s="46">
        <f>A126299094X_Latest</f>
        <v>659.75400000000002</v>
      </c>
      <c r="L170" s="46">
        <f>A126287430A_Latest</f>
        <v>595.89400000000001</v>
      </c>
      <c r="M170" s="46">
        <f>A126281598W_Latest</f>
        <v>4149.777</v>
      </c>
      <c r="N170" s="46">
        <f>A126304926J_Latest</f>
        <v>2120.54</v>
      </c>
      <c r="O170" s="46">
        <f>A126293262R_Latest</f>
        <v>2029.2370000000001</v>
      </c>
      <c r="P170" s="46">
        <f>A126283542W_Latest</f>
        <v>3140.6390000000001</v>
      </c>
      <c r="Q170" s="46">
        <f>A126306870V_Latest</f>
        <v>1527.5830000000001</v>
      </c>
      <c r="R170" s="46">
        <f>A126295206J_Latest</f>
        <v>1613.057</v>
      </c>
      <c r="S170" s="46">
        <f>A126277710J_Latest</f>
        <v>410.40699999999998</v>
      </c>
      <c r="T170" s="46">
        <f>A126301038F_Latest</f>
        <v>196.876</v>
      </c>
      <c r="U170" s="46">
        <f>A126289374F_Latest</f>
        <v>213.53100000000001</v>
      </c>
      <c r="V170" s="61"/>
    </row>
    <row r="171" spans="1:22" hidden="1">
      <c r="A171" s="44" t="s">
        <v>4337</v>
      </c>
      <c r="B171" s="45"/>
      <c r="C171" s="62">
        <v>57</v>
      </c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61"/>
    </row>
    <row r="172" spans="1:22" hidden="1">
      <c r="A172" s="45"/>
      <c r="B172" s="45" t="s">
        <v>4338</v>
      </c>
      <c r="C172" s="62">
        <v>58</v>
      </c>
      <c r="D172" s="46">
        <f>A126273782W_Latest</f>
        <v>1592.5160000000001</v>
      </c>
      <c r="E172" s="46">
        <f>A126297110A_Latest</f>
        <v>788.29300000000001</v>
      </c>
      <c r="F172" s="46">
        <f>A126285446J_Latest</f>
        <v>804.22299999999996</v>
      </c>
      <c r="G172" s="46">
        <f>A126279614V_Latest</f>
        <v>1575.41</v>
      </c>
      <c r="H172" s="46">
        <f>A126302942W_Latest</f>
        <v>779.048</v>
      </c>
      <c r="I172" s="46">
        <f>A126291278W_Latest</f>
        <v>796.36199999999997</v>
      </c>
      <c r="J172" s="46">
        <f>A126275726R_Latest</f>
        <v>218.762</v>
      </c>
      <c r="K172" s="46">
        <f>A126299054F_Latest</f>
        <v>114.857</v>
      </c>
      <c r="L172" s="46">
        <f>A126287390V_Latest</f>
        <v>103.905</v>
      </c>
      <c r="M172" s="46">
        <f>A126281558C_Latest</f>
        <v>965.57100000000003</v>
      </c>
      <c r="N172" s="46">
        <f>A126304886A_Latest</f>
        <v>487.709</v>
      </c>
      <c r="O172" s="46">
        <f>A126293222W_Latest</f>
        <v>477.86200000000002</v>
      </c>
      <c r="P172" s="46">
        <f>A126283502C_Latest</f>
        <v>391.077</v>
      </c>
      <c r="Q172" s="46">
        <f>A126306830A_Latest</f>
        <v>176.482</v>
      </c>
      <c r="R172" s="46">
        <f>A126295166A_Latest</f>
        <v>214.595</v>
      </c>
      <c r="S172" s="46">
        <f>A126277670A_Latest</f>
        <v>17.106999999999999</v>
      </c>
      <c r="T172" s="46">
        <f>A126300998W_Latest</f>
        <v>9.2449999999999992</v>
      </c>
      <c r="U172" s="46">
        <f>A126289334L_Latest</f>
        <v>7.8609999999999998</v>
      </c>
      <c r="V172" s="61"/>
    </row>
    <row r="173" spans="1:22" hidden="1">
      <c r="A173" s="45"/>
      <c r="B173" s="51" t="s">
        <v>4339</v>
      </c>
      <c r="C173" s="62">
        <v>59</v>
      </c>
      <c r="D173" s="46">
        <f>A126273750C_Latest</f>
        <v>538.49</v>
      </c>
      <c r="E173" s="46">
        <f>A126297078L_Latest</f>
        <v>254.50899999999999</v>
      </c>
      <c r="F173" s="46">
        <f>A126285414R_Latest</f>
        <v>283.98099999999999</v>
      </c>
      <c r="G173" s="46">
        <f>A126279582L_Latest</f>
        <v>534.01099999999997</v>
      </c>
      <c r="H173" s="46">
        <f>A126302910C_Latest</f>
        <v>252.82400000000001</v>
      </c>
      <c r="I173" s="46">
        <f>A126291246C_Latest</f>
        <v>281.18700000000001</v>
      </c>
      <c r="J173" s="46">
        <f>A126275694J_Latest</f>
        <v>84.466999999999999</v>
      </c>
      <c r="K173" s="46">
        <f>A126299022L_Latest</f>
        <v>41.7</v>
      </c>
      <c r="L173" s="46">
        <f>A126287358V_Latest</f>
        <v>42.767000000000003</v>
      </c>
      <c r="M173" s="46">
        <f>A126281526K_Latest</f>
        <v>328.15699999999998</v>
      </c>
      <c r="N173" s="46">
        <f>A126304854J_Latest</f>
        <v>160.77099999999999</v>
      </c>
      <c r="O173" s="46">
        <f>A126293190R_Latest</f>
        <v>167.386</v>
      </c>
      <c r="P173" s="46">
        <f>A126283470W_Latest</f>
        <v>121.387</v>
      </c>
      <c r="Q173" s="46">
        <f>A126306798L_Latest</f>
        <v>50.353000000000002</v>
      </c>
      <c r="R173" s="46">
        <f>A126295134J_Latest</f>
        <v>71.034000000000006</v>
      </c>
      <c r="S173" s="46">
        <f>A126277638A_Latest</f>
        <v>4.4790000000000001</v>
      </c>
      <c r="T173" s="46">
        <f>A126300966C_Latest</f>
        <v>1.6839999999999999</v>
      </c>
      <c r="U173" s="46">
        <f>A126289302V_Latest</f>
        <v>2.7949999999999999</v>
      </c>
      <c r="V173" s="61"/>
    </row>
    <row r="174" spans="1:22" hidden="1">
      <c r="A174" s="45"/>
      <c r="B174" s="51" t="s">
        <v>4340</v>
      </c>
      <c r="C174" s="62">
        <v>60</v>
      </c>
      <c r="D174" s="46">
        <f>A126273858F_Latest</f>
        <v>609.19899999999996</v>
      </c>
      <c r="E174" s="46">
        <f>A126297186W_Latest</f>
        <v>322.00099999999998</v>
      </c>
      <c r="F174" s="46">
        <f>A126285522X_Latest</f>
        <v>287.197</v>
      </c>
      <c r="G174" s="46">
        <f>A126279690W_Latest</f>
        <v>602.77700000000004</v>
      </c>
      <c r="H174" s="46">
        <f>A126303018J_Latest</f>
        <v>319.35500000000002</v>
      </c>
      <c r="I174" s="46">
        <f>A126291354L_Latest</f>
        <v>283.42200000000003</v>
      </c>
      <c r="J174" s="46">
        <f>A126275802F_Latest</f>
        <v>79.906000000000006</v>
      </c>
      <c r="K174" s="46">
        <f>A126299130W_Latest</f>
        <v>44.901000000000003</v>
      </c>
      <c r="L174" s="46">
        <f>A126287466C_Latest</f>
        <v>35.005000000000003</v>
      </c>
      <c r="M174" s="46">
        <f>A126281634V_Latest</f>
        <v>389.57</v>
      </c>
      <c r="N174" s="46">
        <f>A126304962T_Latest</f>
        <v>215.44</v>
      </c>
      <c r="O174" s="46">
        <f>A126293298T_Latest</f>
        <v>174.13</v>
      </c>
      <c r="P174" s="46">
        <f>A126283578X_Latest</f>
        <v>133.30099999999999</v>
      </c>
      <c r="Q174" s="46">
        <f>A126306906K_Latest</f>
        <v>59.014000000000003</v>
      </c>
      <c r="R174" s="46">
        <f>A126295242T_Latest</f>
        <v>74.287000000000006</v>
      </c>
      <c r="S174" s="46">
        <f>A126277746K_Latest</f>
        <v>6.4219999999999997</v>
      </c>
      <c r="T174" s="46">
        <f>A126301074R_Latest</f>
        <v>2.6469999999999998</v>
      </c>
      <c r="U174" s="46">
        <f>A126289410C_Latest</f>
        <v>3.7749999999999999</v>
      </c>
      <c r="V174" s="61"/>
    </row>
    <row r="175" spans="1:22" hidden="1">
      <c r="A175" s="45"/>
      <c r="B175" s="51" t="s">
        <v>4341</v>
      </c>
      <c r="C175" s="62">
        <v>61</v>
      </c>
      <c r="D175" s="46">
        <f>A126273826L_Latest</f>
        <v>444.827</v>
      </c>
      <c r="E175" s="46">
        <f>A126297154C_Latest</f>
        <v>211.78299999999999</v>
      </c>
      <c r="F175" s="46">
        <f>A126285490T_Latest</f>
        <v>233.04499999999999</v>
      </c>
      <c r="G175" s="46">
        <f>A126279658W_Latest</f>
        <v>438.62200000000001</v>
      </c>
      <c r="H175" s="46">
        <f>A126302986X_Latest</f>
        <v>206.869</v>
      </c>
      <c r="I175" s="46">
        <f>A126291322V_Latest</f>
        <v>231.75299999999999</v>
      </c>
      <c r="J175" s="46">
        <f>A126275770X_Latest</f>
        <v>54.389000000000003</v>
      </c>
      <c r="K175" s="46">
        <f>A126299098J_Latest</f>
        <v>28.257000000000001</v>
      </c>
      <c r="L175" s="46">
        <f>A126287434K_Latest</f>
        <v>26.132999999999999</v>
      </c>
      <c r="M175" s="46">
        <f>A126281602A_Latest</f>
        <v>247.84399999999999</v>
      </c>
      <c r="N175" s="46">
        <f>A126304930X_Latest</f>
        <v>111.497</v>
      </c>
      <c r="O175" s="46">
        <f>A126293266X_Latest</f>
        <v>136.34700000000001</v>
      </c>
      <c r="P175" s="46">
        <f>A126283546F_Latest</f>
        <v>136.38800000000001</v>
      </c>
      <c r="Q175" s="46">
        <f>A126306874C_Latest</f>
        <v>67.114999999999995</v>
      </c>
      <c r="R175" s="46">
        <f>A126295210X_Latest</f>
        <v>69.272999999999996</v>
      </c>
      <c r="S175" s="46">
        <f>A126277714T_Latest</f>
        <v>6.2060000000000004</v>
      </c>
      <c r="T175" s="46">
        <f>A126301042W_Latest</f>
        <v>4.9139999999999997</v>
      </c>
      <c r="U175" s="46">
        <f>A126289378R_Latest</f>
        <v>1.292</v>
      </c>
      <c r="V175" s="61"/>
    </row>
    <row r="176" spans="1:22" hidden="1">
      <c r="A176" s="45"/>
      <c r="B176" s="45" t="s">
        <v>4342</v>
      </c>
      <c r="C176" s="62">
        <v>62</v>
      </c>
      <c r="D176" s="46">
        <f>A126273830C_Latest</f>
        <v>8347.2729999999992</v>
      </c>
      <c r="E176" s="46">
        <f>A126297158L_Latest</f>
        <v>4182.7520000000004</v>
      </c>
      <c r="F176" s="46">
        <f>A126285494A_Latest</f>
        <v>4164.5209999999997</v>
      </c>
      <c r="G176" s="46">
        <f>A126279662L_Latest</f>
        <v>7943.2879999999996</v>
      </c>
      <c r="H176" s="46">
        <f>A126302990R_Latest</f>
        <v>3988.5219999999999</v>
      </c>
      <c r="I176" s="46">
        <f>A126291326C_Latest</f>
        <v>3954.7649999999999</v>
      </c>
      <c r="J176" s="46">
        <f>A126275774J_Latest</f>
        <v>1175.742</v>
      </c>
      <c r="K176" s="46">
        <f>A126299102L_Latest</f>
        <v>614.85400000000004</v>
      </c>
      <c r="L176" s="46">
        <f>A126287438V_Latest</f>
        <v>560.88900000000001</v>
      </c>
      <c r="M176" s="46">
        <f>A126281606K_Latest</f>
        <v>3760.2069999999999</v>
      </c>
      <c r="N176" s="46">
        <f>A126304934J_Latest</f>
        <v>1905.1</v>
      </c>
      <c r="O176" s="46">
        <f>A126293270R_Latest</f>
        <v>1855.107</v>
      </c>
      <c r="P176" s="46">
        <f>A126283550W_Latest</f>
        <v>3007.3380000000002</v>
      </c>
      <c r="Q176" s="46">
        <f>A126306878L_Latest</f>
        <v>1468.569</v>
      </c>
      <c r="R176" s="46">
        <f>A126295214J_Latest</f>
        <v>1538.77</v>
      </c>
      <c r="S176" s="46">
        <f>A126277718A_Latest</f>
        <v>403.98599999999999</v>
      </c>
      <c r="T176" s="46">
        <f>A126301046F_Latest</f>
        <v>194.22900000000001</v>
      </c>
      <c r="U176" s="46">
        <f>A126289382F_Latest</f>
        <v>209.756</v>
      </c>
      <c r="V176" s="61"/>
    </row>
    <row r="177" spans="1:22" hidden="1">
      <c r="A177" s="44" t="s">
        <v>4289</v>
      </c>
      <c r="B177" s="45"/>
      <c r="C177" s="62">
        <v>63</v>
      </c>
      <c r="D177" s="46">
        <f>A126273702K_Latest</f>
        <v>9939.7890000000007</v>
      </c>
      <c r="E177" s="46">
        <f>A126297030A_Latest</f>
        <v>4971.0450000000001</v>
      </c>
      <c r="F177" s="46">
        <f>A126285366J_Latest</f>
        <v>4968.7449999999999</v>
      </c>
      <c r="G177" s="46">
        <f>A126279534V_Latest</f>
        <v>9518.6970000000001</v>
      </c>
      <c r="H177" s="46">
        <f>A126302862W_Latest</f>
        <v>4767.57</v>
      </c>
      <c r="I177" s="46">
        <f>A126291198W_Latest</f>
        <v>4751.1270000000004</v>
      </c>
      <c r="J177" s="46">
        <f>A126275646R_Latest</f>
        <v>1394.5039999999999</v>
      </c>
      <c r="K177" s="46">
        <f>A126298974C_Latest</f>
        <v>729.71100000000001</v>
      </c>
      <c r="L177" s="46">
        <f>A126287310J_Latest</f>
        <v>664.79300000000001</v>
      </c>
      <c r="M177" s="46">
        <f>A126281478C_Latest</f>
        <v>4725.7780000000002</v>
      </c>
      <c r="N177" s="46">
        <f>A126304806R_Latest</f>
        <v>2392.8090000000002</v>
      </c>
      <c r="O177" s="46">
        <f>A126293142W_Latest</f>
        <v>2332.9690000000001</v>
      </c>
      <c r="P177" s="46">
        <f>A126283422C_Latest</f>
        <v>3398.415</v>
      </c>
      <c r="Q177" s="46">
        <f>A126306750A_Latest</f>
        <v>1645.05</v>
      </c>
      <c r="R177" s="46">
        <f>A126295086A_Latest</f>
        <v>1753.365</v>
      </c>
      <c r="S177" s="46">
        <f>A126277590A_Latest</f>
        <v>421.09199999999998</v>
      </c>
      <c r="T177" s="46">
        <f>A126300918K_Latest</f>
        <v>203.47499999999999</v>
      </c>
      <c r="U177" s="46">
        <f>A126289254L_Latest</f>
        <v>217.61699999999999</v>
      </c>
      <c r="V177" s="61"/>
    </row>
    <row r="178" spans="1:22" hidden="1">
      <c r="A178" s="41" t="s">
        <v>4343</v>
      </c>
      <c r="B178" s="42"/>
      <c r="C178" s="62">
        <v>64</v>
      </c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61"/>
    </row>
    <row r="179" spans="1:22" hidden="1">
      <c r="A179" s="44" t="s">
        <v>4344</v>
      </c>
      <c r="B179" s="45"/>
      <c r="C179" s="62">
        <v>65</v>
      </c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61"/>
    </row>
    <row r="180" spans="1:22" hidden="1">
      <c r="A180" s="45"/>
      <c r="B180" s="45" t="s">
        <v>4345</v>
      </c>
      <c r="C180" s="62">
        <v>66</v>
      </c>
      <c r="D180" s="46">
        <f>A126273718C_Latest</f>
        <v>1244.855</v>
      </c>
      <c r="E180" s="46">
        <f>A126297046V_Latest</f>
        <v>829.88099999999997</v>
      </c>
      <c r="F180" s="46">
        <f>A126285382J_Latest</f>
        <v>414.97399999999999</v>
      </c>
      <c r="G180" s="46">
        <f>A126279550V_Latest</f>
        <v>1078.9380000000001</v>
      </c>
      <c r="H180" s="46">
        <f>A126302878R_Latest</f>
        <v>713.95399999999995</v>
      </c>
      <c r="I180" s="46">
        <f>A126291214K_Latest</f>
        <v>364.983</v>
      </c>
      <c r="J180" s="46">
        <f>A126275662R_Latest</f>
        <v>22.401</v>
      </c>
      <c r="K180" s="46">
        <f>A126298990C_Latest</f>
        <v>13.029</v>
      </c>
      <c r="L180" s="46">
        <f>A126287326A_Latest</f>
        <v>9.3719999999999999</v>
      </c>
      <c r="M180" s="46">
        <f>A126281494C_Latest</f>
        <v>484.28100000000001</v>
      </c>
      <c r="N180" s="46">
        <f>A126304822R_Latest</f>
        <v>320.637</v>
      </c>
      <c r="O180" s="46">
        <f>A126293158R_Latest</f>
        <v>163.64400000000001</v>
      </c>
      <c r="P180" s="46">
        <f>A126283438W_Latest</f>
        <v>572.255</v>
      </c>
      <c r="Q180" s="46">
        <f>A126306766V_Latest</f>
        <v>380.28800000000001</v>
      </c>
      <c r="R180" s="46">
        <f>A126295102R_Latest</f>
        <v>191.96700000000001</v>
      </c>
      <c r="S180" s="46">
        <f>A126277606J_Latest</f>
        <v>165.917</v>
      </c>
      <c r="T180" s="46">
        <f>A126300934K_Latest</f>
        <v>115.92700000000001</v>
      </c>
      <c r="U180" s="46">
        <f>A126289270L_Latest</f>
        <v>49.99</v>
      </c>
      <c r="V180" s="61"/>
    </row>
    <row r="181" spans="1:22" hidden="1">
      <c r="A181" s="45"/>
      <c r="B181" s="45" t="s">
        <v>4346</v>
      </c>
      <c r="C181" s="62">
        <v>67</v>
      </c>
      <c r="D181" s="46">
        <f>A126273786F_Latest</f>
        <v>76.662000000000006</v>
      </c>
      <c r="E181" s="46">
        <f>A126297114K_Latest</f>
        <v>40.584000000000003</v>
      </c>
      <c r="F181" s="46">
        <f>A126285450X_Latest</f>
        <v>36.078000000000003</v>
      </c>
      <c r="G181" s="46">
        <f>A126279618C_Latest</f>
        <v>71.900000000000006</v>
      </c>
      <c r="H181" s="46">
        <f>A126302946F_Latest</f>
        <v>36.497</v>
      </c>
      <c r="I181" s="46">
        <f>A126291282L_Latest</f>
        <v>35.402999999999999</v>
      </c>
      <c r="J181" s="46">
        <f>A126275730F_Latest</f>
        <v>4.4939999999999998</v>
      </c>
      <c r="K181" s="46">
        <f>A126299058R_Latest</f>
        <v>2.3559999999999999</v>
      </c>
      <c r="L181" s="46">
        <f>A126287394C_Latest</f>
        <v>2.1379999999999999</v>
      </c>
      <c r="M181" s="46">
        <f>A126281562V_Latest</f>
        <v>32.284999999999997</v>
      </c>
      <c r="N181" s="46">
        <f>A126304890T_Latest</f>
        <v>17.443000000000001</v>
      </c>
      <c r="O181" s="46">
        <f>A126293226F_Latest</f>
        <v>14.842000000000001</v>
      </c>
      <c r="P181" s="46">
        <f>A126283506L_Latest</f>
        <v>35.121000000000002</v>
      </c>
      <c r="Q181" s="46">
        <f>A126306834K_Latest</f>
        <v>16.696999999999999</v>
      </c>
      <c r="R181" s="46">
        <f>A126295170T_Latest</f>
        <v>18.423999999999999</v>
      </c>
      <c r="S181" s="46">
        <f>A126277674K_Latest</f>
        <v>4.7619999999999996</v>
      </c>
      <c r="T181" s="46">
        <f>A126301002C_Latest</f>
        <v>4.0869999999999997</v>
      </c>
      <c r="U181" s="46">
        <f>A126289338W_Latest</f>
        <v>0.67500000000000004</v>
      </c>
      <c r="V181" s="61"/>
    </row>
    <row r="182" spans="1:22" hidden="1">
      <c r="A182" s="45"/>
      <c r="B182" s="51" t="s">
        <v>4323</v>
      </c>
      <c r="C182" s="62">
        <v>68</v>
      </c>
      <c r="D182" s="46">
        <f>A126273738L_Latest</f>
        <v>26.521999999999998</v>
      </c>
      <c r="E182" s="46">
        <f>A126297066C_Latest</f>
        <v>17.922999999999998</v>
      </c>
      <c r="F182" s="46">
        <f>A126285402F_Latest</f>
        <v>8.5990000000000002</v>
      </c>
      <c r="G182" s="46">
        <f>A126279570C_Latest</f>
        <v>24.768000000000001</v>
      </c>
      <c r="H182" s="46">
        <f>A126302898X_Latest</f>
        <v>16.167999999999999</v>
      </c>
      <c r="I182" s="46">
        <f>A126291234V_Latest</f>
        <v>8.5990000000000002</v>
      </c>
      <c r="J182" s="46">
        <f>A126275682X_Latest</f>
        <v>0</v>
      </c>
      <c r="K182" s="46">
        <f>A126299010C_Latest</f>
        <v>0</v>
      </c>
      <c r="L182" s="46">
        <f>A126287346K_Latest</f>
        <v>0</v>
      </c>
      <c r="M182" s="46">
        <f>A126281514A_Latest</f>
        <v>10.901</v>
      </c>
      <c r="N182" s="46">
        <f>A126304842X_Latest</f>
        <v>7.7249999999999996</v>
      </c>
      <c r="O182" s="46">
        <f>A126293178X_Latest</f>
        <v>3.1760000000000002</v>
      </c>
      <c r="P182" s="46">
        <f>A126283458F_Latest</f>
        <v>13.867000000000001</v>
      </c>
      <c r="Q182" s="46">
        <f>A126306786C_Latest</f>
        <v>8.4440000000000008</v>
      </c>
      <c r="R182" s="46">
        <f>A126295122X_Latest</f>
        <v>5.423</v>
      </c>
      <c r="S182" s="46">
        <f>A126277626T_Latest</f>
        <v>1.754</v>
      </c>
      <c r="T182" s="46">
        <f>A126300954V_Latest</f>
        <v>1.754</v>
      </c>
      <c r="U182" s="46">
        <f>A126289290W_Latest</f>
        <v>0</v>
      </c>
      <c r="V182" s="61"/>
    </row>
    <row r="183" spans="1:22" hidden="1">
      <c r="A183" s="45"/>
      <c r="B183" s="51" t="s">
        <v>4324</v>
      </c>
      <c r="C183" s="62">
        <v>69</v>
      </c>
      <c r="D183" s="46">
        <f>A126273834L_Latest</f>
        <v>20.754999999999999</v>
      </c>
      <c r="E183" s="46">
        <f>A126297162C_Latest</f>
        <v>13.927</v>
      </c>
      <c r="F183" s="46">
        <f>A126285498K_Latest</f>
        <v>6.8280000000000003</v>
      </c>
      <c r="G183" s="46">
        <f>A126279666W_Latest</f>
        <v>19.363</v>
      </c>
      <c r="H183" s="46">
        <f>A126302994X_Latest</f>
        <v>12.535</v>
      </c>
      <c r="I183" s="46">
        <f>A126291330V_Latest</f>
        <v>6.8280000000000003</v>
      </c>
      <c r="J183" s="46">
        <f>A126275778T_Latest</f>
        <v>1.8129999999999999</v>
      </c>
      <c r="K183" s="46">
        <f>A126299106W_Latest</f>
        <v>0.91600000000000004</v>
      </c>
      <c r="L183" s="46">
        <f>A126287442K_Latest</f>
        <v>0.89600000000000002</v>
      </c>
      <c r="M183" s="46">
        <f>A126281610A_Latest</f>
        <v>10.446999999999999</v>
      </c>
      <c r="N183" s="46">
        <f>A126304938T_Latest</f>
        <v>7.3239999999999998</v>
      </c>
      <c r="O183" s="46">
        <f>A126293274X_Latest</f>
        <v>3.1240000000000001</v>
      </c>
      <c r="P183" s="46">
        <f>A126283554F_Latest</f>
        <v>7.1029999999999998</v>
      </c>
      <c r="Q183" s="46">
        <f>A126306882C_Latest</f>
        <v>4.2949999999999999</v>
      </c>
      <c r="R183" s="46">
        <f>A126295218T_Latest</f>
        <v>2.8079999999999998</v>
      </c>
      <c r="S183" s="46">
        <f>A126277722T_Latest</f>
        <v>1.3919999999999999</v>
      </c>
      <c r="T183" s="46">
        <f>A126301050W_Latest</f>
        <v>1.3919999999999999</v>
      </c>
      <c r="U183" s="46">
        <f>A126289386R_Latest</f>
        <v>0</v>
      </c>
      <c r="V183" s="61"/>
    </row>
    <row r="184" spans="1:22" hidden="1">
      <c r="A184" s="45"/>
      <c r="B184" s="51" t="s">
        <v>4325</v>
      </c>
      <c r="C184" s="62">
        <v>70</v>
      </c>
      <c r="D184" s="46">
        <f>A126273838W_Latest</f>
        <v>29.385000000000002</v>
      </c>
      <c r="E184" s="46">
        <f>A126297166L_Latest</f>
        <v>8.734</v>
      </c>
      <c r="F184" s="46">
        <f>A126285502R_Latest</f>
        <v>20.651</v>
      </c>
      <c r="G184" s="46">
        <f>A126279670L_Latest</f>
        <v>27.768999999999998</v>
      </c>
      <c r="H184" s="46">
        <f>A126302998J_Latest</f>
        <v>7.7930000000000001</v>
      </c>
      <c r="I184" s="46">
        <f>A126291334C_Latest</f>
        <v>19.975999999999999</v>
      </c>
      <c r="J184" s="46">
        <f>A126275782J_Latest</f>
        <v>2.681</v>
      </c>
      <c r="K184" s="46">
        <f>A126299110L_Latest</f>
        <v>1.44</v>
      </c>
      <c r="L184" s="46">
        <f>A126287446V_Latest</f>
        <v>1.2410000000000001</v>
      </c>
      <c r="M184" s="46">
        <f>A126281614K_Latest</f>
        <v>10.936999999999999</v>
      </c>
      <c r="N184" s="46">
        <f>A126304942J_Latest</f>
        <v>2.395</v>
      </c>
      <c r="O184" s="46">
        <f>A126293278J_Latest</f>
        <v>8.5419999999999998</v>
      </c>
      <c r="P184" s="46">
        <f>A126283558R_Latest</f>
        <v>14.151</v>
      </c>
      <c r="Q184" s="46">
        <f>A126306886L_Latest</f>
        <v>3.9590000000000001</v>
      </c>
      <c r="R184" s="46">
        <f>A126295222J_Latest</f>
        <v>10.192</v>
      </c>
      <c r="S184" s="46">
        <f>A126277726A_Latest</f>
        <v>1.6160000000000001</v>
      </c>
      <c r="T184" s="46">
        <f>A126301054F_Latest</f>
        <v>0.94099999999999995</v>
      </c>
      <c r="U184" s="46">
        <f>A126289390F_Latest</f>
        <v>0.67500000000000004</v>
      </c>
      <c r="V184" s="61"/>
    </row>
    <row r="185" spans="1:22" hidden="1">
      <c r="A185" s="45"/>
      <c r="B185" s="45" t="s">
        <v>4347</v>
      </c>
      <c r="C185" s="62">
        <v>71</v>
      </c>
      <c r="D185" s="46">
        <f>A126273754L_Latest</f>
        <v>96.94</v>
      </c>
      <c r="E185" s="46">
        <f>A126297082C_Latest</f>
        <v>52.383000000000003</v>
      </c>
      <c r="F185" s="46">
        <f>A126285418X_Latest</f>
        <v>44.557000000000002</v>
      </c>
      <c r="G185" s="46">
        <f>A126279586W_Latest</f>
        <v>76.25</v>
      </c>
      <c r="H185" s="46">
        <f>A126302914L_Latest</f>
        <v>40.027999999999999</v>
      </c>
      <c r="I185" s="46">
        <f>A126291250V_Latest</f>
        <v>36.222000000000001</v>
      </c>
      <c r="J185" s="46">
        <f>A126275698T_Latest</f>
        <v>2.1269999999999998</v>
      </c>
      <c r="K185" s="46">
        <f>A126299026W_Latest</f>
        <v>1.417</v>
      </c>
      <c r="L185" s="46">
        <f>A126287362K_Latest</f>
        <v>0.71</v>
      </c>
      <c r="M185" s="46">
        <f>A126281530A_Latest</f>
        <v>29.698</v>
      </c>
      <c r="N185" s="46">
        <f>A126304858T_Latest</f>
        <v>15.654999999999999</v>
      </c>
      <c r="O185" s="46">
        <f>A126293194X_Latest</f>
        <v>14.042999999999999</v>
      </c>
      <c r="P185" s="46">
        <f>A126283474F_Latest</f>
        <v>44.424999999999997</v>
      </c>
      <c r="Q185" s="46">
        <f>A126306802T_Latest</f>
        <v>22.956</v>
      </c>
      <c r="R185" s="46">
        <f>A126295138T_Latest</f>
        <v>21.469000000000001</v>
      </c>
      <c r="S185" s="46">
        <f>A126277642T_Latest</f>
        <v>20.69</v>
      </c>
      <c r="T185" s="46">
        <f>A126300970V_Latest</f>
        <v>12.355</v>
      </c>
      <c r="U185" s="46">
        <f>A126289306C_Latest</f>
        <v>8.3350000000000009</v>
      </c>
      <c r="V185" s="61"/>
    </row>
    <row r="186" spans="1:22" hidden="1">
      <c r="A186" s="45"/>
      <c r="B186" s="51" t="s">
        <v>4327</v>
      </c>
      <c r="C186" s="62">
        <v>72</v>
      </c>
      <c r="D186" s="46">
        <f>A126273722V_Latest</f>
        <v>31.388000000000002</v>
      </c>
      <c r="E186" s="46">
        <f>A126297050K_Latest</f>
        <v>21.986999999999998</v>
      </c>
      <c r="F186" s="46">
        <f>A126285386T_Latest</f>
        <v>9.4009999999999998</v>
      </c>
      <c r="G186" s="46">
        <f>A126279554C_Latest</f>
        <v>29.295000000000002</v>
      </c>
      <c r="H186" s="46">
        <f>A126302882F_Latest</f>
        <v>19.893999999999998</v>
      </c>
      <c r="I186" s="46">
        <f>A126291218V_Latest</f>
        <v>9.4009999999999998</v>
      </c>
      <c r="J186" s="46">
        <f>A126275666X_Latest</f>
        <v>0</v>
      </c>
      <c r="K186" s="46">
        <f>A126298994L_Latest</f>
        <v>0</v>
      </c>
      <c r="L186" s="46">
        <f>A126287330T_Latest</f>
        <v>0</v>
      </c>
      <c r="M186" s="46">
        <f>A126281498L_Latest</f>
        <v>12.116</v>
      </c>
      <c r="N186" s="46">
        <f>A126304826X_Latest</f>
        <v>8.1950000000000003</v>
      </c>
      <c r="O186" s="46">
        <f>A126293162F_Latest</f>
        <v>3.9209999999999998</v>
      </c>
      <c r="P186" s="46">
        <f>A126283442L_Latest</f>
        <v>17.18</v>
      </c>
      <c r="Q186" s="46">
        <f>A126306770K_Latest</f>
        <v>11.699</v>
      </c>
      <c r="R186" s="46">
        <f>A126295106X_Latest</f>
        <v>5.48</v>
      </c>
      <c r="S186" s="46">
        <f>A126277610X_Latest</f>
        <v>2.093</v>
      </c>
      <c r="T186" s="46">
        <f>A126300938V_Latest</f>
        <v>2.093</v>
      </c>
      <c r="U186" s="46">
        <f>A126289274W_Latest</f>
        <v>0</v>
      </c>
      <c r="V186" s="61"/>
    </row>
    <row r="187" spans="1:22" hidden="1">
      <c r="A187" s="45"/>
      <c r="B187" s="51" t="s">
        <v>4328</v>
      </c>
      <c r="C187" s="62">
        <v>73</v>
      </c>
      <c r="D187" s="46">
        <f>A126273906L_Latest</f>
        <v>24.957999999999998</v>
      </c>
      <c r="E187" s="46">
        <f>A126297234C_Latest</f>
        <v>13.884</v>
      </c>
      <c r="F187" s="46">
        <f>A126285570T_Latest</f>
        <v>11.074</v>
      </c>
      <c r="G187" s="46">
        <f>A126279738W_Latest</f>
        <v>19.27</v>
      </c>
      <c r="H187" s="46">
        <f>A126303066A_Latest</f>
        <v>10.361000000000001</v>
      </c>
      <c r="I187" s="46">
        <f>A126291402V_Latest</f>
        <v>8.9090000000000007</v>
      </c>
      <c r="J187" s="46">
        <f>A126275850X_Latest</f>
        <v>0</v>
      </c>
      <c r="K187" s="46">
        <f>A126299178J_Latest</f>
        <v>0</v>
      </c>
      <c r="L187" s="46">
        <f>A126287514K_Latest</f>
        <v>0</v>
      </c>
      <c r="M187" s="46">
        <f>A126281682L_Latest</f>
        <v>8.7989999999999995</v>
      </c>
      <c r="N187" s="46">
        <f>A126305010A_Latest</f>
        <v>4.4779999999999998</v>
      </c>
      <c r="O187" s="46">
        <f>A126293346X_Latest</f>
        <v>4.3209999999999997</v>
      </c>
      <c r="P187" s="46">
        <f>A126283626F_Latest</f>
        <v>10.471</v>
      </c>
      <c r="Q187" s="46">
        <f>A126306954C_Latest</f>
        <v>5.883</v>
      </c>
      <c r="R187" s="46">
        <f>A126295290K_Latest</f>
        <v>4.5880000000000001</v>
      </c>
      <c r="S187" s="46">
        <f>A126277794C_Latest</f>
        <v>5.6879999999999997</v>
      </c>
      <c r="T187" s="46">
        <f>A126301122W_Latest</f>
        <v>3.5230000000000001</v>
      </c>
      <c r="U187" s="46">
        <f>A126289458R_Latest</f>
        <v>2.165</v>
      </c>
      <c r="V187" s="61"/>
    </row>
    <row r="188" spans="1:22" hidden="1">
      <c r="A188" s="45"/>
      <c r="B188" s="51" t="s">
        <v>4329</v>
      </c>
      <c r="C188" s="62">
        <v>74</v>
      </c>
      <c r="D188" s="46">
        <f>A126273790W_Latest</f>
        <v>40.594000000000001</v>
      </c>
      <c r="E188" s="46">
        <f>A126297118V_Latest</f>
        <v>16.512</v>
      </c>
      <c r="F188" s="46">
        <f>A126285454J_Latest</f>
        <v>24.082000000000001</v>
      </c>
      <c r="G188" s="46">
        <f>A126279622V_Latest</f>
        <v>27.684999999999999</v>
      </c>
      <c r="H188" s="46">
        <f>A126302950W_Latest</f>
        <v>9.7729999999999997</v>
      </c>
      <c r="I188" s="46">
        <f>A126291286W_Latest</f>
        <v>17.911999999999999</v>
      </c>
      <c r="J188" s="46">
        <f>A126275734R_Latest</f>
        <v>2.1269999999999998</v>
      </c>
      <c r="K188" s="46">
        <f>A126299062F_Latest</f>
        <v>1.417</v>
      </c>
      <c r="L188" s="46">
        <f>A126287398L_Latest</f>
        <v>0.71</v>
      </c>
      <c r="M188" s="46">
        <f>A126281566C_Latest</f>
        <v>8.7840000000000007</v>
      </c>
      <c r="N188" s="46">
        <f>A126304894A_Latest</f>
        <v>2.9820000000000002</v>
      </c>
      <c r="O188" s="46">
        <f>A126293230W_Latest</f>
        <v>5.8010000000000002</v>
      </c>
      <c r="P188" s="46">
        <f>A126283510C_Latest</f>
        <v>16.774999999999999</v>
      </c>
      <c r="Q188" s="46">
        <f>A126306838V_Latest</f>
        <v>5.3739999999999997</v>
      </c>
      <c r="R188" s="46">
        <f>A126295174A_Latest</f>
        <v>11.401</v>
      </c>
      <c r="S188" s="46">
        <f>A126277678V_Latest</f>
        <v>12.909000000000001</v>
      </c>
      <c r="T188" s="46">
        <f>A126301006L_Latest</f>
        <v>6.7389999999999999</v>
      </c>
      <c r="U188" s="46">
        <f>A126289342L_Latest</f>
        <v>6.17</v>
      </c>
      <c r="V188" s="61"/>
    </row>
    <row r="189" spans="1:22" hidden="1">
      <c r="A189" s="45"/>
      <c r="B189" s="45" t="s">
        <v>4330</v>
      </c>
      <c r="C189" s="62">
        <v>75</v>
      </c>
      <c r="D189" s="46">
        <f>A126273862W_Latest</f>
        <v>572.471</v>
      </c>
      <c r="E189" s="46">
        <f>A126297190L_Latest</f>
        <v>383.13900000000001</v>
      </c>
      <c r="F189" s="46">
        <f>A126285526J_Latest</f>
        <v>189.33199999999999</v>
      </c>
      <c r="G189" s="46">
        <f>A126279694F_Latest</f>
        <v>488.18200000000002</v>
      </c>
      <c r="H189" s="46">
        <f>A126303022X_Latest</f>
        <v>327.00700000000001</v>
      </c>
      <c r="I189" s="46">
        <f>A126291358W_Latest</f>
        <v>161.17500000000001</v>
      </c>
      <c r="J189" s="46">
        <f>A126275806R_Latest</f>
        <v>12.943</v>
      </c>
      <c r="K189" s="46">
        <f>A126299134F_Latest</f>
        <v>8.5250000000000004</v>
      </c>
      <c r="L189" s="46">
        <f>A126287470V_Latest</f>
        <v>4.4180000000000001</v>
      </c>
      <c r="M189" s="46">
        <f>A126281638C_Latest</f>
        <v>210.09899999999999</v>
      </c>
      <c r="N189" s="46">
        <f>A126304966A_Latest</f>
        <v>139.714</v>
      </c>
      <c r="O189" s="46">
        <f>A126293302W_Latest</f>
        <v>70.385000000000005</v>
      </c>
      <c r="P189" s="46">
        <f>A126283582R_Latest</f>
        <v>265.14</v>
      </c>
      <c r="Q189" s="46">
        <f>A126306910A_Latest</f>
        <v>178.768</v>
      </c>
      <c r="R189" s="46">
        <f>A126295246A_Latest</f>
        <v>86.372</v>
      </c>
      <c r="S189" s="46">
        <f>A126277750A_Latest</f>
        <v>84.289000000000001</v>
      </c>
      <c r="T189" s="46">
        <f>A126301078X_Latest</f>
        <v>56.131999999999998</v>
      </c>
      <c r="U189" s="46">
        <f>A126289414L_Latest</f>
        <v>28.158000000000001</v>
      </c>
      <c r="V189" s="61"/>
    </row>
    <row r="190" spans="1:22" hidden="1">
      <c r="A190" s="53" t="s">
        <v>4289</v>
      </c>
      <c r="B190" s="54"/>
      <c r="C190" s="62">
        <v>76</v>
      </c>
      <c r="D190" s="46">
        <f>A126273902C_Latest</f>
        <v>1990.9280000000001</v>
      </c>
      <c r="E190" s="46">
        <f>A126297230V_Latest</f>
        <v>1305.9870000000001</v>
      </c>
      <c r="F190" s="46">
        <f>A126285566A_Latest</f>
        <v>684.94100000000003</v>
      </c>
      <c r="G190" s="46">
        <f>A126279734L_Latest</f>
        <v>1715.27</v>
      </c>
      <c r="H190" s="46">
        <f>A126303062T_Latest</f>
        <v>1117.4870000000001</v>
      </c>
      <c r="I190" s="46">
        <f>A126291398R_Latest</f>
        <v>597.78300000000002</v>
      </c>
      <c r="J190" s="46">
        <f>A126275846J_Latest</f>
        <v>41.965000000000003</v>
      </c>
      <c r="K190" s="46">
        <f>A126299174X_Latest</f>
        <v>25.327999999999999</v>
      </c>
      <c r="L190" s="46">
        <f>A126287510A_Latest</f>
        <v>16.637</v>
      </c>
      <c r="M190" s="46">
        <f>A126281678W_Latest</f>
        <v>756.36300000000006</v>
      </c>
      <c r="N190" s="46">
        <f>A126305006K_Latest</f>
        <v>493.44900000000001</v>
      </c>
      <c r="O190" s="46">
        <f>A126293342R_Latest</f>
        <v>262.91399999999999</v>
      </c>
      <c r="P190" s="46">
        <f>A126283622W_Latest</f>
        <v>916.94100000000003</v>
      </c>
      <c r="Q190" s="46">
        <f>A126306950V_Latest</f>
        <v>598.71</v>
      </c>
      <c r="R190" s="46">
        <f>A126295286V_Latest</f>
        <v>318.23099999999999</v>
      </c>
      <c r="S190" s="46">
        <f>A126277790V_Latest</f>
        <v>275.65800000000002</v>
      </c>
      <c r="T190" s="46">
        <f>A126301118F_Latest</f>
        <v>188.5</v>
      </c>
      <c r="U190" s="46">
        <f>A126289454F_Latest</f>
        <v>87.158000000000001</v>
      </c>
      <c r="V190" s="61"/>
    </row>
    <row r="191" spans="1:22" hidden="1">
      <c r="A191" s="55"/>
      <c r="B191" s="56"/>
      <c r="C191" s="5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61"/>
    </row>
    <row r="192" spans="1:22" hidden="1">
      <c r="A192" s="55"/>
      <c r="B192" s="56"/>
      <c r="C192" s="5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61"/>
    </row>
    <row r="193" spans="1:21" hidden="1">
      <c r="A193" s="55"/>
      <c r="B193" s="56"/>
      <c r="C193" s="5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</row>
    <row r="194" spans="1:21" hidden="1">
      <c r="A194" s="60"/>
      <c r="B194" s="59"/>
      <c r="C194" s="59"/>
      <c r="D194" s="62">
        <v>1</v>
      </c>
      <c r="E194" s="62">
        <v>2</v>
      </c>
      <c r="F194" s="62">
        <v>3</v>
      </c>
      <c r="G194" s="62">
        <v>4</v>
      </c>
      <c r="H194" s="62">
        <v>5</v>
      </c>
      <c r="I194" s="62">
        <v>6</v>
      </c>
      <c r="J194" s="62">
        <v>7</v>
      </c>
      <c r="K194" s="62">
        <v>8</v>
      </c>
      <c r="L194" s="62">
        <v>9</v>
      </c>
      <c r="M194" s="62">
        <v>10</v>
      </c>
      <c r="N194" s="62">
        <v>11</v>
      </c>
      <c r="O194" s="62">
        <v>12</v>
      </c>
      <c r="P194" s="62">
        <v>13</v>
      </c>
      <c r="Q194" s="62">
        <v>14</v>
      </c>
      <c r="R194" s="62">
        <v>15</v>
      </c>
      <c r="S194" s="62">
        <v>16</v>
      </c>
      <c r="T194" s="62">
        <v>17</v>
      </c>
      <c r="U194" s="62">
        <v>18</v>
      </c>
    </row>
    <row r="195" spans="1:21" hidden="1">
      <c r="A195" s="36"/>
      <c r="B195" s="36"/>
      <c r="C195" s="36"/>
      <c r="D195" s="77" t="s">
        <v>4279</v>
      </c>
      <c r="E195" s="77"/>
      <c r="F195" s="77"/>
      <c r="G195" s="77" t="s">
        <v>4348</v>
      </c>
      <c r="H195" s="77"/>
      <c r="I195" s="77"/>
      <c r="J195" s="77" t="s">
        <v>4349</v>
      </c>
      <c r="K195" s="77"/>
      <c r="L195" s="77"/>
      <c r="M195" s="77" t="s">
        <v>4350</v>
      </c>
      <c r="N195" s="77"/>
      <c r="O195" s="77"/>
      <c r="P195" s="77" t="s">
        <v>4351</v>
      </c>
      <c r="Q195" s="77"/>
      <c r="R195" s="77"/>
      <c r="S195" s="77" t="s">
        <v>4352</v>
      </c>
      <c r="T195" s="77"/>
      <c r="U195" s="77"/>
    </row>
    <row r="196" spans="1:21" hidden="1">
      <c r="A196" s="36"/>
      <c r="B196" s="36"/>
      <c r="C196" s="36"/>
      <c r="D196" s="37" t="s">
        <v>4281</v>
      </c>
      <c r="E196" s="37" t="s">
        <v>4282</v>
      </c>
      <c r="F196" s="37" t="s">
        <v>4283</v>
      </c>
      <c r="G196" s="37" t="s">
        <v>4281</v>
      </c>
      <c r="H196" s="37" t="s">
        <v>4282</v>
      </c>
      <c r="I196" s="37" t="s">
        <v>4283</v>
      </c>
      <c r="J196" s="37" t="s">
        <v>4281</v>
      </c>
      <c r="K196" s="37" t="s">
        <v>4282</v>
      </c>
      <c r="L196" s="37" t="s">
        <v>4283</v>
      </c>
      <c r="M196" s="37" t="s">
        <v>4281</v>
      </c>
      <c r="N196" s="37" t="s">
        <v>4282</v>
      </c>
      <c r="O196" s="37" t="s">
        <v>4283</v>
      </c>
      <c r="P196" s="37" t="s">
        <v>4281</v>
      </c>
      <c r="Q196" s="37" t="s">
        <v>4282</v>
      </c>
      <c r="R196" s="37" t="s">
        <v>4283</v>
      </c>
      <c r="S196" s="37" t="s">
        <v>4281</v>
      </c>
      <c r="T196" s="37" t="s">
        <v>4282</v>
      </c>
      <c r="U196" s="37" t="s">
        <v>4283</v>
      </c>
    </row>
    <row r="197" spans="1:21" hidden="1">
      <c r="A197" s="41" t="s">
        <v>4285</v>
      </c>
      <c r="B197" s="42"/>
      <c r="C197" s="36"/>
      <c r="D197" s="40" t="s">
        <v>4284</v>
      </c>
      <c r="E197" s="40" t="s">
        <v>4284</v>
      </c>
      <c r="F197" s="40" t="s">
        <v>4284</v>
      </c>
      <c r="G197" s="40" t="s">
        <v>4284</v>
      </c>
      <c r="H197" s="40" t="s">
        <v>4284</v>
      </c>
      <c r="I197" s="40" t="s">
        <v>4284</v>
      </c>
      <c r="J197" s="40" t="s">
        <v>4284</v>
      </c>
      <c r="K197" s="40" t="s">
        <v>4284</v>
      </c>
      <c r="L197" s="40" t="s">
        <v>4284</v>
      </c>
      <c r="M197" s="40" t="s">
        <v>4284</v>
      </c>
      <c r="N197" s="40" t="s">
        <v>4284</v>
      </c>
      <c r="O197" s="40" t="s">
        <v>4284</v>
      </c>
      <c r="P197" s="40" t="s">
        <v>4284</v>
      </c>
      <c r="Q197" s="40" t="s">
        <v>4284</v>
      </c>
      <c r="R197" s="40" t="s">
        <v>4284</v>
      </c>
      <c r="S197" s="40" t="s">
        <v>4284</v>
      </c>
      <c r="T197" s="40" t="s">
        <v>4284</v>
      </c>
      <c r="U197" s="40" t="s">
        <v>4284</v>
      </c>
    </row>
    <row r="198" spans="1:21" hidden="1">
      <c r="A198" s="44" t="s">
        <v>4286</v>
      </c>
      <c r="B198" s="45"/>
      <c r="C198" s="66"/>
      <c r="D198" s="40"/>
      <c r="E198" s="40"/>
      <c r="F198" s="40"/>
      <c r="G198" s="43"/>
      <c r="H198" s="67"/>
      <c r="I198" s="67"/>
    </row>
    <row r="199" spans="1:21" hidden="1">
      <c r="A199" s="45"/>
      <c r="B199" s="45" t="s">
        <v>4287</v>
      </c>
      <c r="C199" s="62">
        <v>1</v>
      </c>
      <c r="D199" s="48" t="s">
        <v>244</v>
      </c>
      <c r="E199" s="48" t="s">
        <v>245</v>
      </c>
      <c r="F199" s="48" t="s">
        <v>246</v>
      </c>
      <c r="G199" s="48" t="s">
        <v>406</v>
      </c>
      <c r="H199" s="48" t="s">
        <v>407</v>
      </c>
      <c r="I199" s="48" t="s">
        <v>408</v>
      </c>
      <c r="J199" s="48" t="s">
        <v>776</v>
      </c>
      <c r="K199" s="48" t="s">
        <v>777</v>
      </c>
      <c r="L199" s="48" t="s">
        <v>778</v>
      </c>
      <c r="M199" s="48" t="s">
        <v>938</v>
      </c>
      <c r="N199" s="48" t="s">
        <v>939</v>
      </c>
      <c r="O199" s="48" t="s">
        <v>940</v>
      </c>
      <c r="P199" s="48" t="s">
        <v>1329</v>
      </c>
      <c r="Q199" s="48" t="s">
        <v>1330</v>
      </c>
      <c r="R199" s="48" t="s">
        <v>1331</v>
      </c>
      <c r="S199" s="48" t="s">
        <v>1699</v>
      </c>
      <c r="T199" s="48" t="s">
        <v>1700</v>
      </c>
      <c r="U199" s="48" t="s">
        <v>1701</v>
      </c>
    </row>
    <row r="200" spans="1:21" hidden="1">
      <c r="A200" s="45"/>
      <c r="B200" s="45" t="s">
        <v>4288</v>
      </c>
      <c r="C200" s="62">
        <v>2</v>
      </c>
      <c r="D200" s="48" t="s">
        <v>298</v>
      </c>
      <c r="E200" s="48" t="s">
        <v>299</v>
      </c>
      <c r="F200" s="48" t="s">
        <v>300</v>
      </c>
      <c r="G200" s="48" t="s">
        <v>460</v>
      </c>
      <c r="H200" s="48" t="s">
        <v>461</v>
      </c>
      <c r="I200" s="48" t="s">
        <v>462</v>
      </c>
      <c r="J200" s="48" t="s">
        <v>830</v>
      </c>
      <c r="K200" s="48" t="s">
        <v>831</v>
      </c>
      <c r="L200" s="48" t="s">
        <v>832</v>
      </c>
      <c r="M200" s="48" t="s">
        <v>1221</v>
      </c>
      <c r="N200" s="48" t="s">
        <v>1222</v>
      </c>
      <c r="O200" s="48" t="s">
        <v>1223</v>
      </c>
      <c r="P200" s="48" t="s">
        <v>1383</v>
      </c>
      <c r="Q200" s="48" t="s">
        <v>1384</v>
      </c>
      <c r="R200" s="48" t="s">
        <v>1385</v>
      </c>
      <c r="S200" s="48" t="s">
        <v>1753</v>
      </c>
      <c r="T200" s="48" t="s">
        <v>1754</v>
      </c>
      <c r="U200" s="48" t="s">
        <v>1755</v>
      </c>
    </row>
    <row r="201" spans="1:21" hidden="1">
      <c r="A201" s="44" t="s">
        <v>4289</v>
      </c>
      <c r="B201" s="45"/>
      <c r="C201" s="62">
        <v>3</v>
      </c>
      <c r="D201" s="48" t="s">
        <v>241</v>
      </c>
      <c r="E201" s="48" t="s">
        <v>242</v>
      </c>
      <c r="F201" s="48" t="s">
        <v>243</v>
      </c>
      <c r="G201" s="48" t="s">
        <v>403</v>
      </c>
      <c r="H201" s="48" t="s">
        <v>404</v>
      </c>
      <c r="I201" s="48" t="s">
        <v>405</v>
      </c>
      <c r="J201" s="48" t="s">
        <v>773</v>
      </c>
      <c r="K201" s="48" t="s">
        <v>774</v>
      </c>
      <c r="L201" s="48" t="s">
        <v>775</v>
      </c>
      <c r="M201" s="48" t="s">
        <v>935</v>
      </c>
      <c r="N201" s="48" t="s">
        <v>936</v>
      </c>
      <c r="O201" s="48" t="s">
        <v>937</v>
      </c>
      <c r="P201" s="48" t="s">
        <v>1326</v>
      </c>
      <c r="Q201" s="48" t="s">
        <v>1327</v>
      </c>
      <c r="R201" s="48" t="s">
        <v>1328</v>
      </c>
      <c r="S201" s="48" t="s">
        <v>1696</v>
      </c>
      <c r="T201" s="48" t="s">
        <v>1697</v>
      </c>
      <c r="U201" s="48" t="s">
        <v>1698</v>
      </c>
    </row>
    <row r="202" spans="1:21" hidden="1">
      <c r="A202" s="41" t="s">
        <v>4287</v>
      </c>
      <c r="B202" s="42"/>
      <c r="C202" s="62">
        <v>4</v>
      </c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</row>
    <row r="203" spans="1:21" hidden="1">
      <c r="A203" s="44" t="s">
        <v>4290</v>
      </c>
      <c r="B203" s="45"/>
      <c r="C203" s="62">
        <v>5</v>
      </c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</row>
    <row r="204" spans="1:21" hidden="1">
      <c r="A204" s="44"/>
      <c r="B204" s="45" t="s">
        <v>4291</v>
      </c>
      <c r="C204" s="62">
        <v>6</v>
      </c>
      <c r="D204" s="48" t="s">
        <v>295</v>
      </c>
      <c r="E204" s="48" t="s">
        <v>296</v>
      </c>
      <c r="F204" s="48" t="s">
        <v>297</v>
      </c>
      <c r="G204" s="48" t="s">
        <v>457</v>
      </c>
      <c r="H204" s="48" t="s">
        <v>458</v>
      </c>
      <c r="I204" s="48" t="s">
        <v>459</v>
      </c>
      <c r="J204" s="48" t="s">
        <v>827</v>
      </c>
      <c r="K204" s="48" t="s">
        <v>828</v>
      </c>
      <c r="L204" s="48" t="s">
        <v>829</v>
      </c>
      <c r="M204" s="48" t="s">
        <v>1218</v>
      </c>
      <c r="N204" s="48" t="s">
        <v>1219</v>
      </c>
      <c r="O204" s="48" t="s">
        <v>1220</v>
      </c>
      <c r="P204" s="48" t="s">
        <v>1380</v>
      </c>
      <c r="Q204" s="48" t="s">
        <v>1381</v>
      </c>
      <c r="R204" s="48" t="s">
        <v>1382</v>
      </c>
      <c r="S204" s="48" t="s">
        <v>1750</v>
      </c>
      <c r="T204" s="48" t="s">
        <v>1751</v>
      </c>
      <c r="U204" s="48" t="s">
        <v>1752</v>
      </c>
    </row>
    <row r="205" spans="1:21" hidden="1">
      <c r="A205" s="45"/>
      <c r="B205" s="45" t="s">
        <v>4292</v>
      </c>
      <c r="C205" s="62">
        <v>7</v>
      </c>
      <c r="D205" s="48" t="s">
        <v>247</v>
      </c>
      <c r="E205" s="48" t="s">
        <v>248</v>
      </c>
      <c r="F205" s="48" t="s">
        <v>249</v>
      </c>
      <c r="G205" s="48" t="s">
        <v>409</v>
      </c>
      <c r="H205" s="48" t="s">
        <v>410</v>
      </c>
      <c r="I205" s="48" t="s">
        <v>411</v>
      </c>
      <c r="J205" s="48" t="s">
        <v>779</v>
      </c>
      <c r="K205" s="48" t="s">
        <v>780</v>
      </c>
      <c r="L205" s="48" t="s">
        <v>781</v>
      </c>
      <c r="M205" s="48" t="s">
        <v>941</v>
      </c>
      <c r="N205" s="48" t="s">
        <v>942</v>
      </c>
      <c r="O205" s="48" t="s">
        <v>943</v>
      </c>
      <c r="P205" s="48" t="s">
        <v>1332</v>
      </c>
      <c r="Q205" s="48" t="s">
        <v>1333</v>
      </c>
      <c r="R205" s="48" t="s">
        <v>1334</v>
      </c>
      <c r="S205" s="48" t="s">
        <v>1702</v>
      </c>
      <c r="T205" s="48" t="s">
        <v>1703</v>
      </c>
      <c r="U205" s="48" t="s">
        <v>1704</v>
      </c>
    </row>
    <row r="206" spans="1:21" hidden="1">
      <c r="A206" s="44" t="s">
        <v>4289</v>
      </c>
      <c r="B206" s="44"/>
      <c r="C206" s="62">
        <v>8</v>
      </c>
      <c r="D206" s="48" t="s">
        <v>244</v>
      </c>
      <c r="E206" s="48" t="s">
        <v>245</v>
      </c>
      <c r="F206" s="48" t="s">
        <v>246</v>
      </c>
      <c r="G206" s="48" t="s">
        <v>406</v>
      </c>
      <c r="H206" s="48" t="s">
        <v>407</v>
      </c>
      <c r="I206" s="48" t="s">
        <v>408</v>
      </c>
      <c r="J206" s="48" t="s">
        <v>776</v>
      </c>
      <c r="K206" s="48" t="s">
        <v>777</v>
      </c>
      <c r="L206" s="48" t="s">
        <v>778</v>
      </c>
      <c r="M206" s="48" t="s">
        <v>938</v>
      </c>
      <c r="N206" s="48" t="s">
        <v>939</v>
      </c>
      <c r="O206" s="48" t="s">
        <v>940</v>
      </c>
      <c r="P206" s="48" t="s">
        <v>1329</v>
      </c>
      <c r="Q206" s="48" t="s">
        <v>1330</v>
      </c>
      <c r="R206" s="48" t="s">
        <v>1331</v>
      </c>
      <c r="S206" s="48" t="s">
        <v>1699</v>
      </c>
      <c r="T206" s="48" t="s">
        <v>1700</v>
      </c>
      <c r="U206" s="48" t="s">
        <v>1701</v>
      </c>
    </row>
    <row r="207" spans="1:21" hidden="1">
      <c r="A207" s="41" t="s">
        <v>4292</v>
      </c>
      <c r="B207" s="42"/>
      <c r="C207" s="62">
        <v>9</v>
      </c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</row>
    <row r="208" spans="1:21" hidden="1">
      <c r="A208" s="44" t="s">
        <v>4293</v>
      </c>
      <c r="B208" s="50"/>
      <c r="C208" s="62">
        <v>10</v>
      </c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</row>
    <row r="209" spans="1:21" hidden="1">
      <c r="A209" s="45"/>
      <c r="B209" s="51" t="s">
        <v>4294</v>
      </c>
      <c r="C209" s="62">
        <v>11</v>
      </c>
      <c r="D209" s="48" t="s">
        <v>250</v>
      </c>
      <c r="E209" s="48" t="s">
        <v>251</v>
      </c>
      <c r="F209" s="48" t="s">
        <v>252</v>
      </c>
      <c r="G209" s="48" t="s">
        <v>412</v>
      </c>
      <c r="H209" s="48" t="s">
        <v>413</v>
      </c>
      <c r="I209" s="48" t="s">
        <v>414</v>
      </c>
      <c r="J209" s="48" t="s">
        <v>782</v>
      </c>
      <c r="K209" s="48" t="s">
        <v>783</v>
      </c>
      <c r="L209" s="48" t="s">
        <v>784</v>
      </c>
      <c r="M209" s="48" t="s">
        <v>944</v>
      </c>
      <c r="N209" s="48" t="s">
        <v>945</v>
      </c>
      <c r="O209" s="48" t="s">
        <v>946</v>
      </c>
      <c r="P209" s="48" t="s">
        <v>1335</v>
      </c>
      <c r="Q209" s="48" t="s">
        <v>1336</v>
      </c>
      <c r="R209" s="48" t="s">
        <v>1337</v>
      </c>
      <c r="S209" s="48" t="s">
        <v>1705</v>
      </c>
      <c r="T209" s="48" t="s">
        <v>1706</v>
      </c>
      <c r="U209" s="48" t="s">
        <v>1707</v>
      </c>
    </row>
    <row r="210" spans="1:21" hidden="1">
      <c r="A210" s="45"/>
      <c r="B210" s="51" t="s">
        <v>4295</v>
      </c>
      <c r="C210" s="62">
        <v>12</v>
      </c>
      <c r="D210" s="48" t="s">
        <v>253</v>
      </c>
      <c r="E210" s="48" t="s">
        <v>254</v>
      </c>
      <c r="F210" s="48" t="s">
        <v>255</v>
      </c>
      <c r="G210" s="48" t="s">
        <v>415</v>
      </c>
      <c r="H210" s="48" t="s">
        <v>416</v>
      </c>
      <c r="I210" s="48" t="s">
        <v>417</v>
      </c>
      <c r="J210" s="48" t="s">
        <v>785</v>
      </c>
      <c r="K210" s="48" t="s">
        <v>786</v>
      </c>
      <c r="L210" s="48" t="s">
        <v>787</v>
      </c>
      <c r="M210" s="48" t="s">
        <v>947</v>
      </c>
      <c r="N210" s="48" t="s">
        <v>948</v>
      </c>
      <c r="O210" s="48" t="s">
        <v>1178</v>
      </c>
      <c r="P210" s="48" t="s">
        <v>1338</v>
      </c>
      <c r="Q210" s="48" t="s">
        <v>1339</v>
      </c>
      <c r="R210" s="48" t="s">
        <v>1340</v>
      </c>
      <c r="S210" s="48" t="s">
        <v>1708</v>
      </c>
      <c r="T210" s="48" t="s">
        <v>1709</v>
      </c>
      <c r="U210" s="48" t="s">
        <v>1710</v>
      </c>
    </row>
    <row r="211" spans="1:21" hidden="1">
      <c r="A211" s="44" t="s">
        <v>4296</v>
      </c>
      <c r="B211" s="45"/>
      <c r="C211" s="62">
        <v>13</v>
      </c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</row>
    <row r="212" spans="1:21" hidden="1">
      <c r="A212" s="45"/>
      <c r="B212" s="45" t="s">
        <v>4297</v>
      </c>
      <c r="C212" s="62">
        <v>14</v>
      </c>
      <c r="D212" s="48" t="s">
        <v>256</v>
      </c>
      <c r="E212" s="48" t="s">
        <v>257</v>
      </c>
      <c r="F212" s="48" t="s">
        <v>258</v>
      </c>
      <c r="G212" s="48" t="s">
        <v>418</v>
      </c>
      <c r="H212" s="48" t="s">
        <v>419</v>
      </c>
      <c r="I212" s="48" t="s">
        <v>420</v>
      </c>
      <c r="J212" s="48" t="s">
        <v>788</v>
      </c>
      <c r="K212" s="48" t="s">
        <v>789</v>
      </c>
      <c r="L212" s="48" t="s">
        <v>790</v>
      </c>
      <c r="M212" s="48" t="s">
        <v>1179</v>
      </c>
      <c r="N212" s="48" t="s">
        <v>1180</v>
      </c>
      <c r="O212" s="48" t="s">
        <v>1181</v>
      </c>
      <c r="P212" s="48" t="s">
        <v>1341</v>
      </c>
      <c r="Q212" s="48" t="s">
        <v>1342</v>
      </c>
      <c r="R212" s="48" t="s">
        <v>1343</v>
      </c>
      <c r="S212" s="48" t="s">
        <v>1711</v>
      </c>
      <c r="T212" s="48" t="s">
        <v>1712</v>
      </c>
      <c r="U212" s="48" t="s">
        <v>1713</v>
      </c>
    </row>
    <row r="213" spans="1:21" hidden="1">
      <c r="A213" s="45"/>
      <c r="B213" s="45" t="s">
        <v>4298</v>
      </c>
      <c r="C213" s="62">
        <v>15</v>
      </c>
      <c r="D213" s="48" t="s">
        <v>259</v>
      </c>
      <c r="E213" s="48" t="s">
        <v>260</v>
      </c>
      <c r="F213" s="48" t="s">
        <v>261</v>
      </c>
      <c r="G213" s="48" t="s">
        <v>421</v>
      </c>
      <c r="H213" s="48" t="s">
        <v>422</v>
      </c>
      <c r="I213" s="48" t="s">
        <v>423</v>
      </c>
      <c r="J213" s="48" t="s">
        <v>791</v>
      </c>
      <c r="K213" s="48" t="s">
        <v>792</v>
      </c>
      <c r="L213" s="48" t="s">
        <v>793</v>
      </c>
      <c r="M213" s="48" t="s">
        <v>1182</v>
      </c>
      <c r="N213" s="48" t="s">
        <v>1183</v>
      </c>
      <c r="O213" s="48" t="s">
        <v>1184</v>
      </c>
      <c r="P213" s="48" t="s">
        <v>1344</v>
      </c>
      <c r="Q213" s="48" t="s">
        <v>1345</v>
      </c>
      <c r="R213" s="48" t="s">
        <v>1346</v>
      </c>
      <c r="S213" s="48" t="s">
        <v>1714</v>
      </c>
      <c r="T213" s="48" t="s">
        <v>1715</v>
      </c>
      <c r="U213" s="48" t="s">
        <v>1716</v>
      </c>
    </row>
    <row r="214" spans="1:21" hidden="1">
      <c r="A214" s="44" t="s">
        <v>4299</v>
      </c>
      <c r="B214" s="45"/>
      <c r="C214" s="62">
        <v>16</v>
      </c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</row>
    <row r="215" spans="1:21" hidden="1">
      <c r="A215" s="45"/>
      <c r="B215" s="45" t="s">
        <v>4300</v>
      </c>
      <c r="C215" s="62">
        <v>17</v>
      </c>
      <c r="D215" s="48" t="s">
        <v>262</v>
      </c>
      <c r="E215" s="48" t="s">
        <v>263</v>
      </c>
      <c r="F215" s="48" t="s">
        <v>264</v>
      </c>
      <c r="G215" s="48" t="s">
        <v>424</v>
      </c>
      <c r="H215" s="48" t="s">
        <v>425</v>
      </c>
      <c r="I215" s="48" t="s">
        <v>426</v>
      </c>
      <c r="J215" s="48" t="s">
        <v>794</v>
      </c>
      <c r="K215" s="48" t="s">
        <v>795</v>
      </c>
      <c r="L215" s="48" t="s">
        <v>796</v>
      </c>
      <c r="M215" s="48" t="s">
        <v>1185</v>
      </c>
      <c r="N215" s="48" t="s">
        <v>1186</v>
      </c>
      <c r="O215" s="48" t="s">
        <v>1187</v>
      </c>
      <c r="P215" s="48" t="s">
        <v>1347</v>
      </c>
      <c r="Q215" s="48" t="s">
        <v>1348</v>
      </c>
      <c r="R215" s="48" t="s">
        <v>1349</v>
      </c>
      <c r="S215" s="48" t="s">
        <v>1717</v>
      </c>
      <c r="T215" s="48" t="s">
        <v>1718</v>
      </c>
      <c r="U215" s="48" t="s">
        <v>1719</v>
      </c>
    </row>
    <row r="216" spans="1:21" hidden="1">
      <c r="A216" s="45"/>
      <c r="B216" s="45" t="s">
        <v>4301</v>
      </c>
      <c r="C216" s="62">
        <v>18</v>
      </c>
      <c r="D216" s="48" t="s">
        <v>265</v>
      </c>
      <c r="E216" s="48" t="s">
        <v>266</v>
      </c>
      <c r="F216" s="48" t="s">
        <v>267</v>
      </c>
      <c r="G216" s="48" t="s">
        <v>427</v>
      </c>
      <c r="H216" s="48" t="s">
        <v>428</v>
      </c>
      <c r="I216" s="48" t="s">
        <v>429</v>
      </c>
      <c r="J216" s="48" t="s">
        <v>797</v>
      </c>
      <c r="K216" s="48" t="s">
        <v>798</v>
      </c>
      <c r="L216" s="48" t="s">
        <v>799</v>
      </c>
      <c r="M216" s="48" t="s">
        <v>1188</v>
      </c>
      <c r="N216" s="48" t="s">
        <v>1189</v>
      </c>
      <c r="O216" s="48" t="s">
        <v>1190</v>
      </c>
      <c r="P216" s="48" t="s">
        <v>1350</v>
      </c>
      <c r="Q216" s="48" t="s">
        <v>1351</v>
      </c>
      <c r="R216" s="48" t="s">
        <v>1352</v>
      </c>
      <c r="S216" s="48" t="s">
        <v>1720</v>
      </c>
      <c r="T216" s="48" t="s">
        <v>1721</v>
      </c>
      <c r="U216" s="48" t="s">
        <v>1722</v>
      </c>
    </row>
    <row r="217" spans="1:21" hidden="1">
      <c r="A217" s="45"/>
      <c r="B217" s="51" t="s">
        <v>4302</v>
      </c>
      <c r="C217" s="62">
        <v>19</v>
      </c>
      <c r="D217" s="48" t="s">
        <v>268</v>
      </c>
      <c r="E217" s="48" t="s">
        <v>269</v>
      </c>
      <c r="F217" s="48" t="s">
        <v>270</v>
      </c>
      <c r="G217" s="48" t="s">
        <v>430</v>
      </c>
      <c r="H217" s="48" t="s">
        <v>431</v>
      </c>
      <c r="I217" s="48" t="s">
        <v>432</v>
      </c>
      <c r="J217" s="48" t="s">
        <v>800</v>
      </c>
      <c r="K217" s="48" t="s">
        <v>801</v>
      </c>
      <c r="L217" s="48" t="s">
        <v>802</v>
      </c>
      <c r="M217" s="48" t="s">
        <v>1191</v>
      </c>
      <c r="N217" s="48" t="s">
        <v>1192</v>
      </c>
      <c r="O217" s="48" t="s">
        <v>1193</v>
      </c>
      <c r="P217" s="48" t="s">
        <v>1353</v>
      </c>
      <c r="Q217" s="48" t="s">
        <v>1354</v>
      </c>
      <c r="R217" s="48" t="s">
        <v>1355</v>
      </c>
      <c r="S217" s="48" t="s">
        <v>1723</v>
      </c>
      <c r="T217" s="48" t="s">
        <v>1724</v>
      </c>
      <c r="U217" s="48" t="s">
        <v>1725</v>
      </c>
    </row>
    <row r="218" spans="1:21" hidden="1">
      <c r="A218" s="45"/>
      <c r="B218" s="51" t="s">
        <v>4303</v>
      </c>
      <c r="C218" s="62">
        <v>20</v>
      </c>
      <c r="D218" s="48" t="s">
        <v>271</v>
      </c>
      <c r="E218" s="48" t="s">
        <v>272</v>
      </c>
      <c r="F218" s="48" t="s">
        <v>273</v>
      </c>
      <c r="G218" s="48" t="s">
        <v>433</v>
      </c>
      <c r="H218" s="48" t="s">
        <v>434</v>
      </c>
      <c r="I218" s="48" t="s">
        <v>435</v>
      </c>
      <c r="J218" s="48" t="s">
        <v>803</v>
      </c>
      <c r="K218" s="48" t="s">
        <v>804</v>
      </c>
      <c r="L218" s="48" t="s">
        <v>805</v>
      </c>
      <c r="M218" s="48" t="s">
        <v>1194</v>
      </c>
      <c r="N218" s="48" t="s">
        <v>1195</v>
      </c>
      <c r="O218" s="48" t="s">
        <v>1196</v>
      </c>
      <c r="P218" s="48" t="s">
        <v>1356</v>
      </c>
      <c r="Q218" s="48" t="s">
        <v>1357</v>
      </c>
      <c r="R218" s="48" t="s">
        <v>1358</v>
      </c>
      <c r="S218" s="48" t="s">
        <v>1726</v>
      </c>
      <c r="T218" s="48" t="s">
        <v>1727</v>
      </c>
      <c r="U218" s="48" t="s">
        <v>1728</v>
      </c>
    </row>
    <row r="219" spans="1:21" hidden="1">
      <c r="A219" s="45"/>
      <c r="B219" s="51" t="s">
        <v>4304</v>
      </c>
      <c r="C219" s="62">
        <v>21</v>
      </c>
      <c r="D219" s="48" t="s">
        <v>274</v>
      </c>
      <c r="E219" s="48" t="s">
        <v>275</v>
      </c>
      <c r="F219" s="48" t="s">
        <v>276</v>
      </c>
      <c r="G219" s="48" t="s">
        <v>436</v>
      </c>
      <c r="H219" s="48" t="s">
        <v>437</v>
      </c>
      <c r="I219" s="48" t="s">
        <v>438</v>
      </c>
      <c r="J219" s="48" t="s">
        <v>806</v>
      </c>
      <c r="K219" s="48" t="s">
        <v>807</v>
      </c>
      <c r="L219" s="48" t="s">
        <v>808</v>
      </c>
      <c r="M219" s="48" t="s">
        <v>1197</v>
      </c>
      <c r="N219" s="48" t="s">
        <v>1198</v>
      </c>
      <c r="O219" s="48" t="s">
        <v>1199</v>
      </c>
      <c r="P219" s="48" t="s">
        <v>1359</v>
      </c>
      <c r="Q219" s="48" t="s">
        <v>1360</v>
      </c>
      <c r="R219" s="48" t="s">
        <v>1361</v>
      </c>
      <c r="S219" s="48" t="s">
        <v>1729</v>
      </c>
      <c r="T219" s="48" t="s">
        <v>1730</v>
      </c>
      <c r="U219" s="48" t="s">
        <v>1731</v>
      </c>
    </row>
    <row r="220" spans="1:21" hidden="1">
      <c r="A220" s="45"/>
      <c r="B220" s="45" t="s">
        <v>4305</v>
      </c>
      <c r="C220" s="62">
        <v>22</v>
      </c>
      <c r="D220" s="48" t="s">
        <v>277</v>
      </c>
      <c r="E220" s="48" t="s">
        <v>278</v>
      </c>
      <c r="F220" s="48" t="s">
        <v>279</v>
      </c>
      <c r="G220" s="48" t="s">
        <v>439</v>
      </c>
      <c r="H220" s="48" t="s">
        <v>440</v>
      </c>
      <c r="I220" s="48" t="s">
        <v>441</v>
      </c>
      <c r="J220" s="48" t="s">
        <v>809</v>
      </c>
      <c r="K220" s="48" t="s">
        <v>810</v>
      </c>
      <c r="L220" s="48" t="s">
        <v>811</v>
      </c>
      <c r="M220" s="48" t="s">
        <v>1200</v>
      </c>
      <c r="N220" s="48" t="s">
        <v>1201</v>
      </c>
      <c r="O220" s="48" t="s">
        <v>1202</v>
      </c>
      <c r="P220" s="48" t="s">
        <v>1362</v>
      </c>
      <c r="Q220" s="48" t="s">
        <v>1363</v>
      </c>
      <c r="R220" s="48" t="s">
        <v>1364</v>
      </c>
      <c r="S220" s="48" t="s">
        <v>1732</v>
      </c>
      <c r="T220" s="48" t="s">
        <v>1733</v>
      </c>
      <c r="U220" s="48" t="s">
        <v>1734</v>
      </c>
    </row>
    <row r="221" spans="1:21" hidden="1">
      <c r="A221" s="45"/>
      <c r="B221" s="51" t="s">
        <v>4306</v>
      </c>
      <c r="C221" s="62">
        <v>23</v>
      </c>
      <c r="D221" s="48" t="s">
        <v>280</v>
      </c>
      <c r="E221" s="48" t="s">
        <v>281</v>
      </c>
      <c r="F221" s="48" t="s">
        <v>282</v>
      </c>
      <c r="G221" s="48" t="s">
        <v>442</v>
      </c>
      <c r="H221" s="48" t="s">
        <v>443</v>
      </c>
      <c r="I221" s="48" t="s">
        <v>444</v>
      </c>
      <c r="J221" s="48" t="s">
        <v>812</v>
      </c>
      <c r="K221" s="48" t="s">
        <v>813</v>
      </c>
      <c r="L221" s="48" t="s">
        <v>814</v>
      </c>
      <c r="M221" s="48" t="s">
        <v>1203</v>
      </c>
      <c r="N221" s="48" t="s">
        <v>1204</v>
      </c>
      <c r="O221" s="48" t="s">
        <v>1205</v>
      </c>
      <c r="P221" s="48" t="s">
        <v>1365</v>
      </c>
      <c r="Q221" s="48" t="s">
        <v>1366</v>
      </c>
      <c r="R221" s="48" t="s">
        <v>1367</v>
      </c>
      <c r="S221" s="48" t="s">
        <v>1735</v>
      </c>
      <c r="T221" s="48" t="s">
        <v>1736</v>
      </c>
      <c r="U221" s="48" t="s">
        <v>1737</v>
      </c>
    </row>
    <row r="222" spans="1:21" hidden="1">
      <c r="A222" s="45"/>
      <c r="B222" s="51" t="s">
        <v>4307</v>
      </c>
      <c r="C222" s="62">
        <v>24</v>
      </c>
      <c r="D222" s="48" t="s">
        <v>283</v>
      </c>
      <c r="E222" s="48" t="s">
        <v>284</v>
      </c>
      <c r="F222" s="48" t="s">
        <v>285</v>
      </c>
      <c r="G222" s="48" t="s">
        <v>445</v>
      </c>
      <c r="H222" s="48" t="s">
        <v>446</v>
      </c>
      <c r="I222" s="48" t="s">
        <v>447</v>
      </c>
      <c r="J222" s="48" t="s">
        <v>815</v>
      </c>
      <c r="K222" s="48" t="s">
        <v>816</v>
      </c>
      <c r="L222" s="48" t="s">
        <v>817</v>
      </c>
      <c r="M222" s="48" t="s">
        <v>1206</v>
      </c>
      <c r="N222" s="48" t="s">
        <v>1207</v>
      </c>
      <c r="O222" s="48" t="s">
        <v>1208</v>
      </c>
      <c r="P222" s="48" t="s">
        <v>1368</v>
      </c>
      <c r="Q222" s="48" t="s">
        <v>1369</v>
      </c>
      <c r="R222" s="48" t="s">
        <v>1370</v>
      </c>
      <c r="S222" s="48" t="s">
        <v>1738</v>
      </c>
      <c r="T222" s="48" t="s">
        <v>1739</v>
      </c>
      <c r="U222" s="48" t="s">
        <v>1740</v>
      </c>
    </row>
    <row r="223" spans="1:21" hidden="1">
      <c r="A223" s="45"/>
      <c r="B223" s="51" t="s">
        <v>4308</v>
      </c>
      <c r="C223" s="62">
        <v>25</v>
      </c>
      <c r="D223" s="48" t="s">
        <v>286</v>
      </c>
      <c r="E223" s="48" t="s">
        <v>287</v>
      </c>
      <c r="F223" s="48" t="s">
        <v>288</v>
      </c>
      <c r="G223" s="48" t="s">
        <v>448</v>
      </c>
      <c r="H223" s="48" t="s">
        <v>449</v>
      </c>
      <c r="I223" s="48" t="s">
        <v>450</v>
      </c>
      <c r="J223" s="48" t="s">
        <v>818</v>
      </c>
      <c r="K223" s="48" t="s">
        <v>819</v>
      </c>
      <c r="L223" s="48" t="s">
        <v>820</v>
      </c>
      <c r="M223" s="48" t="s">
        <v>1209</v>
      </c>
      <c r="N223" s="48" t="s">
        <v>1210</v>
      </c>
      <c r="O223" s="48" t="s">
        <v>1211</v>
      </c>
      <c r="P223" s="48" t="s">
        <v>1371</v>
      </c>
      <c r="Q223" s="48" t="s">
        <v>1372</v>
      </c>
      <c r="R223" s="48" t="s">
        <v>1373</v>
      </c>
      <c r="S223" s="48" t="s">
        <v>1741</v>
      </c>
      <c r="T223" s="48" t="s">
        <v>1742</v>
      </c>
      <c r="U223" s="48" t="s">
        <v>1743</v>
      </c>
    </row>
    <row r="224" spans="1:21" hidden="1">
      <c r="A224" s="44" t="s">
        <v>4309</v>
      </c>
      <c r="B224" s="45"/>
      <c r="C224" s="62">
        <v>26</v>
      </c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</row>
    <row r="225" spans="1:21" hidden="1">
      <c r="A225" s="45"/>
      <c r="B225" s="45" t="s">
        <v>4310</v>
      </c>
      <c r="C225" s="62">
        <v>27</v>
      </c>
      <c r="D225" s="48" t="s">
        <v>289</v>
      </c>
      <c r="E225" s="48" t="s">
        <v>290</v>
      </c>
      <c r="F225" s="48" t="s">
        <v>291</v>
      </c>
      <c r="G225" s="48" t="s">
        <v>451</v>
      </c>
      <c r="H225" s="48" t="s">
        <v>452</v>
      </c>
      <c r="I225" s="48" t="s">
        <v>453</v>
      </c>
      <c r="J225" s="48" t="s">
        <v>821</v>
      </c>
      <c r="K225" s="48" t="s">
        <v>822</v>
      </c>
      <c r="L225" s="48" t="s">
        <v>823</v>
      </c>
      <c r="M225" s="48" t="s">
        <v>1212</v>
      </c>
      <c r="N225" s="48" t="s">
        <v>1213</v>
      </c>
      <c r="O225" s="48" t="s">
        <v>1214</v>
      </c>
      <c r="P225" s="48" t="s">
        <v>1374</v>
      </c>
      <c r="Q225" s="48" t="s">
        <v>1375</v>
      </c>
      <c r="R225" s="48" t="s">
        <v>1376</v>
      </c>
      <c r="S225" s="48" t="s">
        <v>1744</v>
      </c>
      <c r="T225" s="48" t="s">
        <v>1745</v>
      </c>
      <c r="U225" s="48" t="s">
        <v>1746</v>
      </c>
    </row>
    <row r="226" spans="1:21" hidden="1">
      <c r="A226" s="45"/>
      <c r="B226" s="45" t="s">
        <v>4311</v>
      </c>
      <c r="C226" s="62">
        <v>28</v>
      </c>
      <c r="D226" s="48" t="s">
        <v>292</v>
      </c>
      <c r="E226" s="48" t="s">
        <v>293</v>
      </c>
      <c r="F226" s="48" t="s">
        <v>294</v>
      </c>
      <c r="G226" s="48" t="s">
        <v>454</v>
      </c>
      <c r="H226" s="48" t="s">
        <v>455</v>
      </c>
      <c r="I226" s="48" t="s">
        <v>456</v>
      </c>
      <c r="J226" s="48" t="s">
        <v>824</v>
      </c>
      <c r="K226" s="48" t="s">
        <v>825</v>
      </c>
      <c r="L226" s="48" t="s">
        <v>826</v>
      </c>
      <c r="M226" s="48" t="s">
        <v>1215</v>
      </c>
      <c r="N226" s="48" t="s">
        <v>1216</v>
      </c>
      <c r="O226" s="48" t="s">
        <v>1217</v>
      </c>
      <c r="P226" s="48" t="s">
        <v>1377</v>
      </c>
      <c r="Q226" s="48" t="s">
        <v>1378</v>
      </c>
      <c r="R226" s="48" t="s">
        <v>1379</v>
      </c>
      <c r="S226" s="48" t="s">
        <v>1747</v>
      </c>
      <c r="T226" s="48" t="s">
        <v>1748</v>
      </c>
      <c r="U226" s="48" t="s">
        <v>1749</v>
      </c>
    </row>
    <row r="227" spans="1:21" hidden="1">
      <c r="A227" s="44" t="s">
        <v>4289</v>
      </c>
      <c r="B227" s="52"/>
      <c r="C227" s="62">
        <v>29</v>
      </c>
      <c r="D227" s="48" t="s">
        <v>247</v>
      </c>
      <c r="E227" s="48" t="s">
        <v>248</v>
      </c>
      <c r="F227" s="48" t="s">
        <v>249</v>
      </c>
      <c r="G227" s="48" t="s">
        <v>409</v>
      </c>
      <c r="H227" s="48" t="s">
        <v>410</v>
      </c>
      <c r="I227" s="48" t="s">
        <v>411</v>
      </c>
      <c r="J227" s="48" t="s">
        <v>779</v>
      </c>
      <c r="K227" s="48" t="s">
        <v>780</v>
      </c>
      <c r="L227" s="48" t="s">
        <v>781</v>
      </c>
      <c r="M227" s="48" t="s">
        <v>941</v>
      </c>
      <c r="N227" s="48" t="s">
        <v>942</v>
      </c>
      <c r="O227" s="48" t="s">
        <v>943</v>
      </c>
      <c r="P227" s="48" t="s">
        <v>1332</v>
      </c>
      <c r="Q227" s="48" t="s">
        <v>1333</v>
      </c>
      <c r="R227" s="48" t="s">
        <v>1334</v>
      </c>
      <c r="S227" s="48" t="s">
        <v>1702</v>
      </c>
      <c r="T227" s="48" t="s">
        <v>1703</v>
      </c>
      <c r="U227" s="48" t="s">
        <v>1704</v>
      </c>
    </row>
    <row r="228" spans="1:21" hidden="1">
      <c r="A228" s="41" t="s">
        <v>4288</v>
      </c>
      <c r="B228" s="42"/>
      <c r="C228" s="62">
        <v>30</v>
      </c>
    </row>
    <row r="229" spans="1:21" hidden="1">
      <c r="A229" s="44" t="s">
        <v>4312</v>
      </c>
      <c r="B229" s="45"/>
      <c r="C229" s="62">
        <v>31</v>
      </c>
    </row>
    <row r="230" spans="1:21" hidden="1">
      <c r="A230" s="45"/>
      <c r="B230" s="45" t="s">
        <v>4313</v>
      </c>
      <c r="C230" s="62">
        <v>32</v>
      </c>
      <c r="D230" s="48" t="s">
        <v>301</v>
      </c>
      <c r="E230" s="48" t="s">
        <v>302</v>
      </c>
      <c r="F230" s="48" t="s">
        <v>303</v>
      </c>
      <c r="G230" s="48" t="s">
        <v>463</v>
      </c>
      <c r="H230" s="48" t="s">
        <v>464</v>
      </c>
      <c r="I230" s="48" t="s">
        <v>465</v>
      </c>
      <c r="J230" s="48" t="s">
        <v>833</v>
      </c>
      <c r="K230" s="48" t="s">
        <v>834</v>
      </c>
      <c r="L230" s="48" t="s">
        <v>835</v>
      </c>
      <c r="M230" s="48" t="s">
        <v>1224</v>
      </c>
      <c r="N230" s="48" t="s">
        <v>1225</v>
      </c>
      <c r="O230" s="48" t="s">
        <v>1226</v>
      </c>
      <c r="P230" s="48" t="s">
        <v>1386</v>
      </c>
      <c r="Q230" s="48" t="s">
        <v>1387</v>
      </c>
      <c r="R230" s="48" t="s">
        <v>1388</v>
      </c>
      <c r="S230" s="48" t="s">
        <v>1756</v>
      </c>
      <c r="T230" s="48" t="s">
        <v>1757</v>
      </c>
      <c r="U230" s="48" t="s">
        <v>1758</v>
      </c>
    </row>
    <row r="231" spans="1:21" hidden="1">
      <c r="A231" s="45"/>
      <c r="B231" s="45" t="s">
        <v>4314</v>
      </c>
      <c r="C231" s="62">
        <v>33</v>
      </c>
      <c r="D231" s="48" t="s">
        <v>370</v>
      </c>
      <c r="E231" s="48" t="s">
        <v>371</v>
      </c>
      <c r="F231" s="48" t="s">
        <v>372</v>
      </c>
      <c r="G231" s="48" t="s">
        <v>740</v>
      </c>
      <c r="H231" s="48" t="s">
        <v>741</v>
      </c>
      <c r="I231" s="48" t="s">
        <v>742</v>
      </c>
      <c r="J231" s="48" t="s">
        <v>902</v>
      </c>
      <c r="K231" s="48" t="s">
        <v>903</v>
      </c>
      <c r="L231" s="48" t="s">
        <v>904</v>
      </c>
      <c r="M231" s="48" t="s">
        <v>1293</v>
      </c>
      <c r="N231" s="48" t="s">
        <v>1294</v>
      </c>
      <c r="O231" s="48" t="s">
        <v>1295</v>
      </c>
      <c r="P231" s="48" t="s">
        <v>1663</v>
      </c>
      <c r="Q231" s="48" t="s">
        <v>1664</v>
      </c>
      <c r="R231" s="48" t="s">
        <v>1665</v>
      </c>
      <c r="S231" s="48" t="s">
        <v>1825</v>
      </c>
      <c r="T231" s="48" t="s">
        <v>1826</v>
      </c>
      <c r="U231" s="48" t="s">
        <v>1827</v>
      </c>
    </row>
    <row r="232" spans="1:21" hidden="1">
      <c r="A232" s="44" t="s">
        <v>4289</v>
      </c>
      <c r="B232" s="45"/>
      <c r="C232" s="62">
        <v>34</v>
      </c>
      <c r="D232" s="48" t="s">
        <v>298</v>
      </c>
      <c r="E232" s="48" t="s">
        <v>299</v>
      </c>
      <c r="F232" s="48" t="s">
        <v>300</v>
      </c>
      <c r="G232" s="48" t="s">
        <v>460</v>
      </c>
      <c r="H232" s="48" t="s">
        <v>461</v>
      </c>
      <c r="I232" s="48" t="s">
        <v>462</v>
      </c>
      <c r="J232" s="48" t="s">
        <v>830</v>
      </c>
      <c r="K232" s="48" t="s">
        <v>831</v>
      </c>
      <c r="L232" s="48" t="s">
        <v>832</v>
      </c>
      <c r="M232" s="48" t="s">
        <v>1221</v>
      </c>
      <c r="N232" s="48" t="s">
        <v>1222</v>
      </c>
      <c r="O232" s="48" t="s">
        <v>1223</v>
      </c>
      <c r="P232" s="48" t="s">
        <v>1383</v>
      </c>
      <c r="Q232" s="48" t="s">
        <v>1384</v>
      </c>
      <c r="R232" s="48" t="s">
        <v>1385</v>
      </c>
      <c r="S232" s="48" t="s">
        <v>1753</v>
      </c>
      <c r="T232" s="48" t="s">
        <v>1754</v>
      </c>
      <c r="U232" s="48" t="s">
        <v>1755</v>
      </c>
    </row>
    <row r="233" spans="1:21" hidden="1">
      <c r="A233" s="41" t="s">
        <v>4315</v>
      </c>
      <c r="B233" s="42"/>
      <c r="C233" s="62">
        <v>35</v>
      </c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</row>
    <row r="234" spans="1:21" hidden="1">
      <c r="A234" s="44" t="s">
        <v>4316</v>
      </c>
      <c r="B234" s="45"/>
      <c r="C234" s="62">
        <v>36</v>
      </c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</row>
    <row r="235" spans="1:21" hidden="1">
      <c r="A235" s="45"/>
      <c r="B235" s="45" t="s">
        <v>4317</v>
      </c>
      <c r="C235" s="62">
        <v>37</v>
      </c>
      <c r="D235" s="48" t="s">
        <v>304</v>
      </c>
      <c r="E235" s="48" t="s">
        <v>305</v>
      </c>
      <c r="F235" s="48" t="s">
        <v>306</v>
      </c>
      <c r="G235" s="48" t="s">
        <v>466</v>
      </c>
      <c r="H235" s="48" t="s">
        <v>467</v>
      </c>
      <c r="I235" s="48" t="s">
        <v>468</v>
      </c>
      <c r="J235" s="48" t="s">
        <v>836</v>
      </c>
      <c r="K235" s="48" t="s">
        <v>837</v>
      </c>
      <c r="L235" s="48" t="s">
        <v>838</v>
      </c>
      <c r="M235" s="48" t="s">
        <v>1227</v>
      </c>
      <c r="N235" s="48" t="s">
        <v>1228</v>
      </c>
      <c r="O235" s="48" t="s">
        <v>1229</v>
      </c>
      <c r="P235" s="48" t="s">
        <v>1389</v>
      </c>
      <c r="Q235" s="48" t="s">
        <v>1390</v>
      </c>
      <c r="R235" s="48" t="s">
        <v>1391</v>
      </c>
      <c r="S235" s="48" t="s">
        <v>1759</v>
      </c>
      <c r="T235" s="48" t="s">
        <v>1760</v>
      </c>
      <c r="U235" s="48" t="s">
        <v>1761</v>
      </c>
    </row>
    <row r="236" spans="1:21" ht="15" hidden="1" customHeight="1">
      <c r="A236" s="45"/>
      <c r="B236" s="45" t="s">
        <v>4318</v>
      </c>
      <c r="C236" s="62">
        <v>38</v>
      </c>
      <c r="D236" s="48" t="s">
        <v>307</v>
      </c>
      <c r="E236" s="48" t="s">
        <v>308</v>
      </c>
      <c r="F236" s="48" t="s">
        <v>309</v>
      </c>
      <c r="G236" s="48" t="s">
        <v>469</v>
      </c>
      <c r="H236" s="48" t="s">
        <v>470</v>
      </c>
      <c r="I236" s="48" t="s">
        <v>471</v>
      </c>
      <c r="J236" s="48" t="s">
        <v>839</v>
      </c>
      <c r="K236" s="48" t="s">
        <v>840</v>
      </c>
      <c r="L236" s="48" t="s">
        <v>841</v>
      </c>
      <c r="M236" s="48" t="s">
        <v>1230</v>
      </c>
      <c r="N236" s="48" t="s">
        <v>1231</v>
      </c>
      <c r="O236" s="48" t="s">
        <v>1232</v>
      </c>
      <c r="P236" s="48" t="s">
        <v>1392</v>
      </c>
      <c r="Q236" s="48" t="s">
        <v>1393</v>
      </c>
      <c r="R236" s="48" t="s">
        <v>1394</v>
      </c>
      <c r="S236" s="48" t="s">
        <v>1762</v>
      </c>
      <c r="T236" s="48" t="s">
        <v>1763</v>
      </c>
      <c r="U236" s="48" t="s">
        <v>1764</v>
      </c>
    </row>
    <row r="237" spans="1:21" ht="15" hidden="1" customHeight="1">
      <c r="A237" s="45"/>
      <c r="B237" s="45" t="s">
        <v>4319</v>
      </c>
      <c r="C237" s="62">
        <v>39</v>
      </c>
      <c r="D237" s="48" t="s">
        <v>310</v>
      </c>
      <c r="E237" s="48" t="s">
        <v>311</v>
      </c>
      <c r="F237" s="48" t="s">
        <v>312</v>
      </c>
      <c r="G237" s="48" t="s">
        <v>472</v>
      </c>
      <c r="H237" s="48" t="s">
        <v>473</v>
      </c>
      <c r="I237" s="48" t="s">
        <v>474</v>
      </c>
      <c r="J237" s="48" t="s">
        <v>842</v>
      </c>
      <c r="K237" s="48" t="s">
        <v>843</v>
      </c>
      <c r="L237" s="48" t="s">
        <v>844</v>
      </c>
      <c r="M237" s="48" t="s">
        <v>1233</v>
      </c>
      <c r="N237" s="48" t="s">
        <v>1234</v>
      </c>
      <c r="O237" s="48" t="s">
        <v>1235</v>
      </c>
      <c r="P237" s="48" t="s">
        <v>1395</v>
      </c>
      <c r="Q237" s="48" t="s">
        <v>1396</v>
      </c>
      <c r="R237" s="48" t="s">
        <v>1397</v>
      </c>
      <c r="S237" s="48" t="s">
        <v>1765</v>
      </c>
      <c r="T237" s="48" t="s">
        <v>1766</v>
      </c>
      <c r="U237" s="48" t="s">
        <v>1767</v>
      </c>
    </row>
    <row r="238" spans="1:21" ht="15" hidden="1" customHeight="1">
      <c r="A238" s="44" t="s">
        <v>4320</v>
      </c>
      <c r="B238" s="45"/>
      <c r="C238" s="62">
        <v>40</v>
      </c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</row>
    <row r="239" spans="1:21" ht="15" hidden="1" customHeight="1">
      <c r="A239" s="45"/>
      <c r="B239" s="45" t="s">
        <v>4321</v>
      </c>
      <c r="C239" s="62">
        <v>41</v>
      </c>
      <c r="D239" s="48" t="s">
        <v>313</v>
      </c>
      <c r="E239" s="48" t="s">
        <v>314</v>
      </c>
      <c r="F239" s="48" t="s">
        <v>315</v>
      </c>
      <c r="G239" s="48" t="s">
        <v>475</v>
      </c>
      <c r="H239" s="48" t="s">
        <v>476</v>
      </c>
      <c r="I239" s="48" t="s">
        <v>477</v>
      </c>
      <c r="J239" s="48" t="s">
        <v>845</v>
      </c>
      <c r="K239" s="48" t="s">
        <v>846</v>
      </c>
      <c r="L239" s="48" t="s">
        <v>847</v>
      </c>
      <c r="M239" s="48" t="s">
        <v>1236</v>
      </c>
      <c r="N239" s="48" t="s">
        <v>1237</v>
      </c>
      <c r="O239" s="48" t="s">
        <v>1238</v>
      </c>
      <c r="P239" s="48" t="s">
        <v>1398</v>
      </c>
      <c r="Q239" s="48" t="s">
        <v>1399</v>
      </c>
      <c r="R239" s="48" t="s">
        <v>1400</v>
      </c>
      <c r="S239" s="48" t="s">
        <v>1768</v>
      </c>
      <c r="T239" s="48" t="s">
        <v>1769</v>
      </c>
      <c r="U239" s="48" t="s">
        <v>1770</v>
      </c>
    </row>
    <row r="240" spans="1:21" ht="15" hidden="1" customHeight="1">
      <c r="A240" s="45"/>
      <c r="B240" s="45" t="s">
        <v>4322</v>
      </c>
      <c r="C240" s="62">
        <v>42</v>
      </c>
      <c r="D240" s="48" t="s">
        <v>316</v>
      </c>
      <c r="E240" s="48" t="s">
        <v>317</v>
      </c>
      <c r="F240" s="48" t="s">
        <v>318</v>
      </c>
      <c r="G240" s="48" t="s">
        <v>478</v>
      </c>
      <c r="H240" s="48" t="s">
        <v>479</v>
      </c>
      <c r="I240" s="48" t="s">
        <v>480</v>
      </c>
      <c r="J240" s="48" t="s">
        <v>848</v>
      </c>
      <c r="K240" s="48" t="s">
        <v>849</v>
      </c>
      <c r="L240" s="48" t="s">
        <v>850</v>
      </c>
      <c r="M240" s="48" t="s">
        <v>1239</v>
      </c>
      <c r="N240" s="48" t="s">
        <v>1240</v>
      </c>
      <c r="O240" s="48" t="s">
        <v>1241</v>
      </c>
      <c r="P240" s="48" t="s">
        <v>1401</v>
      </c>
      <c r="Q240" s="48" t="s">
        <v>1402</v>
      </c>
      <c r="R240" s="48" t="s">
        <v>1403</v>
      </c>
      <c r="S240" s="48" t="s">
        <v>1771</v>
      </c>
      <c r="T240" s="48" t="s">
        <v>1772</v>
      </c>
      <c r="U240" s="48" t="s">
        <v>1773</v>
      </c>
    </row>
    <row r="241" spans="1:21" ht="15" hidden="1" customHeight="1">
      <c r="A241" s="45"/>
      <c r="B241" s="51" t="s">
        <v>4323</v>
      </c>
      <c r="C241" s="62">
        <v>43</v>
      </c>
      <c r="D241" s="48" t="s">
        <v>319</v>
      </c>
      <c r="E241" s="48" t="s">
        <v>320</v>
      </c>
      <c r="F241" s="48" t="s">
        <v>321</v>
      </c>
      <c r="G241" s="48" t="s">
        <v>481</v>
      </c>
      <c r="H241" s="48" t="s">
        <v>482</v>
      </c>
      <c r="I241" s="48" t="s">
        <v>483</v>
      </c>
      <c r="J241" s="48" t="s">
        <v>851</v>
      </c>
      <c r="K241" s="48" t="s">
        <v>852</v>
      </c>
      <c r="L241" s="48" t="s">
        <v>853</v>
      </c>
      <c r="M241" s="48" t="s">
        <v>1242</v>
      </c>
      <c r="N241" s="48" t="s">
        <v>1243</v>
      </c>
      <c r="O241" s="48" t="s">
        <v>1244</v>
      </c>
      <c r="P241" s="48" t="s">
        <v>1404</v>
      </c>
      <c r="Q241" s="48" t="s">
        <v>1405</v>
      </c>
      <c r="R241" s="48" t="s">
        <v>1406</v>
      </c>
      <c r="S241" s="48" t="s">
        <v>1774</v>
      </c>
      <c r="T241" s="48" t="s">
        <v>1775</v>
      </c>
      <c r="U241" s="48" t="s">
        <v>1776</v>
      </c>
    </row>
    <row r="242" spans="1:21" ht="15" hidden="1" customHeight="1">
      <c r="A242" s="45"/>
      <c r="B242" s="51" t="s">
        <v>4324</v>
      </c>
      <c r="C242" s="62">
        <v>44</v>
      </c>
      <c r="D242" s="48" t="s">
        <v>322</v>
      </c>
      <c r="E242" s="48" t="s">
        <v>323</v>
      </c>
      <c r="F242" s="48" t="s">
        <v>324</v>
      </c>
      <c r="G242" s="48" t="s">
        <v>484</v>
      </c>
      <c r="H242" s="48" t="s">
        <v>485</v>
      </c>
      <c r="I242" s="48" t="s">
        <v>486</v>
      </c>
      <c r="J242" s="48" t="s">
        <v>854</v>
      </c>
      <c r="K242" s="48" t="s">
        <v>855</v>
      </c>
      <c r="L242" s="48" t="s">
        <v>856</v>
      </c>
      <c r="M242" s="48" t="s">
        <v>1245</v>
      </c>
      <c r="N242" s="48" t="s">
        <v>1246</v>
      </c>
      <c r="O242" s="48" t="s">
        <v>1247</v>
      </c>
      <c r="P242" s="48" t="s">
        <v>1407</v>
      </c>
      <c r="Q242" s="48" t="s">
        <v>1408</v>
      </c>
      <c r="R242" s="48" t="s">
        <v>1409</v>
      </c>
      <c r="S242" s="48" t="s">
        <v>1777</v>
      </c>
      <c r="T242" s="48" t="s">
        <v>1778</v>
      </c>
      <c r="U242" s="48" t="s">
        <v>1779</v>
      </c>
    </row>
    <row r="243" spans="1:21" ht="15" hidden="1" customHeight="1">
      <c r="A243" s="45"/>
      <c r="B243" s="51" t="s">
        <v>4325</v>
      </c>
      <c r="C243" s="62">
        <v>45</v>
      </c>
      <c r="D243" s="48" t="s">
        <v>325</v>
      </c>
      <c r="E243" s="48" t="s">
        <v>326</v>
      </c>
      <c r="F243" s="48" t="s">
        <v>327</v>
      </c>
      <c r="G243" s="48" t="s">
        <v>487</v>
      </c>
      <c r="H243" s="48" t="s">
        <v>488</v>
      </c>
      <c r="I243" s="48" t="s">
        <v>489</v>
      </c>
      <c r="J243" s="48" t="s">
        <v>857</v>
      </c>
      <c r="K243" s="48" t="s">
        <v>858</v>
      </c>
      <c r="L243" s="48" t="s">
        <v>859</v>
      </c>
      <c r="M243" s="48" t="s">
        <v>1248</v>
      </c>
      <c r="N243" s="48" t="s">
        <v>1249</v>
      </c>
      <c r="O243" s="48" t="s">
        <v>1250</v>
      </c>
      <c r="P243" s="48" t="s">
        <v>1410</v>
      </c>
      <c r="Q243" s="48" t="s">
        <v>1411</v>
      </c>
      <c r="R243" s="48" t="s">
        <v>1412</v>
      </c>
      <c r="S243" s="48" t="s">
        <v>1780</v>
      </c>
      <c r="T243" s="48" t="s">
        <v>1781</v>
      </c>
      <c r="U243" s="48" t="s">
        <v>1782</v>
      </c>
    </row>
    <row r="244" spans="1:21" ht="15" hidden="1" customHeight="1">
      <c r="A244" s="45"/>
      <c r="B244" s="45" t="s">
        <v>4326</v>
      </c>
      <c r="C244" s="62">
        <v>46</v>
      </c>
      <c r="D244" s="48" t="s">
        <v>328</v>
      </c>
      <c r="E244" s="48" t="s">
        <v>329</v>
      </c>
      <c r="F244" s="48" t="s">
        <v>330</v>
      </c>
      <c r="G244" s="48" t="s">
        <v>490</v>
      </c>
      <c r="H244" s="48" t="s">
        <v>699</v>
      </c>
      <c r="I244" s="48" t="s">
        <v>700</v>
      </c>
      <c r="J244" s="48" t="s">
        <v>860</v>
      </c>
      <c r="K244" s="48" t="s">
        <v>861</v>
      </c>
      <c r="L244" s="48" t="s">
        <v>862</v>
      </c>
      <c r="M244" s="48" t="s">
        <v>1251</v>
      </c>
      <c r="N244" s="48" t="s">
        <v>1252</v>
      </c>
      <c r="O244" s="48" t="s">
        <v>1253</v>
      </c>
      <c r="P244" s="48" t="s">
        <v>1413</v>
      </c>
      <c r="Q244" s="48" t="s">
        <v>1414</v>
      </c>
      <c r="R244" s="48" t="s">
        <v>1415</v>
      </c>
      <c r="S244" s="48" t="s">
        <v>1783</v>
      </c>
      <c r="T244" s="48" t="s">
        <v>1784</v>
      </c>
      <c r="U244" s="48" t="s">
        <v>1785</v>
      </c>
    </row>
    <row r="245" spans="1:21" ht="15" hidden="1" customHeight="1">
      <c r="A245" s="45"/>
      <c r="B245" s="51" t="s">
        <v>4327</v>
      </c>
      <c r="C245" s="62">
        <v>47</v>
      </c>
      <c r="D245" s="48" t="s">
        <v>331</v>
      </c>
      <c r="E245" s="48" t="s">
        <v>332</v>
      </c>
      <c r="F245" s="48" t="s">
        <v>333</v>
      </c>
      <c r="G245" s="48" t="s">
        <v>701</v>
      </c>
      <c r="H245" s="48" t="s">
        <v>702</v>
      </c>
      <c r="I245" s="48" t="s">
        <v>703</v>
      </c>
      <c r="J245" s="48" t="s">
        <v>863</v>
      </c>
      <c r="K245" s="48" t="s">
        <v>864</v>
      </c>
      <c r="L245" s="48" t="s">
        <v>865</v>
      </c>
      <c r="M245" s="48" t="s">
        <v>1254</v>
      </c>
      <c r="N245" s="48" t="s">
        <v>1255</v>
      </c>
      <c r="O245" s="48" t="s">
        <v>1256</v>
      </c>
      <c r="P245" s="48" t="s">
        <v>1416</v>
      </c>
      <c r="Q245" s="48" t="s">
        <v>1417</v>
      </c>
      <c r="R245" s="48" t="s">
        <v>1418</v>
      </c>
      <c r="S245" s="48" t="s">
        <v>1786</v>
      </c>
      <c r="T245" s="48" t="s">
        <v>1787</v>
      </c>
      <c r="U245" s="48" t="s">
        <v>1788</v>
      </c>
    </row>
    <row r="246" spans="1:21" ht="15" hidden="1" customHeight="1">
      <c r="A246" s="45"/>
      <c r="B246" s="51" t="s">
        <v>4328</v>
      </c>
      <c r="C246" s="62">
        <v>48</v>
      </c>
      <c r="D246" s="48" t="s">
        <v>334</v>
      </c>
      <c r="E246" s="48" t="s">
        <v>335</v>
      </c>
      <c r="F246" s="48" t="s">
        <v>336</v>
      </c>
      <c r="G246" s="48" t="s">
        <v>704</v>
      </c>
      <c r="H246" s="48" t="s">
        <v>705</v>
      </c>
      <c r="I246" s="48" t="s">
        <v>706</v>
      </c>
      <c r="J246" s="48" t="s">
        <v>866</v>
      </c>
      <c r="K246" s="48" t="s">
        <v>867</v>
      </c>
      <c r="L246" s="48" t="s">
        <v>868</v>
      </c>
      <c r="M246" s="48" t="s">
        <v>1257</v>
      </c>
      <c r="N246" s="48" t="s">
        <v>1258</v>
      </c>
      <c r="O246" s="48" t="s">
        <v>1259</v>
      </c>
      <c r="P246" s="48" t="s">
        <v>1419</v>
      </c>
      <c r="Q246" s="48" t="s">
        <v>1420</v>
      </c>
      <c r="R246" s="48" t="s">
        <v>1421</v>
      </c>
      <c r="S246" s="48" t="s">
        <v>1789</v>
      </c>
      <c r="T246" s="48" t="s">
        <v>1790</v>
      </c>
      <c r="U246" s="48" t="s">
        <v>1791</v>
      </c>
    </row>
    <row r="247" spans="1:21" ht="15" hidden="1" customHeight="1">
      <c r="A247" s="45"/>
      <c r="B247" s="51" t="s">
        <v>4329</v>
      </c>
      <c r="C247" s="62">
        <v>49</v>
      </c>
      <c r="D247" s="48" t="s">
        <v>337</v>
      </c>
      <c r="E247" s="48" t="s">
        <v>338</v>
      </c>
      <c r="F247" s="48" t="s">
        <v>339</v>
      </c>
      <c r="G247" s="48" t="s">
        <v>707</v>
      </c>
      <c r="H247" s="48" t="s">
        <v>708</v>
      </c>
      <c r="I247" s="48" t="s">
        <v>709</v>
      </c>
      <c r="J247" s="48" t="s">
        <v>869</v>
      </c>
      <c r="K247" s="48" t="s">
        <v>870</v>
      </c>
      <c r="L247" s="48" t="s">
        <v>871</v>
      </c>
      <c r="M247" s="48" t="s">
        <v>1260</v>
      </c>
      <c r="N247" s="48" t="s">
        <v>1261</v>
      </c>
      <c r="O247" s="48" t="s">
        <v>1262</v>
      </c>
      <c r="P247" s="48" t="s">
        <v>1422</v>
      </c>
      <c r="Q247" s="48" t="s">
        <v>1423</v>
      </c>
      <c r="R247" s="48" t="s">
        <v>1424</v>
      </c>
      <c r="S247" s="48" t="s">
        <v>1792</v>
      </c>
      <c r="T247" s="48" t="s">
        <v>1793</v>
      </c>
      <c r="U247" s="48" t="s">
        <v>1794</v>
      </c>
    </row>
    <row r="248" spans="1:21" ht="15" hidden="1" customHeight="1">
      <c r="A248" s="45"/>
      <c r="B248" s="45" t="s">
        <v>4330</v>
      </c>
      <c r="C248" s="62">
        <v>50</v>
      </c>
      <c r="D248" s="48" t="s">
        <v>340</v>
      </c>
      <c r="E248" s="48" t="s">
        <v>341</v>
      </c>
      <c r="F248" s="48" t="s">
        <v>342</v>
      </c>
      <c r="G248" s="48" t="s">
        <v>710</v>
      </c>
      <c r="H248" s="48" t="s">
        <v>711</v>
      </c>
      <c r="I248" s="48" t="s">
        <v>712</v>
      </c>
      <c r="J248" s="48" t="s">
        <v>872</v>
      </c>
      <c r="K248" s="48" t="s">
        <v>873</v>
      </c>
      <c r="L248" s="48" t="s">
        <v>874</v>
      </c>
      <c r="M248" s="48" t="s">
        <v>1263</v>
      </c>
      <c r="N248" s="48" t="s">
        <v>1264</v>
      </c>
      <c r="O248" s="48" t="s">
        <v>1265</v>
      </c>
      <c r="P248" s="48" t="s">
        <v>1425</v>
      </c>
      <c r="Q248" s="48" t="s">
        <v>1426</v>
      </c>
      <c r="R248" s="48" t="s">
        <v>1427</v>
      </c>
      <c r="S248" s="48" t="s">
        <v>1795</v>
      </c>
      <c r="T248" s="48" t="s">
        <v>1796</v>
      </c>
      <c r="U248" s="48" t="s">
        <v>1797</v>
      </c>
    </row>
    <row r="249" spans="1:21" ht="15" hidden="1" customHeight="1">
      <c r="A249" s="44" t="s">
        <v>4331</v>
      </c>
      <c r="B249" s="45"/>
      <c r="C249" s="62">
        <v>51</v>
      </c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</row>
    <row r="250" spans="1:21" ht="15" hidden="1" customHeight="1">
      <c r="A250" s="45"/>
      <c r="B250" s="45" t="s">
        <v>4332</v>
      </c>
      <c r="C250" s="62">
        <v>52</v>
      </c>
      <c r="D250" s="48" t="s">
        <v>343</v>
      </c>
      <c r="E250" s="48" t="s">
        <v>344</v>
      </c>
      <c r="F250" s="48" t="s">
        <v>345</v>
      </c>
      <c r="G250" s="48" t="s">
        <v>713</v>
      </c>
      <c r="H250" s="48" t="s">
        <v>714</v>
      </c>
      <c r="I250" s="48" t="s">
        <v>715</v>
      </c>
      <c r="J250" s="48" t="s">
        <v>875</v>
      </c>
      <c r="K250" s="48" t="s">
        <v>876</v>
      </c>
      <c r="L250" s="48" t="s">
        <v>877</v>
      </c>
      <c r="M250" s="48" t="s">
        <v>1266</v>
      </c>
      <c r="N250" s="48" t="s">
        <v>1267</v>
      </c>
      <c r="O250" s="48" t="s">
        <v>1268</v>
      </c>
      <c r="P250" s="48" t="s">
        <v>1636</v>
      </c>
      <c r="Q250" s="48" t="s">
        <v>1637</v>
      </c>
      <c r="R250" s="48" t="s">
        <v>1638</v>
      </c>
      <c r="S250" s="48" t="s">
        <v>1798</v>
      </c>
      <c r="T250" s="48" t="s">
        <v>1799</v>
      </c>
      <c r="U250" s="48" t="s">
        <v>1800</v>
      </c>
    </row>
    <row r="251" spans="1:21" ht="15" hidden="1" customHeight="1">
      <c r="A251" s="45"/>
      <c r="B251" s="45" t="s">
        <v>4333</v>
      </c>
      <c r="C251" s="62">
        <v>53</v>
      </c>
      <c r="D251" s="48" t="s">
        <v>346</v>
      </c>
      <c r="E251" s="48" t="s">
        <v>347</v>
      </c>
      <c r="F251" s="48" t="s">
        <v>348</v>
      </c>
      <c r="G251" s="48" t="s">
        <v>716</v>
      </c>
      <c r="H251" s="48" t="s">
        <v>717</v>
      </c>
      <c r="I251" s="48" t="s">
        <v>718</v>
      </c>
      <c r="J251" s="48" t="s">
        <v>878</v>
      </c>
      <c r="K251" s="48" t="s">
        <v>879</v>
      </c>
      <c r="L251" s="48" t="s">
        <v>880</v>
      </c>
      <c r="M251" s="48" t="s">
        <v>1269</v>
      </c>
      <c r="N251" s="48" t="s">
        <v>1270</v>
      </c>
      <c r="O251" s="48" t="s">
        <v>1271</v>
      </c>
      <c r="P251" s="48" t="s">
        <v>1639</v>
      </c>
      <c r="Q251" s="48" t="s">
        <v>1640</v>
      </c>
      <c r="R251" s="48" t="s">
        <v>1641</v>
      </c>
      <c r="S251" s="48" t="s">
        <v>1801</v>
      </c>
      <c r="T251" s="48" t="s">
        <v>1802</v>
      </c>
      <c r="U251" s="48" t="s">
        <v>1803</v>
      </c>
    </row>
    <row r="252" spans="1:21" ht="15" hidden="1" customHeight="1">
      <c r="A252" s="44" t="s">
        <v>4334</v>
      </c>
      <c r="B252" s="45"/>
      <c r="C252" s="62">
        <v>54</v>
      </c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</row>
    <row r="253" spans="1:21" ht="15" hidden="1" customHeight="1">
      <c r="A253" s="45"/>
      <c r="B253" s="45" t="s">
        <v>4335</v>
      </c>
      <c r="C253" s="62">
        <v>55</v>
      </c>
      <c r="D253" s="48" t="s">
        <v>349</v>
      </c>
      <c r="E253" s="48" t="s">
        <v>350</v>
      </c>
      <c r="F253" s="48" t="s">
        <v>351</v>
      </c>
      <c r="G253" s="48" t="s">
        <v>719</v>
      </c>
      <c r="H253" s="48" t="s">
        <v>720</v>
      </c>
      <c r="I253" s="48" t="s">
        <v>721</v>
      </c>
      <c r="J253" s="48" t="s">
        <v>881</v>
      </c>
      <c r="K253" s="48" t="s">
        <v>882</v>
      </c>
      <c r="L253" s="48" t="s">
        <v>883</v>
      </c>
      <c r="M253" s="48" t="s">
        <v>1272</v>
      </c>
      <c r="N253" s="48" t="s">
        <v>1273</v>
      </c>
      <c r="O253" s="48" t="s">
        <v>1274</v>
      </c>
      <c r="P253" s="48" t="s">
        <v>1642</v>
      </c>
      <c r="Q253" s="48" t="s">
        <v>1643</v>
      </c>
      <c r="R253" s="48" t="s">
        <v>1644</v>
      </c>
      <c r="S253" s="48" t="s">
        <v>1804</v>
      </c>
      <c r="T253" s="48" t="s">
        <v>1805</v>
      </c>
      <c r="U253" s="48" t="s">
        <v>1806</v>
      </c>
    </row>
    <row r="254" spans="1:21" ht="15" hidden="1" customHeight="1">
      <c r="A254" s="45"/>
      <c r="B254" s="45" t="s">
        <v>4336</v>
      </c>
      <c r="C254" s="62">
        <v>56</v>
      </c>
      <c r="D254" s="48" t="s">
        <v>352</v>
      </c>
      <c r="E254" s="48" t="s">
        <v>353</v>
      </c>
      <c r="F254" s="48" t="s">
        <v>354</v>
      </c>
      <c r="G254" s="48" t="s">
        <v>722</v>
      </c>
      <c r="H254" s="48" t="s">
        <v>723</v>
      </c>
      <c r="I254" s="48" t="s">
        <v>724</v>
      </c>
      <c r="J254" s="48" t="s">
        <v>884</v>
      </c>
      <c r="K254" s="48" t="s">
        <v>885</v>
      </c>
      <c r="L254" s="48" t="s">
        <v>886</v>
      </c>
      <c r="M254" s="48" t="s">
        <v>1275</v>
      </c>
      <c r="N254" s="48" t="s">
        <v>1276</v>
      </c>
      <c r="O254" s="48" t="s">
        <v>1277</v>
      </c>
      <c r="P254" s="48" t="s">
        <v>1645</v>
      </c>
      <c r="Q254" s="48" t="s">
        <v>1646</v>
      </c>
      <c r="R254" s="48" t="s">
        <v>1647</v>
      </c>
      <c r="S254" s="48" t="s">
        <v>1807</v>
      </c>
      <c r="T254" s="48" t="s">
        <v>1808</v>
      </c>
      <c r="U254" s="48" t="s">
        <v>1809</v>
      </c>
    </row>
    <row r="255" spans="1:21" ht="15" hidden="1" customHeight="1">
      <c r="A255" s="44" t="s">
        <v>4337</v>
      </c>
      <c r="B255" s="45"/>
      <c r="C255" s="62">
        <v>57</v>
      </c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</row>
    <row r="256" spans="1:21" ht="15" hidden="1" customHeight="1">
      <c r="A256" s="45"/>
      <c r="B256" s="45" t="s">
        <v>4338</v>
      </c>
      <c r="C256" s="62">
        <v>58</v>
      </c>
      <c r="D256" s="48" t="s">
        <v>355</v>
      </c>
      <c r="E256" s="48" t="s">
        <v>356</v>
      </c>
      <c r="F256" s="48" t="s">
        <v>357</v>
      </c>
      <c r="G256" s="48" t="s">
        <v>725</v>
      </c>
      <c r="H256" s="48" t="s">
        <v>726</v>
      </c>
      <c r="I256" s="48" t="s">
        <v>727</v>
      </c>
      <c r="J256" s="48" t="s">
        <v>887</v>
      </c>
      <c r="K256" s="48" t="s">
        <v>888</v>
      </c>
      <c r="L256" s="48" t="s">
        <v>889</v>
      </c>
      <c r="M256" s="48" t="s">
        <v>1278</v>
      </c>
      <c r="N256" s="48" t="s">
        <v>1279</v>
      </c>
      <c r="O256" s="48" t="s">
        <v>1280</v>
      </c>
      <c r="P256" s="48" t="s">
        <v>1648</v>
      </c>
      <c r="Q256" s="48" t="s">
        <v>1649</v>
      </c>
      <c r="R256" s="48" t="s">
        <v>1650</v>
      </c>
      <c r="S256" s="48" t="s">
        <v>1810</v>
      </c>
      <c r="T256" s="48" t="s">
        <v>1811</v>
      </c>
      <c r="U256" s="48" t="s">
        <v>1812</v>
      </c>
    </row>
    <row r="257" spans="1:21" ht="15" hidden="1" customHeight="1">
      <c r="A257" s="45"/>
      <c r="B257" s="51" t="s">
        <v>4339</v>
      </c>
      <c r="C257" s="62">
        <v>59</v>
      </c>
      <c r="D257" s="48" t="s">
        <v>358</v>
      </c>
      <c r="E257" s="48" t="s">
        <v>359</v>
      </c>
      <c r="F257" s="48" t="s">
        <v>360</v>
      </c>
      <c r="G257" s="48" t="s">
        <v>728</v>
      </c>
      <c r="H257" s="48" t="s">
        <v>729</v>
      </c>
      <c r="I257" s="48" t="s">
        <v>730</v>
      </c>
      <c r="J257" s="48" t="s">
        <v>890</v>
      </c>
      <c r="K257" s="48" t="s">
        <v>891</v>
      </c>
      <c r="L257" s="48" t="s">
        <v>892</v>
      </c>
      <c r="M257" s="48" t="s">
        <v>1281</v>
      </c>
      <c r="N257" s="48" t="s">
        <v>1282</v>
      </c>
      <c r="O257" s="48" t="s">
        <v>1283</v>
      </c>
      <c r="P257" s="48" t="s">
        <v>1651</v>
      </c>
      <c r="Q257" s="48" t="s">
        <v>1652</v>
      </c>
      <c r="R257" s="48" t="s">
        <v>1653</v>
      </c>
      <c r="S257" s="48" t="s">
        <v>1813</v>
      </c>
      <c r="T257" s="48" t="s">
        <v>1814</v>
      </c>
      <c r="U257" s="48" t="s">
        <v>1815</v>
      </c>
    </row>
    <row r="258" spans="1:21" ht="15" hidden="1" customHeight="1">
      <c r="A258" s="45"/>
      <c r="B258" s="51" t="s">
        <v>4340</v>
      </c>
      <c r="C258" s="62">
        <v>60</v>
      </c>
      <c r="D258" s="48" t="s">
        <v>361</v>
      </c>
      <c r="E258" s="48" t="s">
        <v>362</v>
      </c>
      <c r="F258" s="48" t="s">
        <v>363</v>
      </c>
      <c r="G258" s="48" t="s">
        <v>731</v>
      </c>
      <c r="H258" s="48" t="s">
        <v>732</v>
      </c>
      <c r="I258" s="48" t="s">
        <v>733</v>
      </c>
      <c r="J258" s="48" t="s">
        <v>893</v>
      </c>
      <c r="K258" s="48" t="s">
        <v>894</v>
      </c>
      <c r="L258" s="48" t="s">
        <v>895</v>
      </c>
      <c r="M258" s="48" t="s">
        <v>1284</v>
      </c>
      <c r="N258" s="48" t="s">
        <v>1285</v>
      </c>
      <c r="O258" s="48" t="s">
        <v>1286</v>
      </c>
      <c r="P258" s="48" t="s">
        <v>1654</v>
      </c>
      <c r="Q258" s="48" t="s">
        <v>1655</v>
      </c>
      <c r="R258" s="48" t="s">
        <v>1656</v>
      </c>
      <c r="S258" s="48" t="s">
        <v>1816</v>
      </c>
      <c r="T258" s="48" t="s">
        <v>1817</v>
      </c>
      <c r="U258" s="48" t="s">
        <v>1818</v>
      </c>
    </row>
    <row r="259" spans="1:21" ht="15" hidden="1" customHeight="1">
      <c r="A259" s="45"/>
      <c r="B259" s="51" t="s">
        <v>4341</v>
      </c>
      <c r="C259" s="62">
        <v>61</v>
      </c>
      <c r="D259" s="48" t="s">
        <v>364</v>
      </c>
      <c r="E259" s="48" t="s">
        <v>365</v>
      </c>
      <c r="F259" s="48" t="s">
        <v>366</v>
      </c>
      <c r="G259" s="48" t="s">
        <v>734</v>
      </c>
      <c r="H259" s="48" t="s">
        <v>735</v>
      </c>
      <c r="I259" s="48" t="s">
        <v>736</v>
      </c>
      <c r="J259" s="48" t="s">
        <v>896</v>
      </c>
      <c r="K259" s="48" t="s">
        <v>897</v>
      </c>
      <c r="L259" s="48" t="s">
        <v>898</v>
      </c>
      <c r="M259" s="48" t="s">
        <v>1287</v>
      </c>
      <c r="N259" s="48" t="s">
        <v>1288</v>
      </c>
      <c r="O259" s="48" t="s">
        <v>1289</v>
      </c>
      <c r="P259" s="48" t="s">
        <v>1657</v>
      </c>
      <c r="Q259" s="48" t="s">
        <v>1658</v>
      </c>
      <c r="R259" s="48" t="s">
        <v>1659</v>
      </c>
      <c r="S259" s="48" t="s">
        <v>1819</v>
      </c>
      <c r="T259" s="48" t="s">
        <v>1820</v>
      </c>
      <c r="U259" s="48" t="s">
        <v>1821</v>
      </c>
    </row>
    <row r="260" spans="1:21" ht="15" hidden="1" customHeight="1">
      <c r="A260" s="45"/>
      <c r="B260" s="45" t="s">
        <v>4342</v>
      </c>
      <c r="C260" s="62">
        <v>62</v>
      </c>
      <c r="D260" s="48" t="s">
        <v>367</v>
      </c>
      <c r="E260" s="48" t="s">
        <v>368</v>
      </c>
      <c r="F260" s="48" t="s">
        <v>369</v>
      </c>
      <c r="G260" s="48" t="s">
        <v>737</v>
      </c>
      <c r="H260" s="48" t="s">
        <v>738</v>
      </c>
      <c r="I260" s="48" t="s">
        <v>739</v>
      </c>
      <c r="J260" s="48" t="s">
        <v>899</v>
      </c>
      <c r="K260" s="48" t="s">
        <v>900</v>
      </c>
      <c r="L260" s="48" t="s">
        <v>901</v>
      </c>
      <c r="M260" s="48" t="s">
        <v>1290</v>
      </c>
      <c r="N260" s="48" t="s">
        <v>1291</v>
      </c>
      <c r="O260" s="48" t="s">
        <v>1292</v>
      </c>
      <c r="P260" s="48" t="s">
        <v>1660</v>
      </c>
      <c r="Q260" s="48" t="s">
        <v>1661</v>
      </c>
      <c r="R260" s="48" t="s">
        <v>1662</v>
      </c>
      <c r="S260" s="48" t="s">
        <v>1822</v>
      </c>
      <c r="T260" s="48" t="s">
        <v>1823</v>
      </c>
      <c r="U260" s="48" t="s">
        <v>1824</v>
      </c>
    </row>
    <row r="261" spans="1:21" ht="15" hidden="1" customHeight="1">
      <c r="A261" s="44" t="s">
        <v>4289</v>
      </c>
      <c r="B261" s="45"/>
      <c r="C261" s="62">
        <v>63</v>
      </c>
      <c r="D261" s="48" t="s">
        <v>301</v>
      </c>
      <c r="E261" s="48" t="s">
        <v>302</v>
      </c>
      <c r="F261" s="48" t="s">
        <v>303</v>
      </c>
      <c r="G261" s="48" t="s">
        <v>463</v>
      </c>
      <c r="H261" s="48" t="s">
        <v>464</v>
      </c>
      <c r="I261" s="48" t="s">
        <v>465</v>
      </c>
      <c r="J261" s="48" t="s">
        <v>833</v>
      </c>
      <c r="K261" s="48" t="s">
        <v>834</v>
      </c>
      <c r="L261" s="48" t="s">
        <v>835</v>
      </c>
      <c r="M261" s="48" t="s">
        <v>1224</v>
      </c>
      <c r="N261" s="48" t="s">
        <v>1225</v>
      </c>
      <c r="O261" s="48" t="s">
        <v>1226</v>
      </c>
      <c r="P261" s="48" t="s">
        <v>1386</v>
      </c>
      <c r="Q261" s="48" t="s">
        <v>1387</v>
      </c>
      <c r="R261" s="48" t="s">
        <v>1388</v>
      </c>
      <c r="S261" s="48" t="s">
        <v>1756</v>
      </c>
      <c r="T261" s="48" t="s">
        <v>1757</v>
      </c>
      <c r="U261" s="48" t="s">
        <v>1758</v>
      </c>
    </row>
    <row r="262" spans="1:21" ht="15" hidden="1" customHeight="1">
      <c r="A262" s="41" t="s">
        <v>4343</v>
      </c>
      <c r="B262" s="42"/>
      <c r="C262" s="62">
        <v>64</v>
      </c>
    </row>
    <row r="263" spans="1:21" ht="15" hidden="1" customHeight="1">
      <c r="A263" s="44" t="s">
        <v>4344</v>
      </c>
      <c r="B263" s="45"/>
      <c r="C263" s="62">
        <v>65</v>
      </c>
    </row>
    <row r="264" spans="1:21" ht="15" hidden="1" customHeight="1">
      <c r="A264" s="45"/>
      <c r="B264" s="45" t="s">
        <v>4345</v>
      </c>
      <c r="C264" s="62">
        <v>66</v>
      </c>
      <c r="D264" s="48" t="s">
        <v>373</v>
      </c>
      <c r="E264" s="48" t="s">
        <v>374</v>
      </c>
      <c r="F264" s="48" t="s">
        <v>375</v>
      </c>
      <c r="G264" s="48" t="s">
        <v>743</v>
      </c>
      <c r="H264" s="48" t="s">
        <v>744</v>
      </c>
      <c r="I264" s="48" t="s">
        <v>745</v>
      </c>
      <c r="J264" s="48" t="s">
        <v>905</v>
      </c>
      <c r="K264" s="48" t="s">
        <v>906</v>
      </c>
      <c r="L264" s="48" t="s">
        <v>907</v>
      </c>
      <c r="M264" s="48" t="s">
        <v>1296</v>
      </c>
      <c r="N264" s="48" t="s">
        <v>1297</v>
      </c>
      <c r="O264" s="48" t="s">
        <v>1298</v>
      </c>
      <c r="P264" s="48" t="s">
        <v>1666</v>
      </c>
      <c r="Q264" s="48" t="s">
        <v>1667</v>
      </c>
      <c r="R264" s="48" t="s">
        <v>1668</v>
      </c>
      <c r="S264" s="48" t="s">
        <v>1828</v>
      </c>
      <c r="T264" s="48" t="s">
        <v>1829</v>
      </c>
      <c r="U264" s="48" t="s">
        <v>1830</v>
      </c>
    </row>
    <row r="265" spans="1:21" ht="15" hidden="1" customHeight="1">
      <c r="A265" s="45"/>
      <c r="B265" s="45" t="s">
        <v>4346</v>
      </c>
      <c r="C265" s="62">
        <v>67</v>
      </c>
      <c r="D265" s="48" t="s">
        <v>376</v>
      </c>
      <c r="E265" s="48" t="s">
        <v>377</v>
      </c>
      <c r="F265" s="48" t="s">
        <v>378</v>
      </c>
      <c r="G265" s="48" t="s">
        <v>746</v>
      </c>
      <c r="H265" s="48" t="s">
        <v>747</v>
      </c>
      <c r="I265" s="48" t="s">
        <v>748</v>
      </c>
      <c r="J265" s="48" t="s">
        <v>908</v>
      </c>
      <c r="K265" s="48" t="s">
        <v>909</v>
      </c>
      <c r="L265" s="48" t="s">
        <v>910</v>
      </c>
      <c r="M265" s="48" t="s">
        <v>1299</v>
      </c>
      <c r="N265" s="48" t="s">
        <v>1300</v>
      </c>
      <c r="O265" s="48" t="s">
        <v>1301</v>
      </c>
      <c r="P265" s="48" t="s">
        <v>1669</v>
      </c>
      <c r="Q265" s="48" t="s">
        <v>1670</v>
      </c>
      <c r="R265" s="48" t="s">
        <v>1671</v>
      </c>
      <c r="S265" s="48" t="s">
        <v>1831</v>
      </c>
      <c r="T265" s="48" t="s">
        <v>1832</v>
      </c>
      <c r="U265" s="48" t="s">
        <v>1833</v>
      </c>
    </row>
    <row r="266" spans="1:21" ht="15" hidden="1" customHeight="1">
      <c r="A266" s="45"/>
      <c r="B266" s="51" t="s">
        <v>4323</v>
      </c>
      <c r="C266" s="62">
        <v>68</v>
      </c>
      <c r="D266" s="48" t="s">
        <v>379</v>
      </c>
      <c r="E266" s="48" t="s">
        <v>380</v>
      </c>
      <c r="F266" s="48" t="s">
        <v>381</v>
      </c>
      <c r="G266" s="48" t="s">
        <v>749</v>
      </c>
      <c r="H266" s="48" t="s">
        <v>750</v>
      </c>
      <c r="I266" s="48" t="s">
        <v>751</v>
      </c>
      <c r="J266" s="48" t="s">
        <v>911</v>
      </c>
      <c r="K266" s="48" t="s">
        <v>912</v>
      </c>
      <c r="L266" s="48" t="s">
        <v>913</v>
      </c>
      <c r="M266" s="48" t="s">
        <v>1302</v>
      </c>
      <c r="N266" s="48" t="s">
        <v>1303</v>
      </c>
      <c r="O266" s="48" t="s">
        <v>1304</v>
      </c>
      <c r="P266" s="48" t="s">
        <v>1672</v>
      </c>
      <c r="Q266" s="48" t="s">
        <v>1673</v>
      </c>
      <c r="R266" s="48" t="s">
        <v>1674</v>
      </c>
      <c r="S266" s="48" t="s">
        <v>1834</v>
      </c>
      <c r="T266" s="48" t="s">
        <v>1835</v>
      </c>
      <c r="U266" s="48" t="s">
        <v>1836</v>
      </c>
    </row>
    <row r="267" spans="1:21" ht="15" hidden="1" customHeight="1">
      <c r="A267" s="45"/>
      <c r="B267" s="51" t="s">
        <v>4324</v>
      </c>
      <c r="C267" s="62">
        <v>69</v>
      </c>
      <c r="D267" s="48" t="s">
        <v>382</v>
      </c>
      <c r="E267" s="48" t="s">
        <v>383</v>
      </c>
      <c r="F267" s="48" t="s">
        <v>384</v>
      </c>
      <c r="G267" s="48" t="s">
        <v>752</v>
      </c>
      <c r="H267" s="48" t="s">
        <v>753</v>
      </c>
      <c r="I267" s="48" t="s">
        <v>754</v>
      </c>
      <c r="J267" s="48" t="s">
        <v>914</v>
      </c>
      <c r="K267" s="48" t="s">
        <v>915</v>
      </c>
      <c r="L267" s="48" t="s">
        <v>916</v>
      </c>
      <c r="M267" s="48" t="s">
        <v>1305</v>
      </c>
      <c r="N267" s="48" t="s">
        <v>1306</v>
      </c>
      <c r="O267" s="48" t="s">
        <v>1307</v>
      </c>
      <c r="P267" s="48" t="s">
        <v>1675</v>
      </c>
      <c r="Q267" s="48" t="s">
        <v>1676</v>
      </c>
      <c r="R267" s="48" t="s">
        <v>1677</v>
      </c>
      <c r="S267" s="48" t="s">
        <v>1837</v>
      </c>
      <c r="T267" s="48" t="s">
        <v>1838</v>
      </c>
      <c r="U267" s="48" t="s">
        <v>1839</v>
      </c>
    </row>
    <row r="268" spans="1:21" ht="15" hidden="1" customHeight="1">
      <c r="A268" s="45"/>
      <c r="B268" s="51" t="s">
        <v>4325</v>
      </c>
      <c r="C268" s="62">
        <v>70</v>
      </c>
      <c r="D268" s="48" t="s">
        <v>385</v>
      </c>
      <c r="E268" s="48" t="s">
        <v>386</v>
      </c>
      <c r="F268" s="48" t="s">
        <v>387</v>
      </c>
      <c r="G268" s="48" t="s">
        <v>755</v>
      </c>
      <c r="H268" s="48" t="s">
        <v>756</v>
      </c>
      <c r="I268" s="48" t="s">
        <v>757</v>
      </c>
      <c r="J268" s="48" t="s">
        <v>917</v>
      </c>
      <c r="K268" s="48" t="s">
        <v>918</v>
      </c>
      <c r="L268" s="48" t="s">
        <v>919</v>
      </c>
      <c r="M268" s="48" t="s">
        <v>1308</v>
      </c>
      <c r="N268" s="48" t="s">
        <v>1309</v>
      </c>
      <c r="O268" s="48" t="s">
        <v>1310</v>
      </c>
      <c r="P268" s="48" t="s">
        <v>1678</v>
      </c>
      <c r="Q268" s="48" t="s">
        <v>1679</v>
      </c>
      <c r="R268" s="48" t="s">
        <v>1680</v>
      </c>
      <c r="S268" s="48" t="s">
        <v>1840</v>
      </c>
      <c r="T268" s="48" t="s">
        <v>1841</v>
      </c>
      <c r="U268" s="48" t="s">
        <v>1842</v>
      </c>
    </row>
    <row r="269" spans="1:21" ht="15" hidden="1" customHeight="1">
      <c r="A269" s="45"/>
      <c r="B269" s="45" t="s">
        <v>4347</v>
      </c>
      <c r="C269" s="62">
        <v>71</v>
      </c>
      <c r="D269" s="48" t="s">
        <v>388</v>
      </c>
      <c r="E269" s="48" t="s">
        <v>389</v>
      </c>
      <c r="F269" s="48" t="s">
        <v>390</v>
      </c>
      <c r="G269" s="48" t="s">
        <v>758</v>
      </c>
      <c r="H269" s="48" t="s">
        <v>759</v>
      </c>
      <c r="I269" s="48" t="s">
        <v>760</v>
      </c>
      <c r="J269" s="48" t="s">
        <v>920</v>
      </c>
      <c r="K269" s="48" t="s">
        <v>921</v>
      </c>
      <c r="L269" s="48" t="s">
        <v>922</v>
      </c>
      <c r="M269" s="48" t="s">
        <v>1311</v>
      </c>
      <c r="N269" s="48" t="s">
        <v>1312</v>
      </c>
      <c r="O269" s="48" t="s">
        <v>1313</v>
      </c>
      <c r="P269" s="48" t="s">
        <v>1681</v>
      </c>
      <c r="Q269" s="48" t="s">
        <v>1682</v>
      </c>
      <c r="R269" s="48" t="s">
        <v>1683</v>
      </c>
      <c r="S269" s="48" t="s">
        <v>1843</v>
      </c>
      <c r="T269" s="48" t="s">
        <v>1844</v>
      </c>
      <c r="U269" s="48" t="s">
        <v>1845</v>
      </c>
    </row>
    <row r="270" spans="1:21" ht="15" hidden="1" customHeight="1">
      <c r="A270" s="45"/>
      <c r="B270" s="51" t="s">
        <v>4327</v>
      </c>
      <c r="C270" s="62">
        <v>72</v>
      </c>
      <c r="D270" s="48" t="s">
        <v>391</v>
      </c>
      <c r="E270" s="48" t="s">
        <v>392</v>
      </c>
      <c r="F270" s="48" t="s">
        <v>393</v>
      </c>
      <c r="G270" s="48" t="s">
        <v>761</v>
      </c>
      <c r="H270" s="48" t="s">
        <v>762</v>
      </c>
      <c r="I270" s="48" t="s">
        <v>763</v>
      </c>
      <c r="J270" s="48" t="s">
        <v>923</v>
      </c>
      <c r="K270" s="48" t="s">
        <v>924</v>
      </c>
      <c r="L270" s="48" t="s">
        <v>925</v>
      </c>
      <c r="M270" s="48" t="s">
        <v>1314</v>
      </c>
      <c r="N270" s="48" t="s">
        <v>1315</v>
      </c>
      <c r="O270" s="48" t="s">
        <v>1316</v>
      </c>
      <c r="P270" s="48" t="s">
        <v>1684</v>
      </c>
      <c r="Q270" s="48" t="s">
        <v>1685</v>
      </c>
      <c r="R270" s="48" t="s">
        <v>1686</v>
      </c>
      <c r="S270" s="48" t="s">
        <v>1846</v>
      </c>
      <c r="T270" s="48" t="s">
        <v>1847</v>
      </c>
      <c r="U270" s="48" t="s">
        <v>1848</v>
      </c>
    </row>
    <row r="271" spans="1:21" ht="15" hidden="1" customHeight="1">
      <c r="A271" s="45"/>
      <c r="B271" s="51" t="s">
        <v>4328</v>
      </c>
      <c r="C271" s="62">
        <v>73</v>
      </c>
      <c r="D271" s="48" t="s">
        <v>394</v>
      </c>
      <c r="E271" s="48" t="s">
        <v>395</v>
      </c>
      <c r="F271" s="48" t="s">
        <v>396</v>
      </c>
      <c r="G271" s="48" t="s">
        <v>764</v>
      </c>
      <c r="H271" s="48" t="s">
        <v>765</v>
      </c>
      <c r="I271" s="48" t="s">
        <v>766</v>
      </c>
      <c r="J271" s="48" t="s">
        <v>926</v>
      </c>
      <c r="K271" s="48" t="s">
        <v>927</v>
      </c>
      <c r="L271" s="48" t="s">
        <v>928</v>
      </c>
      <c r="M271" s="48" t="s">
        <v>1317</v>
      </c>
      <c r="N271" s="48" t="s">
        <v>1318</v>
      </c>
      <c r="O271" s="48" t="s">
        <v>1319</v>
      </c>
      <c r="P271" s="48" t="s">
        <v>1687</v>
      </c>
      <c r="Q271" s="48" t="s">
        <v>1688</v>
      </c>
      <c r="R271" s="48" t="s">
        <v>1689</v>
      </c>
      <c r="S271" s="48" t="s">
        <v>1849</v>
      </c>
      <c r="T271" s="48" t="s">
        <v>1850</v>
      </c>
      <c r="U271" s="48" t="s">
        <v>1851</v>
      </c>
    </row>
    <row r="272" spans="1:21" ht="15" hidden="1" customHeight="1">
      <c r="A272" s="45"/>
      <c r="B272" s="51" t="s">
        <v>4329</v>
      </c>
      <c r="C272" s="62">
        <v>74</v>
      </c>
      <c r="D272" s="48" t="s">
        <v>397</v>
      </c>
      <c r="E272" s="48" t="s">
        <v>398</v>
      </c>
      <c r="F272" s="48" t="s">
        <v>399</v>
      </c>
      <c r="G272" s="48" t="s">
        <v>767</v>
      </c>
      <c r="H272" s="48" t="s">
        <v>768</v>
      </c>
      <c r="I272" s="48" t="s">
        <v>769</v>
      </c>
      <c r="J272" s="48" t="s">
        <v>929</v>
      </c>
      <c r="K272" s="48" t="s">
        <v>930</v>
      </c>
      <c r="L272" s="48" t="s">
        <v>931</v>
      </c>
      <c r="M272" s="48" t="s">
        <v>1320</v>
      </c>
      <c r="N272" s="48" t="s">
        <v>1321</v>
      </c>
      <c r="O272" s="48" t="s">
        <v>1322</v>
      </c>
      <c r="P272" s="48" t="s">
        <v>1690</v>
      </c>
      <c r="Q272" s="48" t="s">
        <v>1691</v>
      </c>
      <c r="R272" s="48" t="s">
        <v>1692</v>
      </c>
      <c r="S272" s="48" t="s">
        <v>1852</v>
      </c>
      <c r="T272" s="48" t="s">
        <v>1853</v>
      </c>
      <c r="U272" s="48" t="s">
        <v>1854</v>
      </c>
    </row>
    <row r="273" spans="1:21" ht="15" hidden="1" customHeight="1">
      <c r="A273" s="45"/>
      <c r="B273" s="45" t="s">
        <v>4330</v>
      </c>
      <c r="C273" s="62">
        <v>75</v>
      </c>
      <c r="D273" s="48" t="s">
        <v>400</v>
      </c>
      <c r="E273" s="48" t="s">
        <v>401</v>
      </c>
      <c r="F273" s="48" t="s">
        <v>402</v>
      </c>
      <c r="G273" s="48" t="s">
        <v>770</v>
      </c>
      <c r="H273" s="48" t="s">
        <v>771</v>
      </c>
      <c r="I273" s="48" t="s">
        <v>772</v>
      </c>
      <c r="J273" s="48" t="s">
        <v>932</v>
      </c>
      <c r="K273" s="48" t="s">
        <v>933</v>
      </c>
      <c r="L273" s="48" t="s">
        <v>934</v>
      </c>
      <c r="M273" s="48" t="s">
        <v>1323</v>
      </c>
      <c r="N273" s="48" t="s">
        <v>1324</v>
      </c>
      <c r="O273" s="48" t="s">
        <v>1325</v>
      </c>
      <c r="P273" s="48" t="s">
        <v>1693</v>
      </c>
      <c r="Q273" s="48" t="s">
        <v>1694</v>
      </c>
      <c r="R273" s="48" t="s">
        <v>1695</v>
      </c>
      <c r="S273" s="48" t="s">
        <v>1855</v>
      </c>
      <c r="T273" s="48" t="s">
        <v>1856</v>
      </c>
      <c r="U273" s="48" t="s">
        <v>1857</v>
      </c>
    </row>
    <row r="274" spans="1:21" ht="15" hidden="1" customHeight="1">
      <c r="A274" s="53" t="s">
        <v>4289</v>
      </c>
      <c r="B274" s="54"/>
      <c r="C274" s="62">
        <v>76</v>
      </c>
      <c r="D274" s="48" t="s">
        <v>370</v>
      </c>
      <c r="E274" s="48" t="s">
        <v>371</v>
      </c>
      <c r="F274" s="48" t="s">
        <v>372</v>
      </c>
      <c r="G274" s="48" t="s">
        <v>740</v>
      </c>
      <c r="H274" s="48" t="s">
        <v>741</v>
      </c>
      <c r="I274" s="48" t="s">
        <v>742</v>
      </c>
      <c r="J274" s="48" t="s">
        <v>902</v>
      </c>
      <c r="K274" s="48" t="s">
        <v>903</v>
      </c>
      <c r="L274" s="48" t="s">
        <v>904</v>
      </c>
      <c r="M274" s="48" t="s">
        <v>1293</v>
      </c>
      <c r="N274" s="48" t="s">
        <v>1294</v>
      </c>
      <c r="O274" s="48" t="s">
        <v>1295</v>
      </c>
      <c r="P274" s="48" t="s">
        <v>1663</v>
      </c>
      <c r="Q274" s="48" t="s">
        <v>1664</v>
      </c>
      <c r="R274" s="48" t="s">
        <v>1665</v>
      </c>
      <c r="S274" s="48" t="s">
        <v>1825</v>
      </c>
      <c r="T274" s="48" t="s">
        <v>1826</v>
      </c>
      <c r="U274" s="48" t="s">
        <v>1827</v>
      </c>
    </row>
    <row r="275" spans="1:21" ht="15" hidden="1" customHeight="1"/>
    <row r="276" spans="1:21" ht="15" hidden="1" customHeight="1"/>
  </sheetData>
  <mergeCells count="19">
    <mergeCell ref="S195:U195"/>
    <mergeCell ref="D111:F111"/>
    <mergeCell ref="G111:I111"/>
    <mergeCell ref="J111:L111"/>
    <mergeCell ref="M111:O111"/>
    <mergeCell ref="P111:R111"/>
    <mergeCell ref="S111:U111"/>
    <mergeCell ref="D195:F195"/>
    <mergeCell ref="G195:I195"/>
    <mergeCell ref="J195:L195"/>
    <mergeCell ref="M195:O195"/>
    <mergeCell ref="P195:R195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C8F4B82B-AC4D-4706-BBAA-A8759DF88A0F}">
      <formula1>$B$94:$B$99</formula1>
    </dataValidation>
  </dataValidations>
  <hyperlinks>
    <hyperlink ref="A93" r:id="rId1" display="http://www.abs.gov.au/websitedbs/d3310114.nsf/Home/©+Copyright?OpenDocument" xr:uid="{1FE9B09E-0040-49D4-88CC-F953D40885D3}"/>
    <hyperlink ref="D199" location="A126273866F" display="A126273866F" xr:uid="{2ECA3120-D802-4A1A-A292-03A3ADB4CDAD}"/>
    <hyperlink ref="E199" location="A126297194W" display="A126297194W" xr:uid="{9D5178DD-8BD3-4C62-A4B2-E2A74C23BA02}"/>
    <hyperlink ref="F199" location="A126285530X" display="A126285530X" xr:uid="{83F8603D-3FDB-41EC-B7DC-8A735D943A23}"/>
    <hyperlink ref="D205" location="A126273794F" display="A126273794F" xr:uid="{97DBDA9F-1500-4F5D-B8AA-CA91EB8C01B8}"/>
    <hyperlink ref="E205" location="A126297122K" display="A126297122K" xr:uid="{AC5B17B3-3AB4-41AC-B652-86B98DA131FE}"/>
    <hyperlink ref="F205" location="A126285458T" display="A126285458T" xr:uid="{2D7B8C49-0510-4CCA-8C83-CA08B36BE3BC}"/>
    <hyperlink ref="D209" location="A126273870W" display="A126273870W" xr:uid="{DEA92F75-FB9E-455B-89FA-3B6E89492D4B}"/>
    <hyperlink ref="E209" location="A126297198F" display="A126297198F" xr:uid="{9D06B44D-743E-4295-8718-62116D0FD343}"/>
    <hyperlink ref="F209" location="A126285534J" display="A126285534J" xr:uid="{D5A30D57-9462-40FA-A5D3-D0AEE243E421}"/>
    <hyperlink ref="D210" location="A126273874F" display="A126273874F" xr:uid="{039CF7A0-CB63-49FB-A4D4-060A4FDD1E3B}"/>
    <hyperlink ref="E210" location="A126297202K" display="A126297202K" xr:uid="{D258FE65-9C8C-46D9-BFC7-4207EAAD477A}"/>
    <hyperlink ref="F210" location="A126285538T" display="A126285538T" xr:uid="{FFF3AF6C-1517-4D66-A126-3AA9B7772B4C}"/>
    <hyperlink ref="D212" location="A126273798R" display="A126273798R" xr:uid="{751AC880-5DE1-4ECF-98A5-6F93FBB0923F}"/>
    <hyperlink ref="E212" location="A126297126V" display="A126297126V" xr:uid="{69F71A0C-9222-485B-B970-1960E748934F}"/>
    <hyperlink ref="F212" location="A126285462J" display="A126285462J" xr:uid="{83C0DEF2-D8E7-4D29-8813-5B122B4ABABE}"/>
    <hyperlink ref="D213" location="A126273802V" display="A126273802V" xr:uid="{077ACFD7-0C99-4F08-9552-99D196B0A3D5}"/>
    <hyperlink ref="E213" location="A126297130K" display="A126297130K" xr:uid="{4811EAA6-475A-4003-B6CD-A06FF638FE92}"/>
    <hyperlink ref="F213" location="A126285466T" display="A126285466T" xr:uid="{C37C0992-5E36-4A87-822A-8D956F1B1A65}"/>
    <hyperlink ref="D215" location="A126273842L" display="A126273842L" xr:uid="{55C3A29C-1F81-48FE-9CFB-343BD8469841}"/>
    <hyperlink ref="E215" location="A126297170C" display="A126297170C" xr:uid="{A153E29C-DD3D-447A-993D-A5FC4B643F82}"/>
    <hyperlink ref="F215" location="A126285506X" display="A126285506X" xr:uid="{AE878D71-D943-4710-89B3-D2264BE7CE94}"/>
    <hyperlink ref="D216" location="A126273758W" display="A126273758W" xr:uid="{A5307842-DC8F-4371-A8FB-3EC28FFD68A0}"/>
    <hyperlink ref="E216" location="A126297086L" display="A126297086L" xr:uid="{0893EA6E-0C00-4489-BD56-C53592D15654}"/>
    <hyperlink ref="F216" location="A126285422R" display="A126285422R" xr:uid="{C74E969F-44DF-4378-A808-B7BC7F73F473}"/>
    <hyperlink ref="D217" location="A126273878R" display="A126273878R" xr:uid="{C7CC744D-83DB-4802-94EA-CF93DB3E3107}"/>
    <hyperlink ref="E217" location="A126297206V" display="A126297206V" xr:uid="{3272A6DC-4AFB-4C0E-8CED-0B53F5057091}"/>
    <hyperlink ref="F217" location="A126285542J" display="A126285542J" xr:uid="{63FA740D-4C96-495C-801F-61A153A0D008}"/>
    <hyperlink ref="D218" location="A126273846W" display="A126273846W" xr:uid="{C50E75CA-F7DE-4AF1-B1FF-94B82767D001}"/>
    <hyperlink ref="E218" location="A126297174L" display="A126297174L" xr:uid="{D5AB3196-3A30-48A6-A0F7-8AAEE6BE2C02}"/>
    <hyperlink ref="F218" location="A126285510R" display="A126285510R" xr:uid="{0D8FE836-7B6F-468C-8651-0BD8F743F510}"/>
    <hyperlink ref="D219" location="A126273890F" display="A126273890F" xr:uid="{31494717-03C6-4898-9295-2024E7CC323E}"/>
    <hyperlink ref="E219" location="A126297218C" display="A126297218C" xr:uid="{7E74085A-F267-4C79-A6B5-4E28FB388C56}"/>
    <hyperlink ref="F219" location="A126285554T" display="A126285554T" xr:uid="{CF4F0789-F32D-4D84-BF13-452AF566B4F4}"/>
    <hyperlink ref="D220" location="A126273762L" display="A126273762L" xr:uid="{3EDC48A7-E339-4165-ABA3-1DF7CF041419}"/>
    <hyperlink ref="E220" location="A126297090C" display="A126297090C" xr:uid="{C43B1FFA-12A4-4E16-BBAB-4BFCD57AE2D1}"/>
    <hyperlink ref="F220" location="A126285426X" display="A126285426X" xr:uid="{D1119194-C232-4E87-9F9D-4F2594F42D71}"/>
    <hyperlink ref="D221" location="A126273698F" display="A126273698F" xr:uid="{56D4602E-41DB-4178-8048-766C436CE34E}"/>
    <hyperlink ref="E221" location="A126297026K" display="A126297026K" xr:uid="{31B4F550-8AC3-423E-8EDB-66F3BCF86C9C}"/>
    <hyperlink ref="F221" location="A126285362X" display="A126285362X" xr:uid="{35D6AFCF-6836-49BE-B4AF-5C467D12536E}"/>
    <hyperlink ref="D222" location="A126273726C" display="A126273726C" xr:uid="{396F1546-2E0E-4D57-888C-53D8852A758B}"/>
    <hyperlink ref="E222" location="A126297054V" display="A126297054V" xr:uid="{84DF9B50-B82B-49B0-A3E4-642C23557ED7}"/>
    <hyperlink ref="F222" location="A126285390J" display="A126285390J" xr:uid="{2DADD978-3390-4E29-86B2-14044CB35AE4}"/>
    <hyperlink ref="D223" location="A126273806C" display="A126273806C" xr:uid="{30D1D826-69E2-4658-97E1-5E56C17BFD83}"/>
    <hyperlink ref="E223" location="A126297134V" display="A126297134V" xr:uid="{77C771B7-3A7F-4216-AA97-13142074BE76}"/>
    <hyperlink ref="F223" location="A126285470J" display="A126285470J" xr:uid="{69EC3063-2EA7-4766-AF16-BB555FD3CC7A}"/>
    <hyperlink ref="D225" location="A126273730V" display="A126273730V" xr:uid="{94DE13BD-063E-4A2A-A5AD-689035518F7F}"/>
    <hyperlink ref="E225" location="A126297058C" display="A126297058C" xr:uid="{39A71ECD-5D32-4773-8D8F-F76E6F2E0863}"/>
    <hyperlink ref="F225" location="A126285394T" display="A126285394T" xr:uid="{F5BFBC50-D643-4BCB-8ABD-DECD2DAF170F}"/>
    <hyperlink ref="D226" location="A126273810V" display="A126273810V" xr:uid="{5BF6C935-AE03-406B-8F69-2AFD10FFFACE}"/>
    <hyperlink ref="E226" location="A126297138C" display="A126297138C" xr:uid="{C6E35943-0BFA-4DBD-8BB0-4D0FF4CC81F4}"/>
    <hyperlink ref="F226" location="A126285474T" display="A126285474T" xr:uid="{969D3236-1694-40E5-8A4C-82FA481313C9}"/>
    <hyperlink ref="D204" location="A126273814C" display="A126273814C" xr:uid="{E9C21CBE-0A53-412C-81CF-EABFFFFEA54D}"/>
    <hyperlink ref="E204" location="A126297142V" display="A126297142V" xr:uid="{4B26A4D8-AB6F-406B-8FE3-2174354C12F7}"/>
    <hyperlink ref="F204" location="A126285478A" display="A126285478A" xr:uid="{A90629EA-CC3F-4195-99CC-DAE65483A543}"/>
    <hyperlink ref="D200" location="A126273894R" display="A126273894R" xr:uid="{34784717-359B-4766-82B0-1F8B5CBDFE44}"/>
    <hyperlink ref="E200" location="A126297222V" display="A126297222V" xr:uid="{C269E463-7F57-43D9-8691-CB1FA9DC5A60}"/>
    <hyperlink ref="F200" location="A126285558A" display="A126285558A" xr:uid="{379D1E8B-D429-40E1-A0FB-DCEB99AC204F}"/>
    <hyperlink ref="D230" location="A126273702K" display="A126273702K" xr:uid="{05C25DA0-3E41-4C82-85F0-D9F2779BF05E}"/>
    <hyperlink ref="E230" location="A126297030A" display="A126297030A" xr:uid="{C023064A-D16E-40D7-83BD-F030BCE8CF7F}"/>
    <hyperlink ref="F230" location="A126285366J" display="A126285366J" xr:uid="{ABFC005A-C8D4-44C8-9BD5-6A7EDDE630E5}"/>
    <hyperlink ref="D235" location="A126273882F" display="A126273882F" xr:uid="{EE52C21C-E7D7-41B5-AA3E-D6D7E7872B77}"/>
    <hyperlink ref="E235" location="A126297210K" display="A126297210K" xr:uid="{1BD927CF-204C-4C03-A5E1-2A1074172746}"/>
    <hyperlink ref="F235" location="A126285546T" display="A126285546T" xr:uid="{85D9B897-8337-431E-9756-57452E477BE0}"/>
    <hyperlink ref="D236" location="A126273886R" display="A126273886R" xr:uid="{572287BA-2AAE-43BC-99EF-DD2B925778F4}"/>
    <hyperlink ref="E236" location="A126297214V" display="A126297214V" xr:uid="{E168D86E-B4BA-46B7-BACF-732799AFEFD8}"/>
    <hyperlink ref="F236" location="A126285550J" display="A126285550J" xr:uid="{C571BF78-CFCC-486C-BF44-27958CF98E99}"/>
    <hyperlink ref="D237" location="A126273706V" display="A126273706V" xr:uid="{0FBC5B68-ED65-4B56-9965-3D861310576E}"/>
    <hyperlink ref="E237" location="A126297034K" display="A126297034K" xr:uid="{BCC44312-CF4A-4517-BB66-18158FAFFB8F}"/>
    <hyperlink ref="F237" location="A126285370X" display="A126285370X" xr:uid="{F53134E6-827F-4894-AE5A-FCAE3E6C65C2}"/>
    <hyperlink ref="D239" location="A126273766W" display="A126273766W" xr:uid="{DDDA74D9-B5EA-4EB5-9B66-1FDB769D38FD}"/>
    <hyperlink ref="E239" location="A126297094L" display="A126297094L" xr:uid="{77CFEA81-726C-454C-9B7D-CF56683AA52C}"/>
    <hyperlink ref="F239" location="A126285430R" display="A126285430R" xr:uid="{297F6064-A9D9-4429-85DD-D14CB4604A91}"/>
    <hyperlink ref="D240" location="A126273818L" display="A126273818L" xr:uid="{BF14A13C-6920-4701-9694-E87602451E40}"/>
    <hyperlink ref="E240" location="A126297146C" display="A126297146C" xr:uid="{68353652-C7E3-4093-B28B-F9425FF49BF8}"/>
    <hyperlink ref="F240" location="A126285482T" display="A126285482T" xr:uid="{86BC8FC5-AAAF-4E8F-83C4-A8E43F017089}"/>
    <hyperlink ref="D241" location="A126273898X" display="A126273898X" xr:uid="{D35E37EA-82BA-4E72-8BD1-01CE094E66B7}"/>
    <hyperlink ref="E241" location="A126297226C" display="A126297226C" xr:uid="{1C87CDD5-CAD1-47E1-A7D9-81FE1B01301C}"/>
    <hyperlink ref="F241" location="A126285562T" display="A126285562T" xr:uid="{D53F6669-B530-4125-AFF3-CC05FFDFCB40}"/>
    <hyperlink ref="D242" location="A126273710K" display="A126273710K" xr:uid="{7DBA71AF-9CF1-46DF-ADB9-BC37383210C7}"/>
    <hyperlink ref="E242" location="A126297038V" display="A126297038V" xr:uid="{ED78E516-D76B-448C-B9F7-6D964A74AF58}"/>
    <hyperlink ref="F242" location="A126285374J" display="A126285374J" xr:uid="{774E2C84-E824-40ED-9DC2-A95871A497D0}"/>
    <hyperlink ref="D243" location="A126273850L" display="A126273850L" xr:uid="{B89CB2C7-0D4C-4D99-BD39-51DAC382FA52}"/>
    <hyperlink ref="E243" location="A126297178W" display="A126297178W" xr:uid="{6B024E4C-5F6C-4E63-808E-63C91299E329}"/>
    <hyperlink ref="F243" location="A126285514X" display="A126285514X" xr:uid="{CD5227A1-9019-44AD-872E-68431162FCC3}"/>
    <hyperlink ref="D244" location="A126273854W" display="A126273854W" xr:uid="{5F837BCE-6964-470E-AB40-88261D8E4288}"/>
    <hyperlink ref="E244" location="A126297182L" display="A126297182L" xr:uid="{2770B2E8-941F-45DA-AC91-51D87A8E5110}"/>
    <hyperlink ref="F244" location="A126285518J" display="A126285518J" xr:uid="{5BE4A113-803E-400D-AB99-34D9F4AEAA79}"/>
    <hyperlink ref="D245" location="A126273742C" display="A126273742C" xr:uid="{9576A78A-3FB8-48BC-BB85-E3C10BF2EB30}"/>
    <hyperlink ref="E245" location="A126297070V" display="A126297070V" xr:uid="{28146CD8-9651-4F17-A068-90CAED4A85A0}"/>
    <hyperlink ref="F245" location="A126285406R" display="A126285406R" xr:uid="{A876D66D-F575-4F5A-AD3B-3E9608782E36}"/>
    <hyperlink ref="D246" location="A126273714V" display="A126273714V" xr:uid="{C1F3E62E-2115-4E72-AE0E-54751ECA52EC}"/>
    <hyperlink ref="E246" location="A126297042K" display="A126297042K" xr:uid="{85B7C9D8-C363-47C9-B0B9-B5ACA3417734}"/>
    <hyperlink ref="F246" location="A126285378T" display="A126285378T" xr:uid="{396609C7-BFDF-4F48-BDD7-A5871A0C983C}"/>
    <hyperlink ref="D247" location="A126273770L" display="A126273770L" xr:uid="{9A3EC4C3-4BD4-4818-8EE4-98B8BC91918F}"/>
    <hyperlink ref="E247" location="A126297098W" display="A126297098W" xr:uid="{EBC3A041-C987-498D-B43B-69919ECD451B}"/>
    <hyperlink ref="F247" location="A126285434X" display="A126285434X" xr:uid="{4B8CB1EE-E4C4-4D62-B72E-0DFA05272D80}"/>
    <hyperlink ref="D248" location="A126273734C" display="A126273734C" xr:uid="{CBDE7584-21E0-4652-B4F1-34CC8CC46A5C}"/>
    <hyperlink ref="E248" location="A126297062V" display="A126297062V" xr:uid="{29530520-4B00-4468-B16C-0AE11A1FE010}"/>
    <hyperlink ref="F248" location="A126285398A" display="A126285398A" xr:uid="{01F5DE04-1225-4425-BD5C-279EB976D346}"/>
    <hyperlink ref="D250" location="A126273774W" display="A126273774W" xr:uid="{0E361BA7-B3D3-4097-AA5D-657558A36A94}"/>
    <hyperlink ref="E250" location="A126297102A" display="A126297102A" xr:uid="{C0DF3D97-77E0-42AE-8DDC-F63AE4871E11}"/>
    <hyperlink ref="F250" location="A126285438J" display="A126285438J" xr:uid="{2BFE6AD2-BF00-49B1-99C4-46834E4FA155}"/>
    <hyperlink ref="D251" location="A126273746L" display="A126273746L" xr:uid="{CF15F645-924D-4D3C-9665-F7B67C90C938}"/>
    <hyperlink ref="E251" location="A126297074C" display="A126297074C" xr:uid="{9BE549B0-CFD5-477A-99A1-8C520CAEC071}"/>
    <hyperlink ref="F251" location="A126285410F" display="A126285410F" xr:uid="{CF91CA33-DD71-425D-95AA-8D8E0482B8DA}"/>
    <hyperlink ref="D253" location="A126273778F" display="A126273778F" xr:uid="{C4BD33BF-A4F2-40A4-9B43-5BB5A1EDBF4C}"/>
    <hyperlink ref="E253" location="A126297106K" display="A126297106K" xr:uid="{E0F38028-1341-4163-803A-C4D04B90AA21}"/>
    <hyperlink ref="F253" location="A126285442X" display="A126285442X" xr:uid="{1FC1A0E8-7688-4063-97D4-6D0B04319075}"/>
    <hyperlink ref="D254" location="A126273822C" display="A126273822C" xr:uid="{5E468198-6337-4FBB-8E08-C2BE7A43221B}"/>
    <hyperlink ref="E254" location="A126297150V" display="A126297150V" xr:uid="{A491367C-EAC0-4BF0-AD81-E353266586B4}"/>
    <hyperlink ref="F254" location="A126285486A" display="A126285486A" xr:uid="{B76376F9-5453-47B0-9127-E14A76421545}"/>
    <hyperlink ref="D256" location="A126273782W" display="A126273782W" xr:uid="{AC40F72F-853F-42F7-8676-E7A4DF6A19C8}"/>
    <hyperlink ref="E256" location="A126297110A" display="A126297110A" xr:uid="{C2F98517-8663-4D62-BD4C-C58B07B0EEFB}"/>
    <hyperlink ref="F256" location="A126285446J" display="A126285446J" xr:uid="{FF6E156A-3936-4FD0-A071-180574317CFF}"/>
    <hyperlink ref="D257" location="A126273750C" display="A126273750C" xr:uid="{674CB945-2A6C-4844-B8EF-55BBE0EA4145}"/>
    <hyperlink ref="E257" location="A126297078L" display="A126297078L" xr:uid="{8A947516-EEF5-47C0-98A7-022BAD9EDCAE}"/>
    <hyperlink ref="F257" location="A126285414R" display="A126285414R" xr:uid="{D323DD45-80EC-4D77-A589-49812050F224}"/>
    <hyperlink ref="D258" location="A126273858F" display="A126273858F" xr:uid="{3314E6E2-422D-408C-AE0B-48279D3E8A9B}"/>
    <hyperlink ref="E258" location="A126297186W" display="A126297186W" xr:uid="{62CF9A8C-CCC4-4A25-9D39-4E9EBB85C727}"/>
    <hyperlink ref="F258" location="A126285522X" display="A126285522X" xr:uid="{EEBFB75F-E30D-402D-8A43-6FAD0E1938E1}"/>
    <hyperlink ref="D259" location="A126273826L" display="A126273826L" xr:uid="{0BC937B6-9993-4377-AD41-585598529065}"/>
    <hyperlink ref="E259" location="A126297154C" display="A126297154C" xr:uid="{C8BF248C-E596-45F4-A7BD-16F2CDAD3A4F}"/>
    <hyperlink ref="F259" location="A126285490T" display="A126285490T" xr:uid="{F462F0BF-C892-438A-B265-BB1DD74DA714}"/>
    <hyperlink ref="D260" location="A126273830C" display="A126273830C" xr:uid="{745A33C6-2E1E-4B76-99F4-EF11A7248801}"/>
    <hyperlink ref="E260" location="A126297158L" display="A126297158L" xr:uid="{984B2C84-6935-426F-A269-1D51DC759A2D}"/>
    <hyperlink ref="F260" location="A126285494A" display="A126285494A" xr:uid="{1DD93A20-7998-44A7-B635-DA7CFCE8623B}"/>
    <hyperlink ref="D231" location="A126273902C" display="A126273902C" xr:uid="{D49140B3-B9A3-4956-944B-E4275E4B8B44}"/>
    <hyperlink ref="E231" location="A126297230V" display="A126297230V" xr:uid="{EBA98048-A00B-479F-BD6D-36367ED638C0}"/>
    <hyperlink ref="F231" location="A126285566A" display="A126285566A" xr:uid="{2EA6FBB3-BA1C-452C-B863-0A72C74881EB}"/>
    <hyperlink ref="D264" location="A126273718C" display="A126273718C" xr:uid="{B2F03974-CB89-4188-8825-E832E7A40EB9}"/>
    <hyperlink ref="E264" location="A126297046V" display="A126297046V" xr:uid="{9B3D3625-960E-4E05-8A6C-E9281ECDB5E7}"/>
    <hyperlink ref="F264" location="A126285382J" display="A126285382J" xr:uid="{5A47887B-6308-4AAD-8C42-F0A962DD40CE}"/>
    <hyperlink ref="D265" location="A126273786F" display="A126273786F" xr:uid="{8391B1C5-EF6E-492F-BD57-9EF688D5E61B}"/>
    <hyperlink ref="E265" location="A126297114K" display="A126297114K" xr:uid="{24463D22-2682-44B0-9701-8A978B653259}"/>
    <hyperlink ref="F265" location="A126285450X" display="A126285450X" xr:uid="{58387511-EF45-47CD-A439-6194566FC64B}"/>
    <hyperlink ref="D266" location="A126273738L" display="A126273738L" xr:uid="{E47FD0CC-324D-40A1-8AF9-E56A4D7FC65E}"/>
    <hyperlink ref="E266" location="A126297066C" display="A126297066C" xr:uid="{77C79826-67DB-496C-8AFE-39F88DEFE9A6}"/>
    <hyperlink ref="F266" location="A126285402F" display="A126285402F" xr:uid="{8FB3C795-ED62-4C76-A6DB-C6EA3BFCD6F5}"/>
    <hyperlink ref="D267" location="A126273834L" display="A126273834L" xr:uid="{B09BF77F-C0D0-4318-A4D3-5AEBC1F664FC}"/>
    <hyperlink ref="E267" location="A126297162C" display="A126297162C" xr:uid="{EE2C4722-07D8-49B6-9D2D-54690C63AF07}"/>
    <hyperlink ref="F267" location="A126285498K" display="A126285498K" xr:uid="{F594726D-BFC1-45F8-B0C5-9B0A8429FCBE}"/>
    <hyperlink ref="D268" location="A126273838W" display="A126273838W" xr:uid="{FF537FF6-B35D-4796-BAE0-B18D51E692CC}"/>
    <hyperlink ref="E268" location="A126297166L" display="A126297166L" xr:uid="{0F0F0119-7184-4126-A82B-6B1E0A5BCE64}"/>
    <hyperlink ref="F268" location="A126285502R" display="A126285502R" xr:uid="{C323BD19-17D8-40DA-9E0C-64669B041A55}"/>
    <hyperlink ref="D269" location="A126273754L" display="A126273754L" xr:uid="{58F8EBDB-9E43-4D6F-B843-67CF74D836CD}"/>
    <hyperlink ref="E269" location="A126297082C" display="A126297082C" xr:uid="{E289C831-8061-4246-AA58-C5637EDE8567}"/>
    <hyperlink ref="F269" location="A126285418X" display="A126285418X" xr:uid="{5E0914BD-A9CA-4131-B6AB-FAE32CA2F88D}"/>
    <hyperlink ref="D270" location="A126273722V" display="A126273722V" xr:uid="{81FB6813-A371-4C51-98D9-6E8B19497224}"/>
    <hyperlink ref="E270" location="A126297050K" display="A126297050K" xr:uid="{926D1CCF-2812-4DA9-A522-F2111A3D18D0}"/>
    <hyperlink ref="F270" location="A126285386T" display="A126285386T" xr:uid="{9A99B8E6-9E0C-4D70-8945-CFFB4A3C727C}"/>
    <hyperlink ref="D271" location="A126273906L" display="A126273906L" xr:uid="{996EAF6C-3EC5-4727-B420-91D56F25A5F0}"/>
    <hyperlink ref="E271" location="A126297234C" display="A126297234C" xr:uid="{7D1B6587-CB84-4867-BF4F-01F6DA9431D0}"/>
    <hyperlink ref="F271" location="A126285570T" display="A126285570T" xr:uid="{71B30ECE-4F8A-4333-9BEC-BBC3ED7587B9}"/>
    <hyperlink ref="D272" location="A126273790W" display="A126273790W" xr:uid="{0A9E32E1-6B3F-418B-A204-83E7FF79E959}"/>
    <hyperlink ref="E272" location="A126297118V" display="A126297118V" xr:uid="{DFB79449-2BE8-4A48-B65A-8A60D5802ED6}"/>
    <hyperlink ref="F272" location="A126285454J" display="A126285454J" xr:uid="{15864602-4138-48D6-BDE4-3343A586D58C}"/>
    <hyperlink ref="D273" location="A126273862W" display="A126273862W" xr:uid="{1303B193-005F-408B-8DD8-AD81FD4886E0}"/>
    <hyperlink ref="E273" location="A126297190L" display="A126297190L" xr:uid="{3AC44F31-948F-40CB-B8CC-177553D75CC7}"/>
    <hyperlink ref="F273" location="A126285526J" display="A126285526J" xr:uid="{CE02F980-37D4-4697-A061-38F8DA3B6F79}"/>
    <hyperlink ref="G199" location="A126279698R" display="A126279698R" xr:uid="{FE27D28D-3FF3-4F6C-9953-DE951DDFEDE8}"/>
    <hyperlink ref="H199" location="A126303026J" display="A126303026J" xr:uid="{5FB9CE19-77DD-4B5D-9F23-B765C9D8917A}"/>
    <hyperlink ref="I199" location="A126291362L" display="A126291362L" xr:uid="{7B00A246-CA16-44FF-A591-858027225862}"/>
    <hyperlink ref="G205" location="A126279626C" display="A126279626C" xr:uid="{EFC5F202-9BCA-4A74-8ADE-8D6B4ED4DFD3}"/>
    <hyperlink ref="H205" location="A126302954F" display="A126302954F" xr:uid="{95769AAB-3A6B-4C0B-B932-0914FDC6F124}"/>
    <hyperlink ref="I205" location="A126291290L" display="A126291290L" xr:uid="{B02659AD-910E-4316-B306-527976766445}"/>
    <hyperlink ref="G209" location="A126279702V" display="A126279702V" xr:uid="{F82B776E-532D-48A3-8223-7175B55451E6}"/>
    <hyperlink ref="H209" location="A126303030X" display="A126303030X" xr:uid="{AD907816-446B-43D1-AACB-7D856555A4D9}"/>
    <hyperlink ref="I209" location="A126291366W" display="A126291366W" xr:uid="{D1BEB3D5-ABB3-4521-97CC-9326451EA4F5}"/>
    <hyperlink ref="G210" location="A126279706C" display="A126279706C" xr:uid="{85551414-C3AC-46CB-8103-F76B6A2B5B9B}"/>
    <hyperlink ref="H210" location="A126303034J" display="A126303034J" xr:uid="{272FE387-FA6F-4374-9D8C-CFF06A955590}"/>
    <hyperlink ref="I210" location="A126291370L" display="A126291370L" xr:uid="{15F39C16-0104-45C9-BF01-E08C16114248}"/>
    <hyperlink ref="G212" location="A126279630V" display="A126279630V" xr:uid="{A307DF12-AE35-4883-94C2-6407D2B23668}"/>
    <hyperlink ref="H212" location="A126302958R" display="A126302958R" xr:uid="{FC15C370-FC96-489A-8E72-12E59E97EC56}"/>
    <hyperlink ref="I212" location="A126291294W" display="A126291294W" xr:uid="{9681E377-FD11-4BA1-9A65-5FDB5CCC8DCE}"/>
    <hyperlink ref="G213" location="A126279634C" display="A126279634C" xr:uid="{ACA49EAE-C13C-4359-B66C-D1CCC185931C}"/>
    <hyperlink ref="H213" location="A126302962F" display="A126302962F" xr:uid="{30B436E3-9EEF-4982-B89E-0A9105ADA169}"/>
    <hyperlink ref="I213" location="A126291298F" display="A126291298F" xr:uid="{64768B1B-7EDC-436E-8F73-A60085013E2C}"/>
    <hyperlink ref="G215" location="A126279674W" display="A126279674W" xr:uid="{8B0C031D-72B2-4742-9383-915C7A328761}"/>
    <hyperlink ref="H215" location="A126303002R" display="A126303002R" xr:uid="{5C689BB7-725C-4753-ABB3-9A148AEAC489}"/>
    <hyperlink ref="I215" location="A126291338L" display="A126291338L" xr:uid="{709BB562-DD7C-4ECF-8FAD-5705EF320022}"/>
    <hyperlink ref="G216" location="A126279590L" display="A126279590L" xr:uid="{B1E65D08-046E-49A7-9DDB-3ADD5C067164}"/>
    <hyperlink ref="H216" location="A126302918W" display="A126302918W" xr:uid="{5C3E921B-6D7D-4F6E-8161-E37CBF668096}"/>
    <hyperlink ref="I216" location="A126291254C" display="A126291254C" xr:uid="{16635CAB-FE08-492F-A64B-EA9C3B8B8277}"/>
    <hyperlink ref="G217" location="A126279710V" display="A126279710V" xr:uid="{BECF533E-26FB-4AD8-9D5F-3AA02BF844BD}"/>
    <hyperlink ref="H217" location="A126303038T" display="A126303038T" xr:uid="{171EC9DC-786E-4690-9CE4-8AD1DEA98091}"/>
    <hyperlink ref="I217" location="A126291374W" display="A126291374W" xr:uid="{18350DFA-D31F-4ADD-89F0-839146514D9B}"/>
    <hyperlink ref="G218" location="A126279678F" display="A126279678F" xr:uid="{9B6B46D1-CFAC-4FCF-A8C4-3683DDDAEED6}"/>
    <hyperlink ref="H218" location="A126303006X" display="A126303006X" xr:uid="{597FC312-ACC9-4C38-BCC9-E2B10AE66D28}"/>
    <hyperlink ref="I218" location="A126291342C" display="A126291342C" xr:uid="{5BEBD78A-70E4-418E-A38E-E81B1CE0EFAD}"/>
    <hyperlink ref="G219" location="A126279722C" display="A126279722C" xr:uid="{509E5A7E-639C-4484-98C7-71FF86E9381E}"/>
    <hyperlink ref="H219" location="A126303050J" display="A126303050J" xr:uid="{1A225FD4-9DC2-4306-8534-FBC9EA5637EE}"/>
    <hyperlink ref="I219" location="A126291386F" display="A126291386F" xr:uid="{035B6A09-2080-4CBD-9770-BC5179FD8AD7}"/>
    <hyperlink ref="G220" location="A126279594W" display="A126279594W" xr:uid="{58E28B6E-E823-471C-A307-3141DF8E5924}"/>
    <hyperlink ref="H220" location="A126302922L" display="A126302922L" xr:uid="{A17070D7-BD2E-450A-930C-CE0C922AFD89}"/>
    <hyperlink ref="I220" location="A126291258L" display="A126291258L" xr:uid="{B15706C9-025D-46B1-BCB6-6A6D3B51687D}"/>
    <hyperlink ref="G221" location="A126279530K" display="A126279530K" xr:uid="{8074AFC5-D836-440B-8693-6A6D4CCF8920}"/>
    <hyperlink ref="H221" location="A126302858F" display="A126302858F" xr:uid="{0017D24D-46C7-4A4C-84C8-37115F69E69E}"/>
    <hyperlink ref="I221" location="A126291194L" display="A126291194L" xr:uid="{093243BD-912C-41AB-AAE6-91725730C53B}"/>
    <hyperlink ref="G222" location="A126279558L" display="A126279558L" xr:uid="{B94D62B4-D0E1-4875-8597-38A1ED37F584}"/>
    <hyperlink ref="H222" location="A126302886R" display="A126302886R" xr:uid="{11440CA5-5598-4BBB-8098-C11B4FA7A070}"/>
    <hyperlink ref="I222" location="A126291222K" display="A126291222K" xr:uid="{D6CFB74B-1961-486D-B993-E610269C8693}"/>
    <hyperlink ref="G223" location="A126279638L" display="A126279638L" xr:uid="{21CD0799-4ABC-4551-B45B-57DADD16283C}"/>
    <hyperlink ref="H223" location="A126302966R" display="A126302966R" xr:uid="{64AE7A09-512F-471F-92E9-16F37CDF9469}"/>
    <hyperlink ref="I223" location="A126291302K" display="A126291302K" xr:uid="{B538D71B-F41B-486A-807E-125C50882E45}"/>
    <hyperlink ref="G225" location="A126279562C" display="A126279562C" xr:uid="{1F9E551F-FF2D-4804-B6D1-6BA6060B3810}"/>
    <hyperlink ref="H225" location="A126302890F" display="A126302890F" xr:uid="{0806D388-5036-4744-A9C2-44B19C44855E}"/>
    <hyperlink ref="I225" location="A126291226V" display="A126291226V" xr:uid="{8B63370D-D48A-4D51-B07D-7669507BFB8F}"/>
    <hyperlink ref="G226" location="A126279642C" display="A126279642C" xr:uid="{933A3734-B83E-441A-AE7B-ED2997EB55DF}"/>
    <hyperlink ref="H226" location="A126302970F" display="A126302970F" xr:uid="{CD9E10C0-2613-4626-B5D1-E20A9452F9E6}"/>
    <hyperlink ref="I226" location="A126291306V" display="A126291306V" xr:uid="{2C18C934-A6ED-4AF3-9C1C-857A4F923B34}"/>
    <hyperlink ref="G204" location="A126279646L" display="A126279646L" xr:uid="{57090580-4735-4BC6-8DFB-9F7E602ECEDF}"/>
    <hyperlink ref="H204" location="A126302974R" display="A126302974R" xr:uid="{4A9F6A11-17FA-409D-A076-6CAF80AF625F}"/>
    <hyperlink ref="I204" location="A126291310K" display="A126291310K" xr:uid="{B65F9D0E-F4EF-4DDB-8D4F-0BC4766A4B06}"/>
    <hyperlink ref="G200" location="A126279726L" display="A126279726L" xr:uid="{17E20C8B-6AD6-4919-8C7A-16697B76D0B2}"/>
    <hyperlink ref="H200" location="A126303054T" display="A126303054T" xr:uid="{F7FD675F-AD75-4C44-85E3-2EDFF1E75B19}"/>
    <hyperlink ref="I200" location="A126291390W" display="A126291390W" xr:uid="{4F287866-0C5F-444E-B5F9-A42290CD570A}"/>
    <hyperlink ref="G230" location="A126279534V" display="A126279534V" xr:uid="{BEEBD103-656B-43C6-8239-35DCAF9C8ECF}"/>
    <hyperlink ref="H230" location="A126302862W" display="A126302862W" xr:uid="{59F092ED-16D7-424D-996E-2F26BE359C7D}"/>
    <hyperlink ref="I230" location="A126291198W" display="A126291198W" xr:uid="{603D3D21-5787-443F-A319-9CA295B8639A}"/>
    <hyperlink ref="G235" location="A126279714C" display="A126279714C" xr:uid="{AA24F916-5B63-457F-827A-902A8525A293}"/>
    <hyperlink ref="H235" location="A126303042J" display="A126303042J" xr:uid="{ED03AAD1-E9AD-4091-B4FA-E59069FF37C2}"/>
    <hyperlink ref="I235" location="A126291378F" display="A126291378F" xr:uid="{B0CC8A0A-1748-422E-84E5-CFCC501ED3A7}"/>
    <hyperlink ref="G236" location="A126279718L" display="A126279718L" xr:uid="{37B3C4EE-DF81-4A4B-982A-1E8DDA498F74}"/>
    <hyperlink ref="H236" location="A126303046T" display="A126303046T" xr:uid="{5AE9DB3A-DD47-4603-A731-EAC810C5043F}"/>
    <hyperlink ref="I236" location="A126291382W" display="A126291382W" xr:uid="{5ED2E27A-6668-4F4D-A1BF-E6C4C1771BB7}"/>
    <hyperlink ref="G237" location="A126279538C" display="A126279538C" xr:uid="{9B6EA8AD-B524-4A2E-8C37-F3E32A11A15A}"/>
    <hyperlink ref="H237" location="A126302866F" display="A126302866F" xr:uid="{146665CF-DE4B-4FDE-A607-E9B14BEBB1B6}"/>
    <hyperlink ref="I237" location="A126291202A" display="A126291202A" xr:uid="{2138A3B7-7F14-47EC-A490-CD5D4D70AD13}"/>
    <hyperlink ref="G239" location="A126279598F" display="A126279598F" xr:uid="{C9BA97A1-4699-48DD-BC59-F825E5AB2202}"/>
    <hyperlink ref="H239" location="A126302926W" display="A126302926W" xr:uid="{D4EFF9ED-663F-4C90-9E95-74338A232735}"/>
    <hyperlink ref="I239" location="A126291262C" display="A126291262C" xr:uid="{58A37610-AF81-41A2-9B47-6654ED8C5EA6}"/>
    <hyperlink ref="G240" location="A126279650C" display="A126279650C" xr:uid="{4812A3EE-C8AF-449E-94E3-842905DFD581}"/>
    <hyperlink ref="H240" location="A126302978X" display="A126302978X" xr:uid="{189B0960-AF84-4CAF-8E46-2FCFD8EA7B45}"/>
    <hyperlink ref="I240" location="A126291314V" display="A126291314V" xr:uid="{A22B7BEF-5656-44EA-B798-DE20A8125BB2}"/>
    <hyperlink ref="G241" location="A126279730C" display="A126279730C" xr:uid="{A4F47E0C-D308-4919-976D-7C5918A66D67}"/>
    <hyperlink ref="H241" location="A126303058A" display="A126303058A" xr:uid="{284BF8EA-40DC-43D2-BCB3-8E1673318E2E}"/>
    <hyperlink ref="I241" location="A126291394F" display="A126291394F" xr:uid="{376A7F7E-2034-4356-B589-D39F5D9EFE0B}"/>
    <hyperlink ref="G242" location="A126279542V" display="A126279542V" xr:uid="{D6CD17D7-75FF-47B8-9730-3E18EB43A956}"/>
    <hyperlink ref="H242" location="A126302870W" display="A126302870W" xr:uid="{B1F6ECA0-1AA1-48FD-A41D-413FEC0C405A}"/>
    <hyperlink ref="I242" location="A126291206K" display="A126291206K" xr:uid="{F9579B42-6820-45F8-A763-78B50DB36B3C}"/>
    <hyperlink ref="G243" location="A126279682W" display="A126279682W" xr:uid="{04343440-B6B8-43A7-8B5F-9CFB072DAF65}"/>
    <hyperlink ref="H243" location="A126303010R" display="A126303010R" xr:uid="{2D252B96-42D5-4D2A-AD81-FF1DDAF918A4}"/>
    <hyperlink ref="I243" location="A126291346L" display="A126291346L" xr:uid="{16802AF5-5ABE-4C8B-BF65-BB1C8CFC9194}"/>
    <hyperlink ref="G244" location="A126279686F" display="A126279686F" xr:uid="{C1EDFA4B-075F-4536-8B3C-5D5F50AAFD50}"/>
    <hyperlink ref="H244" location="A126303014X" display="A126303014X" xr:uid="{26A2DF49-12AB-459D-A639-47F1A13E1615}"/>
    <hyperlink ref="I244" location="A126291350C" display="A126291350C" xr:uid="{FC042BFC-DD04-43AE-BCD2-FEFA56F76FD4}"/>
    <hyperlink ref="G245" location="A126279574L" display="A126279574L" xr:uid="{032AA199-30B3-4670-9F30-DEEC37933A5E}"/>
    <hyperlink ref="H245" location="A126302902C" display="A126302902C" xr:uid="{652E7E68-C8C7-409C-85F0-535D125171B0}"/>
    <hyperlink ref="I245" location="A126291238C" display="A126291238C" xr:uid="{3750E03E-561E-429A-BEA2-CDF45473CEB7}"/>
    <hyperlink ref="G246" location="A126279546C" display="A126279546C" xr:uid="{697F3439-2EEC-411D-B48D-D03D86625031}"/>
    <hyperlink ref="H246" location="A126302874F" display="A126302874F" xr:uid="{151DAC84-836A-42DC-8F05-7DD550DF7AC5}"/>
    <hyperlink ref="I246" location="A126291210A" display="A126291210A" xr:uid="{80D4F4EE-587C-4B68-B865-388AD4B06887}"/>
    <hyperlink ref="G247" location="A126279602K" display="A126279602K" xr:uid="{996244A9-BD7A-486A-8929-093D780871E3}"/>
    <hyperlink ref="H247" location="A126302930L" display="A126302930L" xr:uid="{82250837-52C8-4EAC-B776-63B8409EB9DC}"/>
    <hyperlink ref="I247" location="A126291266L" display="A126291266L" xr:uid="{61CF60EE-1CCE-474B-AD96-24B8501C9FE4}"/>
    <hyperlink ref="G248" location="A126279566L" display="A126279566L" xr:uid="{239CBD76-E045-487F-B415-010BB8E94243}"/>
    <hyperlink ref="H248" location="A126302894R" display="A126302894R" xr:uid="{CE3513C6-BD0E-48AD-826E-482DCB3A61D5}"/>
    <hyperlink ref="I248" location="A126291230K" display="A126291230K" xr:uid="{B25CC582-C237-4CD7-B140-BF1596E1771C}"/>
    <hyperlink ref="G250" location="A126279606V" display="A126279606V" xr:uid="{194AB5EF-EF28-4DE6-A251-FE3C2F536441}"/>
    <hyperlink ref="H250" location="A126302934W" display="A126302934W" xr:uid="{D483633B-8F8C-46EC-9615-E181B8A9C741}"/>
    <hyperlink ref="I250" location="A126291270C" display="A126291270C" xr:uid="{8C03297B-D561-4B0E-B5F4-201EBC1BA78C}"/>
    <hyperlink ref="G251" location="A126279578W" display="A126279578W" xr:uid="{AC2D2B11-5603-4511-B152-2263A57F205F}"/>
    <hyperlink ref="H251" location="A126302906L" display="A126302906L" xr:uid="{875A2964-72AD-4C9A-ABB4-65720E5F5272}"/>
    <hyperlink ref="I251" location="A126291242V" display="A126291242V" xr:uid="{B4E8CFCF-D467-46A4-B34C-28AF2F167E7B}"/>
    <hyperlink ref="G253" location="A126279610K" display="A126279610K" xr:uid="{D72426FD-0683-4029-861C-CDBC25F0E7BB}"/>
    <hyperlink ref="H253" location="A126302938F" display="A126302938F" xr:uid="{A86919BC-3C3C-4FC6-97C6-CF0EC1811C08}"/>
    <hyperlink ref="I253" location="A126291274L" display="A126291274L" xr:uid="{50BD7DA0-6184-49A9-8384-4059EE9711FF}"/>
    <hyperlink ref="G254" location="A126279654L" display="A126279654L" xr:uid="{8697AD0C-AC4B-48F3-B78F-8A5715A78752}"/>
    <hyperlink ref="H254" location="A126302982R" display="A126302982R" xr:uid="{18CCBFAF-2D6B-4EC5-A411-C4ADD4DCF19B}"/>
    <hyperlink ref="I254" location="A126291318C" display="A126291318C" xr:uid="{F3C5307D-B444-4FBC-A992-93E82FE8BD85}"/>
    <hyperlink ref="G256" location="A126279614V" display="A126279614V" xr:uid="{D1606406-ABD9-472C-95E3-C50409BB124F}"/>
    <hyperlink ref="H256" location="A126302942W" display="A126302942W" xr:uid="{D2A06D9E-CC70-4D79-AEFD-CBB73B15C35E}"/>
    <hyperlink ref="I256" location="A126291278W" display="A126291278W" xr:uid="{2E774DB4-AD2C-4B08-92DE-AB416088E57B}"/>
    <hyperlink ref="G257" location="A126279582L" display="A126279582L" xr:uid="{BD0B7061-8C0B-48CA-BCFA-C23C0C438149}"/>
    <hyperlink ref="H257" location="A126302910C" display="A126302910C" xr:uid="{0BA421A6-45D2-476A-83BE-7D40B4A3E07F}"/>
    <hyperlink ref="I257" location="A126291246C" display="A126291246C" xr:uid="{84D57D6B-6780-4FC6-BAE7-2734C9CEA609}"/>
    <hyperlink ref="G258" location="A126279690W" display="A126279690W" xr:uid="{3A3846A2-6908-454F-8722-83647264353F}"/>
    <hyperlink ref="H258" location="A126303018J" display="A126303018J" xr:uid="{7F697DF0-31DC-412B-B302-85A7F18ADB48}"/>
    <hyperlink ref="I258" location="A126291354L" display="A126291354L" xr:uid="{157E568C-7785-4D7B-824E-CE2E767C678F}"/>
    <hyperlink ref="G259" location="A126279658W" display="A126279658W" xr:uid="{CD59CED6-E34A-4A13-A4C6-019495992AB1}"/>
    <hyperlink ref="H259" location="A126302986X" display="A126302986X" xr:uid="{89981A38-B899-49F4-A6CC-DD815C2AD1FF}"/>
    <hyperlink ref="I259" location="A126291322V" display="A126291322V" xr:uid="{D33B5059-9AB4-4BAD-A69C-D0CBAF0D09EA}"/>
    <hyperlink ref="G260" location="A126279662L" display="A126279662L" xr:uid="{B95B3302-2A1B-49B7-9D0D-34D6D1BE0C80}"/>
    <hyperlink ref="H260" location="A126302990R" display="A126302990R" xr:uid="{F63C7A97-5F5F-4A5D-88C4-D874CE911347}"/>
    <hyperlink ref="I260" location="A126291326C" display="A126291326C" xr:uid="{39AF692C-5FA3-4DEB-ACF4-C1103A7C3F31}"/>
    <hyperlink ref="G231" location="A126279734L" display="A126279734L" xr:uid="{BA3552EE-020E-4B92-BF13-557D36EE29A3}"/>
    <hyperlink ref="H231" location="A126303062T" display="A126303062T" xr:uid="{669A8306-57FB-4A02-AD0E-B94F5306E109}"/>
    <hyperlink ref="I231" location="A126291398R" display="A126291398R" xr:uid="{025DAD0F-5488-4E5B-9815-4A97029E6B07}"/>
    <hyperlink ref="G264" location="A126279550V" display="A126279550V" xr:uid="{7B239FAB-F93D-492E-BD4F-AA1AE747DA5D}"/>
    <hyperlink ref="H264" location="A126302878R" display="A126302878R" xr:uid="{AA0F7AFE-7424-457B-9083-301D0042FBB5}"/>
    <hyperlink ref="I264" location="A126291214K" display="A126291214K" xr:uid="{45F3512B-EB76-4EB7-92E5-CE640545FD59}"/>
    <hyperlink ref="G265" location="A126279618C" display="A126279618C" xr:uid="{FBE36F8A-C415-4152-877C-B075030A9013}"/>
    <hyperlink ref="H265" location="A126302946F" display="A126302946F" xr:uid="{E1BF57B1-757A-45AA-B74F-0F86A982D6B5}"/>
    <hyperlink ref="I265" location="A126291282L" display="A126291282L" xr:uid="{F082EC8E-41BB-41C8-9329-9AF2A5A69C38}"/>
    <hyperlink ref="G266" location="A126279570C" display="A126279570C" xr:uid="{17C1D497-CB7D-45E3-BC4E-6438FD957FF2}"/>
    <hyperlink ref="H266" location="A126302898X" display="A126302898X" xr:uid="{0AB3346E-CACE-4B38-8AD6-BABA2CEC10EA}"/>
    <hyperlink ref="I266" location="A126291234V" display="A126291234V" xr:uid="{8C93E7AB-B282-4947-8EAC-7F063176DD7D}"/>
    <hyperlink ref="G267" location="A126279666W" display="A126279666W" xr:uid="{6B93599B-C9A8-4FF3-AA3C-BCB70E4EE68C}"/>
    <hyperlink ref="H267" location="A126302994X" display="A126302994X" xr:uid="{494F0013-CCCC-4C3A-9F79-12A55F83639E}"/>
    <hyperlink ref="I267" location="A126291330V" display="A126291330V" xr:uid="{A895A5F0-5DE2-450C-9738-087276F683AF}"/>
    <hyperlink ref="G268" location="A126279670L" display="A126279670L" xr:uid="{FA6EA77F-36C3-42A8-B86A-029DBE1FFF02}"/>
    <hyperlink ref="H268" location="A126302998J" display="A126302998J" xr:uid="{0F0FB2EA-091A-4AEE-9DE0-92E8002DEC1A}"/>
    <hyperlink ref="I268" location="A126291334C" display="A126291334C" xr:uid="{A409D627-85FE-45C1-9A08-8DB4F49E7104}"/>
    <hyperlink ref="G269" location="A126279586W" display="A126279586W" xr:uid="{70477C46-FF63-489B-9FA4-DCD0DF0A3F7C}"/>
    <hyperlink ref="H269" location="A126302914L" display="A126302914L" xr:uid="{391BB2C3-A943-4F4D-9C6D-4077B7071DB4}"/>
    <hyperlink ref="I269" location="A126291250V" display="A126291250V" xr:uid="{87F16E4E-8473-4379-BA70-788094573C5E}"/>
    <hyperlink ref="G270" location="A126279554C" display="A126279554C" xr:uid="{6563C52D-9ADE-4890-9F2F-A7C54FB942AE}"/>
    <hyperlink ref="H270" location="A126302882F" display="A126302882F" xr:uid="{B3F4889C-24CE-453A-BDAD-E673953F4E46}"/>
    <hyperlink ref="I270" location="A126291218V" display="A126291218V" xr:uid="{C795C11C-6341-45AD-AFE7-D643B23F431C}"/>
    <hyperlink ref="G271" location="A126279738W" display="A126279738W" xr:uid="{9FFFE7A2-0EF3-48AD-96FD-48D27F13B06A}"/>
    <hyperlink ref="H271" location="A126303066A" display="A126303066A" xr:uid="{B70453EA-5409-4004-A341-74349D216174}"/>
    <hyperlink ref="I271" location="A126291402V" display="A126291402V" xr:uid="{C4999E10-617C-4E79-8843-F99DC6F960A7}"/>
    <hyperlink ref="G272" location="A126279622V" display="A126279622V" xr:uid="{428C0181-9D03-4427-832C-584AF1EC013C}"/>
    <hyperlink ref="H272" location="A126302950W" display="A126302950W" xr:uid="{AD000DC4-9E02-4B34-B3EC-69A07BE14EE7}"/>
    <hyperlink ref="I272" location="A126291286W" display="A126291286W" xr:uid="{CA39BE35-A1BF-4C4A-9FEB-5EAF856EEC71}"/>
    <hyperlink ref="G273" location="A126279694F" display="A126279694F" xr:uid="{707C2D6A-0369-4115-964C-D6D70D845304}"/>
    <hyperlink ref="H273" location="A126303022X" display="A126303022X" xr:uid="{000C9580-4508-4394-BFA1-3D6E4A5C9B03}"/>
    <hyperlink ref="I273" location="A126291358W" display="A126291358W" xr:uid="{3D90FBCE-AD72-4BB3-B971-94FBC668FB38}"/>
    <hyperlink ref="J199" location="A126275810F" display="A126275810F" xr:uid="{8E19C8D4-AC37-4780-A033-93C89DC3E13A}"/>
    <hyperlink ref="K199" location="A126299138R" display="A126299138R" xr:uid="{03439783-FF73-416C-A63B-3992D7F9BFD8}"/>
    <hyperlink ref="L199" location="A126287474C" display="A126287474C" xr:uid="{4F8FFE76-E435-4407-93D8-15222E368542}"/>
    <hyperlink ref="J205" location="A126275738X" display="A126275738X" xr:uid="{52022262-3E8D-42B7-B281-A91D659C13EC}"/>
    <hyperlink ref="K205" location="A126299066R" display="A126299066R" xr:uid="{0B5CC6FC-30A6-42B6-83F7-19BB174ED56D}"/>
    <hyperlink ref="L205" location="A126287402T" display="A126287402T" xr:uid="{6B0165A2-D518-4C84-8AB8-E0E947FF8AEA}"/>
    <hyperlink ref="J209" location="A126275814R" display="A126275814R" xr:uid="{533A4659-B184-443B-89F2-E8B0E546334E}"/>
    <hyperlink ref="K209" location="A126299142F" display="A126299142F" xr:uid="{B515ECA9-4244-452C-B0CA-1760746C426D}"/>
    <hyperlink ref="L209" location="A126287478L" display="A126287478L" xr:uid="{FE5A1B32-6D59-474E-9099-3162A056C112}"/>
    <hyperlink ref="J210" location="A126275818X" display="A126275818X" xr:uid="{2C9B4190-F6F6-4126-9F64-C9D82CBD6F11}"/>
    <hyperlink ref="K210" location="A126299146R" display="A126299146R" xr:uid="{8566FE5D-31A1-4C59-B1A1-6FE0C7D89CF7}"/>
    <hyperlink ref="L210" location="A126287482C" display="A126287482C" xr:uid="{278A9363-1628-470D-AF29-1E6C51814AED}"/>
    <hyperlink ref="J212" location="A126275742R" display="A126275742R" xr:uid="{149A0627-FB3F-4288-9E82-CC0D4AE4E304}"/>
    <hyperlink ref="K212" location="A126299070F" display="A126299070F" xr:uid="{EE6E1615-CF3B-4D48-B8FD-26F9D1A1BAE0}"/>
    <hyperlink ref="L212" location="A126287406A" display="A126287406A" xr:uid="{39F46AAF-9140-4318-8FE9-BF7BE1CAEE74}"/>
    <hyperlink ref="J213" location="A126275746X" display="A126275746X" xr:uid="{D2396052-A205-4B4B-8944-8D863AC34DF9}"/>
    <hyperlink ref="K213" location="A126299074R" display="A126299074R" xr:uid="{3B9FF1CB-3D46-4291-8345-9F6D824E4421}"/>
    <hyperlink ref="L213" location="A126287410T" display="A126287410T" xr:uid="{373A8262-B7D1-49CB-AAC8-C91889EF53D6}"/>
    <hyperlink ref="J215" location="A126275786T" display="A126275786T" xr:uid="{0A0DC87D-83FB-4037-91E8-67F11FE3E010}"/>
    <hyperlink ref="K215" location="A126299114W" display="A126299114W" xr:uid="{378222B9-454D-4305-A73E-FD9E5F4C42A7}"/>
    <hyperlink ref="L215" location="A126287450K" display="A126287450K" xr:uid="{CE2ED7CD-1126-43EF-86E4-895A992EC3EB}"/>
    <hyperlink ref="J216" location="A126275702W" display="A126275702W" xr:uid="{9E59E551-ED73-4982-A07F-6BD5E210597B}"/>
    <hyperlink ref="K216" location="A126299030L" display="A126299030L" xr:uid="{FB54A843-9351-4F59-9A58-06239A4B1E4F}"/>
    <hyperlink ref="L216" location="A126287366V" display="A126287366V" xr:uid="{C504E46F-EDB6-49B5-BF55-32067E6B3B2A}"/>
    <hyperlink ref="J217" location="A126275822R" display="A126275822R" xr:uid="{528E911C-0AC3-4213-95F5-4D154B4B9EA8}"/>
    <hyperlink ref="K217" location="A126299150F" display="A126299150F" xr:uid="{888783AC-3EE5-4F20-A46C-A738E6AC3F93}"/>
    <hyperlink ref="L217" location="A126287486L" display="A126287486L" xr:uid="{5600EDD8-C79B-46D2-9466-F42C332256CE}"/>
    <hyperlink ref="J218" location="A126275790J" display="A126275790J" xr:uid="{F79093F8-A213-465A-89C0-BB42E59AF886}"/>
    <hyperlink ref="K218" location="A126299118F" display="A126299118F" xr:uid="{CCC0D648-592B-478E-AD8A-AABB1307D34F}"/>
    <hyperlink ref="L218" location="A126287454V" display="A126287454V" xr:uid="{BC8D9AB8-61BB-4F38-A212-31C57086EAA8}"/>
    <hyperlink ref="J219" location="A126275834X" display="A126275834X" xr:uid="{DCEA38FE-26F3-4679-81B7-B8D87CB15FA8}"/>
    <hyperlink ref="K219" location="A126299162R" display="A126299162R" xr:uid="{89EF15D0-1843-4635-A946-BE9114C6B55F}"/>
    <hyperlink ref="L219" location="A126287498W" display="A126287498W" xr:uid="{21746ED0-331E-480A-84EE-322D09E730DA}"/>
    <hyperlink ref="J220" location="A126275706F" display="A126275706F" xr:uid="{7462FA56-DE20-4568-8CED-3F481D9EE477}"/>
    <hyperlink ref="K220" location="A126299034W" display="A126299034W" xr:uid="{958F9FF0-D717-4764-A1AA-FEE56FBD1954}"/>
    <hyperlink ref="L220" location="A126287370K" display="A126287370K" xr:uid="{990EF418-4A3A-4BA0-832C-6FAD55E91F09}"/>
    <hyperlink ref="J221" location="A126275642F" display="A126275642F" xr:uid="{1D2915E1-F954-4589-ACD1-B2F9866B9492}"/>
    <hyperlink ref="K221" location="A126298970V" display="A126298970V" xr:uid="{48AF1870-950D-42E3-8A26-64FA0CB803E9}"/>
    <hyperlink ref="L221" location="A126287306T" display="A126287306T" xr:uid="{899FC73B-3AFE-4C85-9C1B-15C6EE8C2251}"/>
    <hyperlink ref="J222" location="A126275670R" display="A126275670R" xr:uid="{54177471-33F4-47D1-9F92-6D0B99C4DAA8}"/>
    <hyperlink ref="K222" location="A126298998W" display="A126298998W" xr:uid="{ABA221FD-8829-4E9B-ADBE-A9C1EE00F7CA}"/>
    <hyperlink ref="L222" location="A126287334A" display="A126287334A" xr:uid="{7E324B63-F330-4A27-8075-D8E147446033}"/>
    <hyperlink ref="J223" location="A126275750R" display="A126275750R" xr:uid="{AA4852B6-A379-4F8F-945C-BEBDEA30D8A6}"/>
    <hyperlink ref="K223" location="A126299078X" display="A126299078X" xr:uid="{33198B85-B56D-4A06-B158-6C3A2A8890AE}"/>
    <hyperlink ref="L223" location="A126287414A" display="A126287414A" xr:uid="{141932D0-F1B6-45D6-BB81-4CCF46D66EB9}"/>
    <hyperlink ref="J225" location="A126275674X" display="A126275674X" xr:uid="{553E9B82-6AC5-4ACA-87E9-C5AA49A7E401}"/>
    <hyperlink ref="K225" location="A126299002C" display="A126299002C" xr:uid="{3EE28A60-A7F3-4505-81E1-0F329A7AE49B}"/>
    <hyperlink ref="L225" location="A126287338K" display="A126287338K" xr:uid="{573C5FC6-022F-40CC-B31B-39D778FC4A7F}"/>
    <hyperlink ref="J226" location="A126275754X" display="A126275754X" xr:uid="{54D3CBA5-2E72-4DCF-8F2D-B91F27F43A3D}"/>
    <hyperlink ref="K226" location="A126299082R" display="A126299082R" xr:uid="{45AEC703-1E06-441E-86E0-E1FF58A53AEE}"/>
    <hyperlink ref="L226" location="A126287418K" display="A126287418K" xr:uid="{CDF74416-A90F-488B-8568-C8545C1220EF}"/>
    <hyperlink ref="J204" location="A126275758J" display="A126275758J" xr:uid="{F9C74216-C9D0-4995-A29F-A2B292E7BA0D}"/>
    <hyperlink ref="K204" location="A126299086X" display="A126299086X" xr:uid="{E982FA5F-DD35-4858-99C9-5744C33D1819}"/>
    <hyperlink ref="L204" location="A126287422A" display="A126287422A" xr:uid="{7E528618-64FD-418B-A70D-B42017A6306C}"/>
    <hyperlink ref="J200" location="A126275838J" display="A126275838J" xr:uid="{4F8AF22D-07BE-4633-8A67-33852472B310}"/>
    <hyperlink ref="K200" location="A126299166X" display="A126299166X" xr:uid="{C33F820C-210C-4EE2-B3F9-7CD78281DD82}"/>
    <hyperlink ref="L200" location="A126287502A" display="A126287502A" xr:uid="{5F21BC85-67A4-4085-A7BE-C40E08A780C9}"/>
    <hyperlink ref="J230" location="A126275646R" display="A126275646R" xr:uid="{EC2C359A-84F1-4504-B42E-FC2E0C2E4D21}"/>
    <hyperlink ref="K230" location="A126298974C" display="A126298974C" xr:uid="{A1889C09-43F5-4CC9-89D7-3B49A4A0A578}"/>
    <hyperlink ref="L230" location="A126287310J" display="A126287310J" xr:uid="{60FB7B57-5EDA-41FA-BECA-F6BE2A9FF3DB}"/>
    <hyperlink ref="J235" location="A126275826X" display="A126275826X" xr:uid="{4DED439D-F917-4ED2-9B1D-35DC26308E38}"/>
    <hyperlink ref="K235" location="A126299154R" display="A126299154R" xr:uid="{301FC7B1-0410-41EB-B2FC-6B40EC599624}"/>
    <hyperlink ref="L235" location="A126287490C" display="A126287490C" xr:uid="{17AE848D-A126-4B25-8D25-C9B79DCCA5EA}"/>
    <hyperlink ref="J236" location="A126275830R" display="A126275830R" xr:uid="{93D2D649-4575-44B0-8574-E73916404757}"/>
    <hyperlink ref="K236" location="A126299158X" display="A126299158X" xr:uid="{3A44ED60-4D54-4E18-A184-A628FF4E5451}"/>
    <hyperlink ref="L236" location="A126287494L" display="A126287494L" xr:uid="{7A77DC43-0C83-4142-B1C8-BC8C671F939F}"/>
    <hyperlink ref="J237" location="A126275650F" display="A126275650F" xr:uid="{B8514E58-8B7C-486B-A6EF-4BDAB5233593}"/>
    <hyperlink ref="K237" location="A126298978L" display="A126298978L" xr:uid="{F49EF55E-3BDB-4B35-BCE1-8BD6BC49B1CE}"/>
    <hyperlink ref="L237" location="A126287314T" display="A126287314T" xr:uid="{39E6BFBF-5C70-4E5C-B20C-7ECBE42603EA}"/>
    <hyperlink ref="J239" location="A126275710W" display="A126275710W" xr:uid="{340E86D3-C129-4E55-AFB4-39C42A7CB02D}"/>
    <hyperlink ref="K239" location="A126299038F" display="A126299038F" xr:uid="{617E4344-6A13-4AE4-88F8-9824E9123C8E}"/>
    <hyperlink ref="L239" location="A126287374V" display="A126287374V" xr:uid="{B8CDE121-620A-4AA5-A761-D9E953B68CD6}"/>
    <hyperlink ref="J240" location="A126275762X" display="A126275762X" xr:uid="{2B9755E9-6363-4510-B1E6-949497994F21}"/>
    <hyperlink ref="K240" location="A126299090R" display="A126299090R" xr:uid="{F4935189-7449-49DC-8A92-A34D4FA7279B}"/>
    <hyperlink ref="L240" location="A126287426K" display="A126287426K" xr:uid="{CF1284A7-26DF-44BE-93E1-4486E4704DEB}"/>
    <hyperlink ref="J241" location="A126275842X" display="A126275842X" xr:uid="{BB9F00D1-D0C0-40A1-91CD-50C1D2DCF3C1}"/>
    <hyperlink ref="K241" location="A126299170R" display="A126299170R" xr:uid="{EA49E828-B007-4D63-993F-5D12EC06D3E4}"/>
    <hyperlink ref="L241" location="A126287506K" display="A126287506K" xr:uid="{972D6AB3-9CD4-4423-8AC9-A02271331CAC}"/>
    <hyperlink ref="J242" location="A126275654R" display="A126275654R" xr:uid="{22847628-9319-4417-9071-18D8366F0819}"/>
    <hyperlink ref="K242" location="A126298982C" display="A126298982C" xr:uid="{63050D97-7A02-4D93-92E1-28D4299F1766}"/>
    <hyperlink ref="L242" location="A126287318A" display="A126287318A" xr:uid="{6A7CC2BA-3C9C-43A3-8162-1C812E7F9374}"/>
    <hyperlink ref="J243" location="A126275794T" display="A126275794T" xr:uid="{CDDE3E94-3BA1-4932-AE48-0233ECA2DAE6}"/>
    <hyperlink ref="K243" location="A126299122W" display="A126299122W" xr:uid="{E17DE01C-BD22-4A23-8B3B-B64CCF555AD1}"/>
    <hyperlink ref="L243" location="A126287458C" display="A126287458C" xr:uid="{C799E374-A454-404F-8389-850EE0F13BA5}"/>
    <hyperlink ref="J244" location="A126275798A" display="A126275798A" xr:uid="{0660A210-CDE7-4110-B48F-B02AA7E37F2B}"/>
    <hyperlink ref="K244" location="A126299126F" display="A126299126F" xr:uid="{409D7B38-1E8F-44A5-BFF4-09F0714D4376}"/>
    <hyperlink ref="L244" location="A126287462V" display="A126287462V" xr:uid="{4B8E9960-88B6-41CE-919A-59BB202D86BA}"/>
    <hyperlink ref="J245" location="A126275686J" display="A126275686J" xr:uid="{B189A687-C023-4015-BA3C-403EDCEBE6FB}"/>
    <hyperlink ref="K245" location="A126299014L" display="A126299014L" xr:uid="{54A42E66-FE5C-49AB-8E7C-E9A1398D6E46}"/>
    <hyperlink ref="L245" location="A126287350A" display="A126287350A" xr:uid="{806853FF-8264-4FE4-9902-85A821C86BDC}"/>
    <hyperlink ref="J246" location="A126275658X" display="A126275658X" xr:uid="{EE07CCA5-3EBD-484C-BE85-64041B7ED670}"/>
    <hyperlink ref="K246" location="A126298986L" display="A126298986L" xr:uid="{51BA5A17-E942-49C7-96C5-87222DBF9B52}"/>
    <hyperlink ref="L246" location="A126287322T" display="A126287322T" xr:uid="{688682EC-A778-4B09-B813-7D0B4A7E12AA}"/>
    <hyperlink ref="J247" location="A126275714F" display="A126275714F" xr:uid="{46EADE53-1414-4880-AA83-09E7674ADB30}"/>
    <hyperlink ref="K247" location="A126299042W" display="A126299042W" xr:uid="{914EF4BA-37EE-435B-A501-2B1BE9B39FA1}"/>
    <hyperlink ref="L247" location="A126287378C" display="A126287378C" xr:uid="{30E46814-B17D-4DB9-904F-336E764F5065}"/>
    <hyperlink ref="J248" location="A126275678J" display="A126275678J" xr:uid="{9E3FC337-AE2A-4F05-BF0A-A786A3F13790}"/>
    <hyperlink ref="K248" location="A126299006L" display="A126299006L" xr:uid="{25C24ADE-CDFF-4A19-BB44-B3905A3E3D57}"/>
    <hyperlink ref="L248" location="A126287342A" display="A126287342A" xr:uid="{D782CA24-8EF7-4860-AFA1-4A8A86D9035C}"/>
    <hyperlink ref="J250" location="A126275718R" display="A126275718R" xr:uid="{9A925998-B18A-4608-B560-EF4120B45855}"/>
    <hyperlink ref="K250" location="A126299046F" display="A126299046F" xr:uid="{1ACA284C-8537-4A2B-9C28-9C5F7259D5EC}"/>
    <hyperlink ref="L250" location="A126287382V" display="A126287382V" xr:uid="{82E0ED3F-7AA4-49FA-B032-9FCE0848AA92}"/>
    <hyperlink ref="J251" location="A126275690X" display="A126275690X" xr:uid="{1026AC79-4A91-4724-A1F1-8FCFF026CAB0}"/>
    <hyperlink ref="K251" location="A126299018W" display="A126299018W" xr:uid="{3C71B884-1321-489B-B901-53A7E762D1E8}"/>
    <hyperlink ref="L251" location="A126287354K" display="A126287354K" xr:uid="{F1BD7540-903D-4F42-9E9A-7FCDAF8C2FC6}"/>
    <hyperlink ref="J253" location="A126275722F" display="A126275722F" xr:uid="{A4ABB001-0F3F-45A6-9512-E62D36DAC232}"/>
    <hyperlink ref="K253" location="A126299050W" display="A126299050W" xr:uid="{2BEDA4C4-A7EE-49DC-A5B1-80AD1EE2A7DC}"/>
    <hyperlink ref="L253" location="A126287386C" display="A126287386C" xr:uid="{26111BA6-407C-4B5E-B47B-29088ED1BCBA}"/>
    <hyperlink ref="J254" location="A126275766J" display="A126275766J" xr:uid="{C1FED33F-545C-43FE-B196-4FF40C674581}"/>
    <hyperlink ref="K254" location="A126299094X" display="A126299094X" xr:uid="{853459CE-A408-486A-9964-69C21D0A1C00}"/>
    <hyperlink ref="L254" location="A126287430A" display="A126287430A" xr:uid="{4C20D6D8-26B6-4C0A-BEBB-0A1666266F3E}"/>
    <hyperlink ref="J256" location="A126275726R" display="A126275726R" xr:uid="{87D9B37B-BE5B-43A0-8DCF-11AE4DA2EB30}"/>
    <hyperlink ref="K256" location="A126299054F" display="A126299054F" xr:uid="{99F4FD1C-F6FD-4633-ADA8-1D8E5523A1FD}"/>
    <hyperlink ref="L256" location="A126287390V" display="A126287390V" xr:uid="{058CEBC7-BE45-40B7-BCCB-F2A2E90E5CF7}"/>
    <hyperlink ref="J257" location="A126275694J" display="A126275694J" xr:uid="{E4CD34EF-0404-40C5-A40E-8A589C281AA7}"/>
    <hyperlink ref="K257" location="A126299022L" display="A126299022L" xr:uid="{9EAA06AB-DD4B-495A-9479-9B9A245DE0E3}"/>
    <hyperlink ref="L257" location="A126287358V" display="A126287358V" xr:uid="{991C5C9C-02DA-4BDB-9FD5-E4E16B6D02B7}"/>
    <hyperlink ref="J258" location="A126275802F" display="A126275802F" xr:uid="{F841BCDA-9893-4CDB-8744-1BF6B7DC8DA6}"/>
    <hyperlink ref="K258" location="A126299130W" display="A126299130W" xr:uid="{E76EBBAE-0A8F-4BF4-BB25-643B9EA9CA8B}"/>
    <hyperlink ref="L258" location="A126287466C" display="A126287466C" xr:uid="{9AE5AD50-CF55-495E-B635-C0935F843115}"/>
    <hyperlink ref="J259" location="A126275770X" display="A126275770X" xr:uid="{73BD2F99-98CE-466E-B435-61D7BAB7446B}"/>
    <hyperlink ref="K259" location="A126299098J" display="A126299098J" xr:uid="{03AA5D84-9E79-4FD8-B312-B3C5BB0D7CD5}"/>
    <hyperlink ref="L259" location="A126287434K" display="A126287434K" xr:uid="{B784D18C-957D-4011-8E96-A2EA02FD2EFE}"/>
    <hyperlink ref="J260" location="A126275774J" display="A126275774J" xr:uid="{900D9AEE-8E11-4025-B24C-661664877AA2}"/>
    <hyperlink ref="K260" location="A126299102L" display="A126299102L" xr:uid="{DC451685-676F-427E-98C8-BAA421923FCE}"/>
    <hyperlink ref="L260" location="A126287438V" display="A126287438V" xr:uid="{B9FB8A81-30D1-4B4B-869C-C89157A4A7A4}"/>
    <hyperlink ref="J231" location="A126275846J" display="A126275846J" xr:uid="{47B17F54-7951-4C8E-903D-8E887BCD38CE}"/>
    <hyperlink ref="K231" location="A126299174X" display="A126299174X" xr:uid="{C5EB0039-F06F-471E-8DBD-F36EBF646637}"/>
    <hyperlink ref="L231" location="A126287510A" display="A126287510A" xr:uid="{F6554FA5-685A-4E95-A813-62E242E2326B}"/>
    <hyperlink ref="J264" location="A126275662R" display="A126275662R" xr:uid="{AD48DC47-D060-48E2-84A0-92ACA60FA0ED}"/>
    <hyperlink ref="K264" location="A126298990C" display="A126298990C" xr:uid="{77576E9F-9689-490C-BAD7-42621562AC53}"/>
    <hyperlink ref="L264" location="A126287326A" display="A126287326A" xr:uid="{8D863920-3227-476C-9E3D-1490ED60FB1E}"/>
    <hyperlink ref="J265" location="A126275730F" display="A126275730F" xr:uid="{605CE160-6CA6-41B3-B5A1-0FC00EDFFCCB}"/>
    <hyperlink ref="K265" location="A126299058R" display="A126299058R" xr:uid="{53D18BF9-F17D-47E4-81E8-A8706B6E15F7}"/>
    <hyperlink ref="L265" location="A126287394C" display="A126287394C" xr:uid="{48A6124F-57D1-42A1-B538-C5D80EB0E813}"/>
    <hyperlink ref="J266" location="A126275682X" display="A126275682X" xr:uid="{56D532D3-3152-4E7F-A645-83B2AC882151}"/>
    <hyperlink ref="K266" location="A126299010C" display="A126299010C" xr:uid="{F4978236-AEF0-453D-B815-BF1EC7EFDB92}"/>
    <hyperlink ref="L266" location="A126287346K" display="A126287346K" xr:uid="{13D7234F-F5D2-4947-924D-AB335F8B45AB}"/>
    <hyperlink ref="J267" location="A126275778T" display="A126275778T" xr:uid="{52128CD7-BB9A-499E-A45E-CFFA8532D535}"/>
    <hyperlink ref="K267" location="A126299106W" display="A126299106W" xr:uid="{903185EF-3992-4DFB-B92C-9DAB02B7D801}"/>
    <hyperlink ref="L267" location="A126287442K" display="A126287442K" xr:uid="{5F7BC087-D243-419F-934C-27F04719BD4A}"/>
    <hyperlink ref="J268" location="A126275782J" display="A126275782J" xr:uid="{7CC2E8E0-5285-43E0-9960-7CDF321E5D37}"/>
    <hyperlink ref="K268" location="A126299110L" display="A126299110L" xr:uid="{48FB3306-7D5D-4695-B503-A0BD37F9A7E5}"/>
    <hyperlink ref="L268" location="A126287446V" display="A126287446V" xr:uid="{19E8C676-16A2-4B7B-84EF-91AD372002BE}"/>
    <hyperlink ref="J269" location="A126275698T" display="A126275698T" xr:uid="{82551622-7C69-42CA-A8B2-678F96CBD128}"/>
    <hyperlink ref="K269" location="A126299026W" display="A126299026W" xr:uid="{96609406-7D10-4903-8775-2CF7DE9E4A65}"/>
    <hyperlink ref="L269" location="A126287362K" display="A126287362K" xr:uid="{B7FA3F29-1C84-43D5-AA8A-79B5D3D0D3BE}"/>
    <hyperlink ref="J270" location="A126275666X" display="A126275666X" xr:uid="{6912968F-086C-4F23-8633-75A2353F6F7C}"/>
    <hyperlink ref="K270" location="A126298994L" display="A126298994L" xr:uid="{942372F5-CFE4-48C5-9363-D97CCA413F96}"/>
    <hyperlink ref="L270" location="A126287330T" display="A126287330T" xr:uid="{3073FC3F-EED2-4609-AC1F-C4EB81B655A5}"/>
    <hyperlink ref="J271" location="A126275850X" display="A126275850X" xr:uid="{2F39161D-3723-4B99-A3E9-3684D832FAD5}"/>
    <hyperlink ref="K271" location="A126299178J" display="A126299178J" xr:uid="{D07D6534-ED1D-41B0-BFDC-BFE7B52BD4F5}"/>
    <hyperlink ref="L271" location="A126287514K" display="A126287514K" xr:uid="{C1BD891E-5C8E-4F9A-9C15-290EEF3F0B60}"/>
    <hyperlink ref="J272" location="A126275734R" display="A126275734R" xr:uid="{739CD8E3-147E-4719-830B-DCC912FE8A5A}"/>
    <hyperlink ref="K272" location="A126299062F" display="A126299062F" xr:uid="{4B610A27-E7D7-42E1-AF58-E41252A8AAFA}"/>
    <hyperlink ref="L272" location="A126287398L" display="A126287398L" xr:uid="{AC186D18-F95F-4491-AB19-80F2F32D1887}"/>
    <hyperlink ref="J273" location="A126275806R" display="A126275806R" xr:uid="{A37890FA-9356-4967-9865-43175FE014FD}"/>
    <hyperlink ref="K273" location="A126299134F" display="A126299134F" xr:uid="{0B87CB61-5BA9-4298-87A0-1DC4D0D098F1}"/>
    <hyperlink ref="L273" location="A126287470V" display="A126287470V" xr:uid="{B11D5954-E3CA-4ABA-9912-96F085A62E61}"/>
    <hyperlink ref="M199" location="A126281642V" display="A126281642V" xr:uid="{F8BEA6A7-EC63-4986-807B-10346C09F5DA}"/>
    <hyperlink ref="N199" location="A126304970T" display="A126304970T" xr:uid="{977AE5E7-E7D0-4C03-AC41-AD1231155A5E}"/>
    <hyperlink ref="O199" location="A126293306F" display="A126293306F" xr:uid="{077448BB-A10A-40CD-8197-82BAAFB20BD7}"/>
    <hyperlink ref="M205" location="A126281570V" display="A126281570V" xr:uid="{94A2D8B2-F8AA-4D71-A64A-DDD5F6D2439C}"/>
    <hyperlink ref="N205" location="A126304898K" display="A126304898K" xr:uid="{27A1B24D-F588-463B-8482-6F7884878FEC}"/>
    <hyperlink ref="O205" location="A126293234F" display="A126293234F" xr:uid="{4083CE9D-C550-4D16-901F-817FFF7CCC81}"/>
    <hyperlink ref="M209" location="A126281646C" display="A126281646C" xr:uid="{9DBC4A5E-BBB7-4236-B19B-8C6A93060AA3}"/>
    <hyperlink ref="N209" location="A126304974A" display="A126304974A" xr:uid="{2B079000-73E4-46BE-82AB-5F71FDA3F216}"/>
    <hyperlink ref="O209" location="A126293310W" display="A126293310W" xr:uid="{753CF3E3-3070-45CD-9943-D82A654B98CA}"/>
    <hyperlink ref="M210" location="A126281650V" display="A126281650V" xr:uid="{D7376BB8-793D-4689-8D59-83360B7C8B15}"/>
    <hyperlink ref="N210" location="A126304978K" display="A126304978K" xr:uid="{45FE6A5E-673A-42E7-BA04-2CD5A5CF17BE}"/>
    <hyperlink ref="O210" location="A126293314F" display="A126293314F" xr:uid="{3BEEE064-FB20-4860-883C-5D92B200D987}"/>
    <hyperlink ref="M212" location="A126281574C" display="A126281574C" xr:uid="{8882D56A-AA7C-44B0-B647-DEF66D1441E4}"/>
    <hyperlink ref="N212" location="A126304902R" display="A126304902R" xr:uid="{AAC41120-C1E9-43B3-9452-77B3A2183BAA}"/>
    <hyperlink ref="O212" location="A126293238R" display="A126293238R" xr:uid="{4F126502-4D36-4FEC-810E-5AEBD64EE1A1}"/>
    <hyperlink ref="M213" location="A126281578L" display="A126281578L" xr:uid="{2A634968-2AC5-4560-B12A-E9B36FECB13A}"/>
    <hyperlink ref="N213" location="A126304906X" display="A126304906X" xr:uid="{4EA85B50-0943-4927-8283-B4A1058F6ADE}"/>
    <hyperlink ref="O213" location="A126293242F" display="A126293242F" xr:uid="{AF180464-5A00-4733-BF83-0CF416E1063E}"/>
    <hyperlink ref="M215" location="A126281618V" display="A126281618V" xr:uid="{ED1BDCDE-B236-443C-A58D-2F7AAF0F0A60}"/>
    <hyperlink ref="N215" location="A126304946T" display="A126304946T" xr:uid="{92A6E86F-BD59-44D7-BEAE-B27183FF2EB0}"/>
    <hyperlink ref="O215" location="A126293282X" display="A126293282X" xr:uid="{B2E26570-9A00-4E76-8607-FF900475F08F}"/>
    <hyperlink ref="M216" location="A126281534K" display="A126281534K" xr:uid="{73402BB8-761E-4E75-A178-7E696A98ED8F}"/>
    <hyperlink ref="N216" location="A126304862J" display="A126304862J" xr:uid="{2A2F05B0-6710-43D3-A692-6FADEA135603}"/>
    <hyperlink ref="O216" location="A126293198J" display="A126293198J" xr:uid="{177C5321-8C09-4EDF-8024-478D064495BB}"/>
    <hyperlink ref="M217" location="A126281654C" display="A126281654C" xr:uid="{51842EA0-45B4-4850-9D4A-27F57258D884}"/>
    <hyperlink ref="N217" location="A126304982A" display="A126304982A" xr:uid="{8ECEAF17-105B-4A4D-8562-157DB2F91A0F}"/>
    <hyperlink ref="O217" location="A126293318R" display="A126293318R" xr:uid="{D90EC809-E163-44BE-A7DC-7349FA4378D9}"/>
    <hyperlink ref="M218" location="A126281622K" display="A126281622K" xr:uid="{39451BA5-E2B7-4A70-BD85-B9504B768F8C}"/>
    <hyperlink ref="N218" location="A126304950J" display="A126304950J" xr:uid="{9CBDF1AE-F3B6-4854-9A10-E663C0DE9EB7}"/>
    <hyperlink ref="O218" location="A126293286J" display="A126293286J" xr:uid="{86C2AB86-19C5-4877-9492-AC5A04994144}"/>
    <hyperlink ref="M219" location="A126281666L" display="A126281666L" xr:uid="{0EF96A7B-0A0A-4F20-943D-D368BA8722FC}"/>
    <hyperlink ref="N219" location="A126304994K" display="A126304994K" xr:uid="{20A227F2-C078-4C06-A427-A421E0887F6F}"/>
    <hyperlink ref="O219" location="A126293330F" display="A126293330F" xr:uid="{2D48D5FA-CC4D-4379-A908-F216A9ACB0B3}"/>
    <hyperlink ref="M220" location="A126281538V" display="A126281538V" xr:uid="{6150956A-A27A-48C4-8C47-C95A0F939A3A}"/>
    <hyperlink ref="N220" location="A126304866T" display="A126304866T" xr:uid="{A45C5501-1C3D-4675-8770-B002D88B4978}"/>
    <hyperlink ref="O220" location="A126293202L" display="A126293202L" xr:uid="{2C750501-F6F2-4541-86A6-71D7AB88D6A1}"/>
    <hyperlink ref="M221" location="A126281474V" display="A126281474V" xr:uid="{1FDC962D-034C-4C69-8B57-214495A5D628}"/>
    <hyperlink ref="N221" location="A126304802F" display="A126304802F" xr:uid="{678090AF-3680-4830-89DE-574160CCCAAA}"/>
    <hyperlink ref="O221" location="A126293138F" display="A126293138F" xr:uid="{D908528A-EBCD-4D1B-AC81-88C98DD55E8A}"/>
    <hyperlink ref="M222" location="A126281502T" display="A126281502T" xr:uid="{21425E4B-9C91-43A2-835A-1982BD1045C7}"/>
    <hyperlink ref="N222" location="A126304830R" display="A126304830R" xr:uid="{4CC9EA09-0654-4785-8F2D-C23B5AED3C2E}"/>
    <hyperlink ref="O222" location="A126293166R" display="A126293166R" xr:uid="{183DE127-5CFE-479F-8F05-44DF7C2CB39D}"/>
    <hyperlink ref="M223" location="A126281582C" display="A126281582C" xr:uid="{9F632CBC-07D4-46C0-A377-EC298634900B}"/>
    <hyperlink ref="N223" location="A126304910R" display="A126304910R" xr:uid="{0E6434EA-C7E6-4947-B6B3-F69231426489}"/>
    <hyperlink ref="O223" location="A126293246R" display="A126293246R" xr:uid="{D24E9633-15DE-402F-8385-CEEBF8090F6A}"/>
    <hyperlink ref="M225" location="A126281506A" display="A126281506A" xr:uid="{936BBE28-762D-4B59-A0B8-629EDDCF5CB1}"/>
    <hyperlink ref="N225" location="A126304834X" display="A126304834X" xr:uid="{7D785370-4390-4D0D-AE34-B624B5840112}"/>
    <hyperlink ref="O225" location="A126293170F" display="A126293170F" xr:uid="{DABB9C6C-7307-4674-8877-E44D0073D409}"/>
    <hyperlink ref="M226" location="A126281586L" display="A126281586L" xr:uid="{F0C09E63-3440-4934-8AAB-7CC23CBAAE9D}"/>
    <hyperlink ref="N226" location="A126304914X" display="A126304914X" xr:uid="{4BDBA72C-BDB7-48AC-9494-60620AF4FB4C}"/>
    <hyperlink ref="O226" location="A126293250F" display="A126293250F" xr:uid="{36584C5D-575C-4389-A685-6E6C1CA56065}"/>
    <hyperlink ref="M204" location="A126281590C" display="A126281590C" xr:uid="{95522CBE-62DA-4118-89CD-7AD93FA63228}"/>
    <hyperlink ref="N204" location="A126304918J" display="A126304918J" xr:uid="{AD689EFB-EF25-4E42-B3C8-5460D8E4DE21}"/>
    <hyperlink ref="O204" location="A126293254R" display="A126293254R" xr:uid="{7FF56723-4AB7-44CA-96B5-E0F058209F4B}"/>
    <hyperlink ref="M200" location="A126281670C" display="A126281670C" xr:uid="{211B8E9D-E077-4BFB-A11A-1B3F98B62109}"/>
    <hyperlink ref="N200" location="A126304998V" display="A126304998V" xr:uid="{81CB355A-27E3-4497-976E-3CBA295640AF}"/>
    <hyperlink ref="O200" location="A126293334R" display="A126293334R" xr:uid="{DCA5441B-B1D0-4867-B5E4-E56566DE7CEB}"/>
    <hyperlink ref="M230" location="A126281478C" display="A126281478C" xr:uid="{42CB8348-41DF-4A22-A837-EB12C8D6A3F9}"/>
    <hyperlink ref="N230" location="A126304806R" display="A126304806R" xr:uid="{5E395D64-1766-462C-9FDF-AF62D57AD716}"/>
    <hyperlink ref="O230" location="A126293142W" display="A126293142W" xr:uid="{F444192A-E72E-42D0-B009-ED4D377E65F8}"/>
    <hyperlink ref="M235" location="A126281658L" display="A126281658L" xr:uid="{C346CFEF-A4A2-4A75-84E4-148065F4CFA7}"/>
    <hyperlink ref="N235" location="A126304986K" display="A126304986K" xr:uid="{B8C11795-A73D-43BE-9D8B-428A6B8A5581}"/>
    <hyperlink ref="O235" location="A126293322F" display="A126293322F" xr:uid="{E3819451-27D9-49FC-9F84-BDABBE5EEEC3}"/>
    <hyperlink ref="M236" location="A126281662C" display="A126281662C" xr:uid="{DA37C523-F904-479E-8A52-66C29EAB4D8D}"/>
    <hyperlink ref="N236" location="A126304990A" display="A126304990A" xr:uid="{3DBD090B-7FA0-4041-8446-5351868F8EC6}"/>
    <hyperlink ref="O236" location="A126293326R" display="A126293326R" xr:uid="{7A4501D6-C172-4F09-B5F4-8A3E4ABDECA2}"/>
    <hyperlink ref="M237" location="A126281482V" display="A126281482V" xr:uid="{7A16E3EB-2A68-4C62-8568-8D25012119EF}"/>
    <hyperlink ref="N237" location="A126304810F" display="A126304810F" xr:uid="{086F530A-CD07-4A85-85DB-A02AEF172187}"/>
    <hyperlink ref="O237" location="A126293146F" display="A126293146F" xr:uid="{6EB6B066-487C-4593-8CC4-3EF77D21E201}"/>
    <hyperlink ref="M239" location="A126281542K" display="A126281542K" xr:uid="{A2B0B7DF-98AF-4902-B179-A359DA1FEB94}"/>
    <hyperlink ref="N239" location="A126304870J" display="A126304870J" xr:uid="{4B2E1C80-25BB-4F7A-B7F9-DD500443F938}"/>
    <hyperlink ref="O239" location="A126293206W" display="A126293206W" xr:uid="{6D6B228C-321B-4304-8265-BBF4C49F050D}"/>
    <hyperlink ref="M240" location="A126281594L" display="A126281594L" xr:uid="{331BEAA2-DAD9-4562-98B9-A4DD266E5FB6}"/>
    <hyperlink ref="N240" location="A126304922X" display="A126304922X" xr:uid="{88E66D4B-747C-4AF0-BF52-DBAA2B845B2B}"/>
    <hyperlink ref="O240" location="A126293258X" display="A126293258X" xr:uid="{617082C5-A6B3-453F-9E7D-3295974B61D0}"/>
    <hyperlink ref="M241" location="A126281674L" display="A126281674L" xr:uid="{0E90435D-99D7-4375-99F2-80D87038F17A}"/>
    <hyperlink ref="N241" location="A126305002A" display="A126305002A" xr:uid="{B5059CC4-76CB-4B11-A63C-9423B69537BE}"/>
    <hyperlink ref="O241" location="A126293338X" display="A126293338X" xr:uid="{ECE0D457-1225-4CB7-B203-101226212976}"/>
    <hyperlink ref="M242" location="A126281486C" display="A126281486C" xr:uid="{8893A4A1-8752-44C4-A108-4FD580C41CE1}"/>
    <hyperlink ref="N242" location="A126304814R" display="A126304814R" xr:uid="{E77A063E-F038-46F1-A7BE-AD70C9251F06}"/>
    <hyperlink ref="O242" location="A126293150W" display="A126293150W" xr:uid="{BEA5CE8B-891B-4C02-AD3C-362CBFE3BCA8}"/>
    <hyperlink ref="M243" location="A126281626V" display="A126281626V" xr:uid="{1146E319-09CC-400C-BB67-012CB59357AB}"/>
    <hyperlink ref="N243" location="A126304954T" display="A126304954T" xr:uid="{764F41F9-B122-4224-B563-168BCE4C6F2F}"/>
    <hyperlink ref="O243" location="A126293290X" display="A126293290X" xr:uid="{9A38F77A-17C3-42D2-BBED-BE99D41A9B29}"/>
    <hyperlink ref="M244" location="A126281630K" display="A126281630K" xr:uid="{9C7A0449-72C3-40B3-8497-197489004DA9}"/>
    <hyperlink ref="N244" location="A126304958A" display="A126304958A" xr:uid="{CF088633-76A9-4D46-B0DE-5A1FC0E3F1C4}"/>
    <hyperlink ref="O244" location="A126293294J" display="A126293294J" xr:uid="{69DD6735-7785-40D2-BF76-C49C14363B6C}"/>
    <hyperlink ref="M245" location="A126281518K" display="A126281518K" xr:uid="{4E951AD7-E328-4F4B-8F4C-A1C5A4ED8FD7}"/>
    <hyperlink ref="N245" location="A126304846J" display="A126304846J" xr:uid="{391F4012-C37B-4CB0-B8F4-8C9D3A95752B}"/>
    <hyperlink ref="O245" location="A126293182R" display="A126293182R" xr:uid="{E1C546F5-52D4-489A-9F2B-53A2B723BDD3}"/>
    <hyperlink ref="M246" location="A126281490V" display="A126281490V" xr:uid="{4CFD2488-32CB-4B7D-B60A-7EFFBF255225}"/>
    <hyperlink ref="N246" location="A126304818X" display="A126304818X" xr:uid="{E8779A71-AE2C-470C-87B7-587466577773}"/>
    <hyperlink ref="O246" location="A126293154F" display="A126293154F" xr:uid="{5D5EA3F3-1812-46AA-8EFA-D16C0300FA01}"/>
    <hyperlink ref="M247" location="A126281546V" display="A126281546V" xr:uid="{20953BB1-0C95-4429-A43A-E481244D01E5}"/>
    <hyperlink ref="N247" location="A126304874T" display="A126304874T" xr:uid="{B3D0BFDC-83A1-4093-9C68-56A35CCFC638}"/>
    <hyperlink ref="O247" location="A126293210L" display="A126293210L" xr:uid="{AA9B2F16-C282-47A4-9B8C-B8CF5805B15D}"/>
    <hyperlink ref="M248" location="A126281510T" display="A126281510T" xr:uid="{05CCFBEA-BC2E-4B0A-8EC2-492DC2966567}"/>
    <hyperlink ref="N248" location="A126304838J" display="A126304838J" xr:uid="{C29DF117-D9C3-469D-A2BF-3F3F90D0F26E}"/>
    <hyperlink ref="O248" location="A126293174R" display="A126293174R" xr:uid="{F7AE6674-DB41-48CD-9ED2-219C091BF858}"/>
    <hyperlink ref="M250" location="A126281550K" display="A126281550K" xr:uid="{1B13445F-265F-4CEB-A207-D89D602DF559}"/>
    <hyperlink ref="N250" location="A126304878A" display="A126304878A" xr:uid="{3865F884-88FB-42EE-A41F-8E3DF79C07FD}"/>
    <hyperlink ref="O250" location="A126293214W" display="A126293214W" xr:uid="{BB561540-0401-42ED-87C6-1496618EC43A}"/>
    <hyperlink ref="M251" location="A126281522A" display="A126281522A" xr:uid="{3D31846F-D2E8-400E-ADAA-6D857D4BE178}"/>
    <hyperlink ref="N251" location="A126304850X" display="A126304850X" xr:uid="{52837553-6089-4B7F-AD0D-10E035141E17}"/>
    <hyperlink ref="O251" location="A126293186X" display="A126293186X" xr:uid="{587931F3-9C19-4666-80F1-BAF6197B3579}"/>
    <hyperlink ref="M253" location="A126281554V" display="A126281554V" xr:uid="{E8CBDD1E-245D-423D-8A88-5F4CB54D2C6D}"/>
    <hyperlink ref="N253" location="A126304882T" display="A126304882T" xr:uid="{FF6ED1FA-58FF-424A-8EC2-E16FE7A32851}"/>
    <hyperlink ref="O253" location="A126293218F" display="A126293218F" xr:uid="{A513E4E3-9E3F-4321-A5CA-6CADA3C8681A}"/>
    <hyperlink ref="M254" location="A126281598W" display="A126281598W" xr:uid="{B642A776-5B39-4D04-8374-105DAC37A285}"/>
    <hyperlink ref="N254" location="A126304926J" display="A126304926J" xr:uid="{525D2DFE-2267-4181-869B-0178A444D88E}"/>
    <hyperlink ref="O254" location="A126293262R" display="A126293262R" xr:uid="{3D1EEAFC-47F4-479D-8CD8-5EE62436A544}"/>
    <hyperlink ref="M256" location="A126281558C" display="A126281558C" xr:uid="{07A60CCA-7379-4272-A566-562764211835}"/>
    <hyperlink ref="N256" location="A126304886A" display="A126304886A" xr:uid="{39E21C62-AEE1-447B-BDDC-207FFF4A81FA}"/>
    <hyperlink ref="O256" location="A126293222W" display="A126293222W" xr:uid="{CCCDED99-0A05-4554-AE65-48847B560B69}"/>
    <hyperlink ref="M257" location="A126281526K" display="A126281526K" xr:uid="{EE19A5D5-D97A-41BA-9F99-BC5800B67C52}"/>
    <hyperlink ref="N257" location="A126304854J" display="A126304854J" xr:uid="{CDE3FEA2-A5BD-4AD6-95DC-A4300A9FDB6D}"/>
    <hyperlink ref="O257" location="A126293190R" display="A126293190R" xr:uid="{66258B64-3CD2-4F68-AAFD-E8C5F833E5F0}"/>
    <hyperlink ref="M258" location="A126281634V" display="A126281634V" xr:uid="{11A827C5-CCCA-4801-A07A-8EF620226EF3}"/>
    <hyperlink ref="N258" location="A126304962T" display="A126304962T" xr:uid="{A91A863D-5F87-4D45-8B59-2B8F5C7D1053}"/>
    <hyperlink ref="O258" location="A126293298T" display="A126293298T" xr:uid="{CDED9A36-D10E-4B52-9176-A85E4C91FB7A}"/>
    <hyperlink ref="M259" location="A126281602A" display="A126281602A" xr:uid="{B1FDC04F-6F61-47A6-A6CC-6F45682C8A22}"/>
    <hyperlink ref="N259" location="A126304930X" display="A126304930X" xr:uid="{41CAC117-C49A-47A4-83B7-3A63703A3FF0}"/>
    <hyperlink ref="O259" location="A126293266X" display="A126293266X" xr:uid="{2115AC27-7947-48C8-86B0-DBE6C6A635F1}"/>
    <hyperlink ref="M260" location="A126281606K" display="A126281606K" xr:uid="{96C1E98F-0B9F-4F19-9DFE-A0BF112FD2E0}"/>
    <hyperlink ref="N260" location="A126304934J" display="A126304934J" xr:uid="{060599C2-1FD2-464C-B5A5-D962E75F6196}"/>
    <hyperlink ref="O260" location="A126293270R" display="A126293270R" xr:uid="{8493761B-719E-44C6-98A4-EFC39F51554F}"/>
    <hyperlink ref="M231" location="A126281678W" display="A126281678W" xr:uid="{36D22B6A-ED8E-423A-B60D-6C67E62E42C6}"/>
    <hyperlink ref="N231" location="A126305006K" display="A126305006K" xr:uid="{F8DD4175-51B2-4C48-BF1A-CC9D311CD0BC}"/>
    <hyperlink ref="O231" location="A126293342R" display="A126293342R" xr:uid="{8A79605D-44FF-4E03-96E1-58E422A85434}"/>
    <hyperlink ref="M264" location="A126281494C" display="A126281494C" xr:uid="{66007533-6D8A-4131-B215-8898659F30BF}"/>
    <hyperlink ref="N264" location="A126304822R" display="A126304822R" xr:uid="{504CF3F8-8F62-47AB-9524-647848B5C881}"/>
    <hyperlink ref="O264" location="A126293158R" display="A126293158R" xr:uid="{3A843510-AA6C-4598-8A21-5BE094C80BD7}"/>
    <hyperlink ref="M265" location="A126281562V" display="A126281562V" xr:uid="{F6AD18AF-1F49-4ED2-8C4E-2A1559C93E35}"/>
    <hyperlink ref="N265" location="A126304890T" display="A126304890T" xr:uid="{D0AEF476-2E26-4E90-BF20-601B0E84BA3A}"/>
    <hyperlink ref="O265" location="A126293226F" display="A126293226F" xr:uid="{73EDEAE5-21E5-4801-B3E5-EB6EE5FE7107}"/>
    <hyperlink ref="M266" location="A126281514A" display="A126281514A" xr:uid="{CCD1931E-2776-4EC9-A7DF-1351BEE29376}"/>
    <hyperlink ref="N266" location="A126304842X" display="A126304842X" xr:uid="{7D38209C-C5E6-415A-B96B-07E3743DA28F}"/>
    <hyperlink ref="O266" location="A126293178X" display="A126293178X" xr:uid="{7651BE2D-9541-44AB-93E9-8E681135D293}"/>
    <hyperlink ref="M267" location="A126281610A" display="A126281610A" xr:uid="{10EFB15C-9563-4204-B7CB-AD419C5982B9}"/>
    <hyperlink ref="N267" location="A126304938T" display="A126304938T" xr:uid="{1647842E-7850-4895-A158-BD8FA76789BB}"/>
    <hyperlink ref="O267" location="A126293274X" display="A126293274X" xr:uid="{BB683671-678C-4F58-98B0-75C0EFA35BD9}"/>
    <hyperlink ref="M268" location="A126281614K" display="A126281614K" xr:uid="{6CC1E936-94E4-4A38-863E-4812207AC671}"/>
    <hyperlink ref="N268" location="A126304942J" display="A126304942J" xr:uid="{71FF544E-DB63-4AEB-8C44-D4C7B3A8E9E2}"/>
    <hyperlink ref="O268" location="A126293278J" display="A126293278J" xr:uid="{91AE4537-F4AB-43DD-809B-3D91FB856ED5}"/>
    <hyperlink ref="M269" location="A126281530A" display="A126281530A" xr:uid="{D5E44140-4A25-49AD-A659-7A4A33E8EA44}"/>
    <hyperlink ref="N269" location="A126304858T" display="A126304858T" xr:uid="{63DF5A19-D6C1-4B4B-A738-2BB2E0799A15}"/>
    <hyperlink ref="O269" location="A126293194X" display="A126293194X" xr:uid="{F7E01C38-D2A0-409B-BEAD-1A753F1EBA2E}"/>
    <hyperlink ref="M270" location="A126281498L" display="A126281498L" xr:uid="{521EA0DC-5EA1-477B-9210-70CC2A8CCAF6}"/>
    <hyperlink ref="N270" location="A126304826X" display="A126304826X" xr:uid="{0223222D-0FBD-4AA8-BCEC-57C5C5C7D406}"/>
    <hyperlink ref="O270" location="A126293162F" display="A126293162F" xr:uid="{7BF33756-EF60-43AE-A7CB-B967F833E866}"/>
    <hyperlink ref="M271" location="A126281682L" display="A126281682L" xr:uid="{14486A74-7AFD-4B0D-85CA-5A4FD0CA4DB5}"/>
    <hyperlink ref="N271" location="A126305010A" display="A126305010A" xr:uid="{4FF09203-F9B7-4DE5-B9BF-A474C069D938}"/>
    <hyperlink ref="O271" location="A126293346X" display="A126293346X" xr:uid="{8EEF9755-3FA4-43A2-931E-64DED7862273}"/>
    <hyperlink ref="M272" location="A126281566C" display="A126281566C" xr:uid="{D820FCC2-2E0D-4EB7-AD70-CAE563228D3E}"/>
    <hyperlink ref="N272" location="A126304894A" display="A126304894A" xr:uid="{29F7F035-0394-4787-8664-E0C1DA61D1CA}"/>
    <hyperlink ref="O272" location="A126293230W" display="A126293230W" xr:uid="{B8F97592-6A0B-4F7E-96F4-55CB690109CD}"/>
    <hyperlink ref="M273" location="A126281638C" display="A126281638C" xr:uid="{16E8C45C-B579-490A-B3E2-F4AE0BDBA001}"/>
    <hyperlink ref="N273" location="A126304966A" display="A126304966A" xr:uid="{FD1484FD-5617-4DD6-B135-72AFF66F3AFE}"/>
    <hyperlink ref="O273" location="A126293302W" display="A126293302W" xr:uid="{D8D999A7-5864-4C35-9216-7E802D524A72}"/>
    <hyperlink ref="P199" location="A126283586X" display="A126283586X" xr:uid="{D364170F-6BDF-40B1-A08D-92FA99E05A2B}"/>
    <hyperlink ref="Q199" location="A126306914K" display="A126306914K" xr:uid="{AF937F3C-E9B9-431C-809A-4F6111E1D33C}"/>
    <hyperlink ref="R199" location="A126295250T" display="A126295250T" xr:uid="{54A1BBA3-AA45-4990-BA51-930AFD76C161}"/>
    <hyperlink ref="P205" location="A126283514L" display="A126283514L" xr:uid="{1913DB5F-9A5E-4175-BC0C-BA6434615073}"/>
    <hyperlink ref="Q205" location="A126306842K" display="A126306842K" xr:uid="{19E065BE-4326-48C8-8E11-0E4BA5407B8E}"/>
    <hyperlink ref="R205" location="A126295178K" display="A126295178K" xr:uid="{E3D4C4D5-D4EF-437B-8449-41C8E0B144B6}"/>
    <hyperlink ref="P209" location="A126283590R" display="A126283590R" xr:uid="{29DB597F-65C9-4944-8415-82DB0A3BE98A}"/>
    <hyperlink ref="Q209" location="A126306918V" display="A126306918V" xr:uid="{5013D96B-6142-4AEF-A3BC-7945A2059B15}"/>
    <hyperlink ref="R209" location="A126295254A" display="A126295254A" xr:uid="{8714A5BB-99AE-4058-BF9E-A6F9ACEC1B86}"/>
    <hyperlink ref="P210" location="A126283594X" display="A126283594X" xr:uid="{3EDC8F37-C040-442C-AE7D-62DC4846D1E6}"/>
    <hyperlink ref="Q210" location="A126306922K" display="A126306922K" xr:uid="{0FAA1289-FFF2-4F95-A0E1-86A3033C85F6}"/>
    <hyperlink ref="R210" location="A126295258K" display="A126295258K" xr:uid="{A4EADAE3-9067-4857-8DE3-657CD24DEE36}"/>
    <hyperlink ref="P212" location="A126283518W" display="A126283518W" xr:uid="{39D69019-5F7E-4059-BBA0-8D2A18FB7B1B}"/>
    <hyperlink ref="Q212" location="A126306846V" display="A126306846V" xr:uid="{6C1FEF50-0B93-4A8F-9765-E54BA87DA1F7}"/>
    <hyperlink ref="R212" location="A126295182A" display="A126295182A" xr:uid="{FD741FFF-A842-4182-A0D8-C13FF9DE1B30}"/>
    <hyperlink ref="P213" location="A126283522L" display="A126283522L" xr:uid="{8A343D95-9F69-4E31-A640-E5E8C2CCD620}"/>
    <hyperlink ref="Q213" location="A126306850K" display="A126306850K" xr:uid="{1E8C12F5-BCBA-46CF-8161-847832E241B3}"/>
    <hyperlink ref="R213" location="A126295186K" display="A126295186K" xr:uid="{71ADD806-9EBB-4460-9A33-7964C80AFF60}"/>
    <hyperlink ref="P215" location="A126283562F" display="A126283562F" xr:uid="{76DFF78C-C6DC-4358-8C40-F418BDAFB2FE}"/>
    <hyperlink ref="Q215" location="A126306890C" display="A126306890C" xr:uid="{9640ACF8-FBE4-42EC-B4B4-8DCEF17CC6F0}"/>
    <hyperlink ref="R215" location="A126295226T" display="A126295226T" xr:uid="{BB0BB06C-BC45-4D2D-A9B0-83C002EB78B2}"/>
    <hyperlink ref="P216" location="A126283478R" display="A126283478R" xr:uid="{AFDD3EDA-1629-4F36-8FEE-338269CE1392}"/>
    <hyperlink ref="Q216" location="A126306806A" display="A126306806A" xr:uid="{0942DA33-6A34-45BB-8F40-AE6E7518F5B6}"/>
    <hyperlink ref="R216" location="A126295142J" display="A126295142J" xr:uid="{000AE96C-B716-4925-BD87-6F15E1DEC514}"/>
    <hyperlink ref="P217" location="A126283598J" display="A126283598J" xr:uid="{0728E1BD-1596-419B-9FA7-54AFE381B009}"/>
    <hyperlink ref="Q217" location="A126306926V" display="A126306926V" xr:uid="{8C71CD0B-8666-4723-9B49-847F93EB17DA}"/>
    <hyperlink ref="R217" location="A126295262A" display="A126295262A" xr:uid="{470D5067-632B-4017-A6C1-2A1F5AD056CA}"/>
    <hyperlink ref="P218" location="A126283566R" display="A126283566R" xr:uid="{AB9D97CE-BB90-488E-856A-FA3612400082}"/>
    <hyperlink ref="Q218" location="A126306894L" display="A126306894L" xr:uid="{C08F5F3A-C134-49B7-81A4-56D957E58956}"/>
    <hyperlink ref="R218" location="A126295230J" display="A126295230J" xr:uid="{0E296223-07F0-4F87-8104-27C8FD56C4C7}"/>
    <hyperlink ref="P219" location="A126283610L" display="A126283610L" xr:uid="{348D4DF4-AFC0-4512-B39E-227EE90344B8}"/>
    <hyperlink ref="Q219" location="A126306938C" display="A126306938C" xr:uid="{B3C0D320-279F-45C5-944A-D6A0A04CE196}"/>
    <hyperlink ref="R219" location="A126295274K" display="A126295274K" xr:uid="{B89CC0BF-9E4F-42B9-87B1-24BFEAC4A2C7}"/>
    <hyperlink ref="P220" location="A126283482F" display="A126283482F" xr:uid="{531C1A7A-067B-4607-9DFB-4345A44540E2}"/>
    <hyperlink ref="Q220" location="A126306810T" display="A126306810T" xr:uid="{4467A578-7F8C-441B-8A0E-8B52A5F65776}"/>
    <hyperlink ref="R220" location="A126295146T" display="A126295146T" xr:uid="{4D8A56D4-9380-45C2-ABD0-4D7D55F90D95}"/>
    <hyperlink ref="P221" location="A126283418L" display="A126283418L" xr:uid="{70E8DDC9-5AA1-4F5F-AE8C-4412A498F9A9}"/>
    <hyperlink ref="Q221" location="A126306746K" display="A126306746K" xr:uid="{BE5D0CA8-D202-42E0-AFDF-FD6CD756CFEE}"/>
    <hyperlink ref="R221" location="A126295082T" display="A126295082T" xr:uid="{C8CCB8FF-1ABA-4401-A820-437DC752710C}"/>
    <hyperlink ref="P222" location="A126283446W" display="A126283446W" xr:uid="{91B9669E-CBB8-487C-8C14-838943EF008F}"/>
    <hyperlink ref="Q222" location="A126306774V" display="A126306774V" xr:uid="{1AFDC1D8-82B5-4C01-9B79-1AA1CABDB98A}"/>
    <hyperlink ref="R222" location="A126295110R" display="A126295110R" xr:uid="{3CFD25AE-329C-4AC0-A569-E01644B9AF4D}"/>
    <hyperlink ref="P223" location="A126283526W" display="A126283526W" xr:uid="{87E06363-D0E4-4989-B081-865116B87FD3}"/>
    <hyperlink ref="Q223" location="A126306854V" display="A126306854V" xr:uid="{A2D866DA-A340-4E34-8E6F-97830417AFBC}"/>
    <hyperlink ref="R223" location="A126295190A" display="A126295190A" xr:uid="{E97B2CCB-4319-4CBF-990C-56FB22D9C922}"/>
    <hyperlink ref="P225" location="A126283450L" display="A126283450L" xr:uid="{E4531F76-3BE3-4D14-A274-1D8EFB21A1BF}"/>
    <hyperlink ref="Q225" location="A126306778C" display="A126306778C" xr:uid="{6E428878-D03D-4D3B-BCAB-B59BD5B2250F}"/>
    <hyperlink ref="R225" location="A126295114X" display="A126295114X" xr:uid="{D09181B0-BB8D-47C3-96BB-509D9BFDEB85}"/>
    <hyperlink ref="P226" location="A126283530L" display="A126283530L" xr:uid="{E7A678B7-9B2B-4BD6-BDF3-F1D310F2D871}"/>
    <hyperlink ref="Q226" location="A126306858C" display="A126306858C" xr:uid="{170BEC70-5E0C-4702-B4E3-F7F82FA0EE6B}"/>
    <hyperlink ref="R226" location="A126295194K" display="A126295194K" xr:uid="{DB1B8CB3-809E-4B67-A420-95ACE5549B28}"/>
    <hyperlink ref="P204" location="A126283534W" display="A126283534W" xr:uid="{3022795A-04D7-4E63-9AD7-327D28096D31}"/>
    <hyperlink ref="Q204" location="A126306862V" display="A126306862V" xr:uid="{EC67B2ED-FE71-43D3-B38F-A438613A98F7}"/>
    <hyperlink ref="R204" location="A126295198V" display="A126295198V" xr:uid="{150BF653-AA79-4282-B74E-91BC79B02B3D}"/>
    <hyperlink ref="P200" location="A126283614W" display="A126283614W" xr:uid="{11D5DF89-BC49-41EF-A5AD-53AA91431021}"/>
    <hyperlink ref="Q200" location="A126306942V" display="A126306942V" xr:uid="{9393FFC4-7F8E-4D98-B5BB-1930CD0CF2E3}"/>
    <hyperlink ref="R200" location="A126295278V" display="A126295278V" xr:uid="{AAA54487-70D1-4BC3-97DE-0A4CC8ABA1AC}"/>
    <hyperlink ref="P230" location="A126283422C" display="A126283422C" xr:uid="{14C673CC-BFAE-4523-A742-0C749C4BEA53}"/>
    <hyperlink ref="Q230" location="A126306750A" display="A126306750A" xr:uid="{27C5BAC7-2D93-4F67-A8DA-873F7DF157CC}"/>
    <hyperlink ref="R230" location="A126295086A" display="A126295086A" xr:uid="{6212A850-0E71-4647-9079-9C7BC202423A}"/>
    <hyperlink ref="P235" location="A126283602L" display="A126283602L" xr:uid="{71B285E5-75F9-4480-8294-E608D55FC2E7}"/>
    <hyperlink ref="Q235" location="A126306930K" display="A126306930K" xr:uid="{27A5FF4D-791C-4270-A2BB-5D2AA51B325E}"/>
    <hyperlink ref="R235" location="A126295266K" display="A126295266K" xr:uid="{E46C4C72-CCAF-484C-B03C-BF01BD5B3873}"/>
    <hyperlink ref="P236" location="A126283606W" display="A126283606W" xr:uid="{8E798526-327B-4868-BE40-9A6CC398A0BA}"/>
    <hyperlink ref="Q236" location="A126306934V" display="A126306934V" xr:uid="{9CF6C75D-4EB5-408C-83B7-669E5D145185}"/>
    <hyperlink ref="R236" location="A126295270A" display="A126295270A" xr:uid="{C7BB2A8A-6EA3-435A-A441-9927F89AA5CB}"/>
    <hyperlink ref="P237" location="A126283426L" display="A126283426L" xr:uid="{33540EE2-1A35-4078-BF7C-D64C6A59767B}"/>
    <hyperlink ref="Q237" location="A126306754K" display="A126306754K" xr:uid="{3F7B592B-0E07-45FC-8BF1-9D46F27AF6A5}"/>
    <hyperlink ref="R237" location="A126295090T" display="A126295090T" xr:uid="{27991606-4D5E-42E3-8DDE-B4B8A35CBE74}"/>
    <hyperlink ref="P239" location="A126283486R" display="A126283486R" xr:uid="{D0DEEEF8-4965-4832-8DC0-28A5FCDEE2B7}"/>
    <hyperlink ref="Q239" location="A126306814A" display="A126306814A" xr:uid="{9A7BCEB7-05BA-4AC5-833C-ABBD98161B4D}"/>
    <hyperlink ref="R239" location="A126295150J" display="A126295150J" xr:uid="{D5B85D2A-6EA5-448E-B300-71EC7A6FF233}"/>
    <hyperlink ref="P240" location="A126283538F" display="A126283538F" xr:uid="{A0B84C38-C868-47CD-9439-2C5673FCFD02}"/>
    <hyperlink ref="Q240" location="A126306866C" display="A126306866C" xr:uid="{27284E5D-F430-4DE2-8851-1158DC54C2A9}"/>
    <hyperlink ref="R240" location="A126295202X" display="A126295202X" xr:uid="{ADB87C34-4EB9-4A57-8195-9488CCE45299}"/>
    <hyperlink ref="P241" location="A126283618F" display="A126283618F" xr:uid="{5177E55B-E688-465D-9B83-A9DD6E03D43F}"/>
    <hyperlink ref="Q241" location="A126306946C" display="A126306946C" xr:uid="{E40D7518-29E6-44D4-A6FF-912361874931}"/>
    <hyperlink ref="R241" location="A126295282K" display="A126295282K" xr:uid="{A077FDAE-B8A0-4D52-976C-295290EB6A1F}"/>
    <hyperlink ref="P242" location="A126283430C" display="A126283430C" xr:uid="{DA2E9C71-525D-4DBB-BCD2-991AA93851A9}"/>
    <hyperlink ref="Q242" location="A126306758V" display="A126306758V" xr:uid="{83000E78-98B8-4E0B-BB5F-871713F3DCAC}"/>
    <hyperlink ref="R242" location="A126295094A" display="A126295094A" xr:uid="{3D221F0E-F198-4EB1-AE52-FBEB5648C6F4}"/>
    <hyperlink ref="P243" location="A126283570F" display="A126283570F" xr:uid="{BA1E8A71-E154-45BE-B482-949A4ABC0EEB}"/>
    <hyperlink ref="Q243" location="A126306898W" display="A126306898W" xr:uid="{01B02FA6-8760-4D97-83FB-1CDDE33A1C02}"/>
    <hyperlink ref="R243" location="A126295234T" display="A126295234T" xr:uid="{1E6B4B7C-E7E0-402A-832A-D9C3807E5F83}"/>
    <hyperlink ref="P244" location="A126283574R" display="A126283574R" xr:uid="{2E87781C-B7A6-426D-A8A3-82CAD0734B70}"/>
    <hyperlink ref="Q244" location="A126306902A" display="A126306902A" xr:uid="{37C48B5F-E7D3-4407-A914-8798696AD88B}"/>
    <hyperlink ref="R244" location="A126295238A" display="A126295238A" xr:uid="{F36BE3D2-1D43-4F1F-9828-2235421DB16E}"/>
    <hyperlink ref="P245" location="A126283462W" display="A126283462W" xr:uid="{5783012F-767E-4071-9471-FCC9EAD0BA7A}"/>
    <hyperlink ref="Q245" location="A126306790V" display="A126306790V" xr:uid="{87FD00D7-2AAC-4CF9-A427-F8BB27EFE8A1}"/>
    <hyperlink ref="R245" location="A126295126J" display="A126295126J" xr:uid="{305843B2-E745-49B1-8534-F8ECA26955D6}"/>
    <hyperlink ref="P246" location="A126283434L" display="A126283434L" xr:uid="{2946A230-AE08-4C27-801F-7B64127C070A}"/>
    <hyperlink ref="Q246" location="A126306762K" display="A126306762K" xr:uid="{906D600A-4936-4F80-A371-C8A7750CA333}"/>
    <hyperlink ref="R246" location="A126295098K" display="A126295098K" xr:uid="{B5101E45-93BA-4D72-8CCA-667DF7077F3B}"/>
    <hyperlink ref="P247" location="A126283490F" display="A126283490F" xr:uid="{B4C77155-F4CE-44AB-AFEB-0765B34D0C16}"/>
    <hyperlink ref="Q247" location="A126306818K" display="A126306818K" xr:uid="{AFFD974A-62BC-4A0C-AE72-351F3ABBA2E2}"/>
    <hyperlink ref="R247" location="A126295154T" display="A126295154T" xr:uid="{E63D5837-5F13-43F3-B572-5047607B9703}"/>
    <hyperlink ref="P248" location="A126283454W" display="A126283454W" xr:uid="{AEB864CD-C5A8-4CA8-84D6-A2044A5AD030}"/>
    <hyperlink ref="Q248" location="A126306782V" display="A126306782V" xr:uid="{5029103A-7780-40DF-AFB4-BA358F0D3868}"/>
    <hyperlink ref="R248" location="A126295118J" display="A126295118J" xr:uid="{CE99B409-4FA3-4405-9F12-AFCA6B9A4EF2}"/>
    <hyperlink ref="P250" location="A126283494R" display="A126283494R" xr:uid="{3E212BD6-9904-450E-A9D2-79FE26E4B623}"/>
    <hyperlink ref="Q250" location="A126306822A" display="A126306822A" xr:uid="{6F6218AC-07EB-4E38-B268-25B29FA33CA8}"/>
    <hyperlink ref="R250" location="A126295158A" display="A126295158A" xr:uid="{F642382B-F5C1-4A44-B811-4D518166BD99}"/>
    <hyperlink ref="P251" location="A126283466F" display="A126283466F" xr:uid="{A6A958BB-EE7E-4DEE-8115-FDE98E213333}"/>
    <hyperlink ref="Q251" location="A126306794C" display="A126306794C" xr:uid="{D5F2E7EF-E31D-49E9-97BE-DF4DA4361EA9}"/>
    <hyperlink ref="R251" location="A126295130X" display="A126295130X" xr:uid="{47302855-590F-4CAC-9A27-4529BEFF8E91}"/>
    <hyperlink ref="P253" location="A126283498X" display="A126283498X" xr:uid="{652FE3BF-6DFB-42B3-A177-8678FA15BC59}"/>
    <hyperlink ref="Q253" location="A126306826K" display="A126306826K" xr:uid="{9A7CC8CE-2F08-403B-BD23-ACD04B5E6676}"/>
    <hyperlink ref="R253" location="A126295162T" display="A126295162T" xr:uid="{372C7513-AF7F-4627-9E96-600CBE42A4E8}"/>
    <hyperlink ref="P254" location="A126283542W" display="A126283542W" xr:uid="{C9B8926B-0F00-4401-BC62-BA00DBB16440}"/>
    <hyperlink ref="Q254" location="A126306870V" display="A126306870V" xr:uid="{AF7BA8E9-D2FD-4661-B781-C87A8B102467}"/>
    <hyperlink ref="R254" location="A126295206J" display="A126295206J" xr:uid="{D063A5E9-F1C5-4522-BCCA-FBC396C87BDE}"/>
    <hyperlink ref="P256" location="A126283502C" display="A126283502C" xr:uid="{775560C9-D424-4A63-A0FF-44A020D3D871}"/>
    <hyperlink ref="Q256" location="A126306830A" display="A126306830A" xr:uid="{071136A6-617F-4A09-B603-4DB516BBAD5C}"/>
    <hyperlink ref="R256" location="A126295166A" display="A126295166A" xr:uid="{12849AA1-F32E-4869-A2C6-FC85B24F9885}"/>
    <hyperlink ref="P257" location="A126283470W" display="A126283470W" xr:uid="{FA901FDC-6F3D-44E5-8772-D236E70BFEEF}"/>
    <hyperlink ref="Q257" location="A126306798L" display="A126306798L" xr:uid="{8312ED84-2B9B-48A1-949F-4BD55EC967D9}"/>
    <hyperlink ref="R257" location="A126295134J" display="A126295134J" xr:uid="{1E3C2072-EB4D-4B16-A895-0DDFF0BBAB57}"/>
    <hyperlink ref="P258" location="A126283578X" display="A126283578X" xr:uid="{DB84A175-A748-4772-9595-DE67ED9CF609}"/>
    <hyperlink ref="Q258" location="A126306906K" display="A126306906K" xr:uid="{5A6E66F9-F350-42B3-8E22-FE7EEDCAED39}"/>
    <hyperlink ref="R258" location="A126295242T" display="A126295242T" xr:uid="{70D5D85D-0902-442C-B257-3A20FA3751CF}"/>
    <hyperlink ref="P259" location="A126283546F" display="A126283546F" xr:uid="{190B9435-6AC6-4676-8E10-F8AA08E5EC30}"/>
    <hyperlink ref="Q259" location="A126306874C" display="A126306874C" xr:uid="{ADC70426-41AE-4B9E-B4CA-3862052A92D1}"/>
    <hyperlink ref="R259" location="A126295210X" display="A126295210X" xr:uid="{B243B55E-042F-4888-9BE7-C1A242A37414}"/>
    <hyperlink ref="P260" location="A126283550W" display="A126283550W" xr:uid="{90606C83-26A9-42C6-86A4-DF8E80428A64}"/>
    <hyperlink ref="Q260" location="A126306878L" display="A126306878L" xr:uid="{FF91BC1F-526D-40A6-8A4B-987D57745D7A}"/>
    <hyperlink ref="R260" location="A126295214J" display="A126295214J" xr:uid="{84C93D6F-5AC1-4A61-AFF0-051458C4C5C0}"/>
    <hyperlink ref="P231" location="A126283622W" display="A126283622W" xr:uid="{650F2605-748D-4AC7-A02C-B92EC2062DB7}"/>
    <hyperlink ref="Q231" location="A126306950V" display="A126306950V" xr:uid="{F1B05EA1-CE07-4324-A2B6-3B153C2BC00B}"/>
    <hyperlink ref="R231" location="A126295286V" display="A126295286V" xr:uid="{06C305F0-AC7F-47D1-BFD1-C0672B5EF60A}"/>
    <hyperlink ref="P264" location="A126283438W" display="A126283438W" xr:uid="{B2BEF825-AE0C-4071-B663-5871EBE8F3BB}"/>
    <hyperlink ref="Q264" location="A126306766V" display="A126306766V" xr:uid="{EC1A315E-E182-4956-BFA2-D0B981C29ECC}"/>
    <hyperlink ref="R264" location="A126295102R" display="A126295102R" xr:uid="{60D750F1-4D43-4776-82CF-A6BE86E4A1B0}"/>
    <hyperlink ref="P265" location="A126283506L" display="A126283506L" xr:uid="{D27593EE-B6FC-4886-844B-9201EC60232C}"/>
    <hyperlink ref="Q265" location="A126306834K" display="A126306834K" xr:uid="{5B28B3B9-A538-4228-A952-F1990E81BC5C}"/>
    <hyperlink ref="R265" location="A126295170T" display="A126295170T" xr:uid="{841BFE2E-E9C7-4FD7-888A-038D2871B8E8}"/>
    <hyperlink ref="P266" location="A126283458F" display="A126283458F" xr:uid="{EAFD31E8-E025-49AE-A071-BA18C46948C8}"/>
    <hyperlink ref="Q266" location="A126306786C" display="A126306786C" xr:uid="{0CDB2273-3177-4321-9F6D-F21787F28251}"/>
    <hyperlink ref="R266" location="A126295122X" display="A126295122X" xr:uid="{F29EFF89-C3A5-451E-BCB5-3F4F6DAF5D48}"/>
    <hyperlink ref="P267" location="A126283554F" display="A126283554F" xr:uid="{EB0AEFBC-EB9F-44F6-85A7-CC2A0A9BC9A9}"/>
    <hyperlink ref="Q267" location="A126306882C" display="A126306882C" xr:uid="{6E272407-421F-4047-BB5B-2B42A4F17E58}"/>
    <hyperlink ref="R267" location="A126295218T" display="A126295218T" xr:uid="{25FC7A99-4749-4454-AEBB-BC392E9969E6}"/>
    <hyperlink ref="P268" location="A126283558R" display="A126283558R" xr:uid="{3FAEFDAA-DC5B-4754-9EC0-302C34B40DCF}"/>
    <hyperlink ref="Q268" location="A126306886L" display="A126306886L" xr:uid="{A21B4253-D9EA-47CB-B761-61D804F5F212}"/>
    <hyperlink ref="R268" location="A126295222J" display="A126295222J" xr:uid="{6D40256E-AD08-40C2-BBD5-FF9E8631815A}"/>
    <hyperlink ref="P269" location="A126283474F" display="A126283474F" xr:uid="{804947B0-1F0D-4CA6-841B-C0E684684424}"/>
    <hyperlink ref="Q269" location="A126306802T" display="A126306802T" xr:uid="{875C4E1E-5AA1-4DF7-82D2-CC2EFE340085}"/>
    <hyperlink ref="R269" location="A126295138T" display="A126295138T" xr:uid="{9DBE2D5C-7CCF-4378-B838-A2C034D772DC}"/>
    <hyperlink ref="P270" location="A126283442L" display="A126283442L" xr:uid="{082E0F41-2CBB-46E1-894C-733084C1010A}"/>
    <hyperlink ref="Q270" location="A126306770K" display="A126306770K" xr:uid="{C58957AD-A414-4910-AA73-71FC49CA94AA}"/>
    <hyperlink ref="R270" location="A126295106X" display="A126295106X" xr:uid="{D6364094-3E10-48A3-BA95-506D8BFD680B}"/>
    <hyperlink ref="P271" location="A126283626F" display="A126283626F" xr:uid="{62421C67-2001-41B2-A3BD-9A185274F662}"/>
    <hyperlink ref="Q271" location="A126306954C" display="A126306954C" xr:uid="{C2029CA5-9024-41A1-9656-5EACC7CA5475}"/>
    <hyperlink ref="R271" location="A126295290K" display="A126295290K" xr:uid="{CCB76B70-7FED-4624-A73E-5919F3F9409A}"/>
    <hyperlink ref="P272" location="A126283510C" display="A126283510C" xr:uid="{D24CA5FF-7549-46F7-A4C7-152873DCD3A8}"/>
    <hyperlink ref="Q272" location="A126306838V" display="A126306838V" xr:uid="{E664F8A2-1326-4D67-9A68-DF22126F3CB6}"/>
    <hyperlink ref="R272" location="A126295174A" display="A126295174A" xr:uid="{39C7745D-BD05-48FC-B9AD-C270CB3A0E1C}"/>
    <hyperlink ref="P273" location="A126283582R" display="A126283582R" xr:uid="{3BD0B2AA-CE4E-4680-B2D0-B81D5CC319CF}"/>
    <hyperlink ref="Q273" location="A126306910A" display="A126306910A" xr:uid="{51033207-EDC9-4BF3-B085-EB5DA6DDADC2}"/>
    <hyperlink ref="R273" location="A126295246A" display="A126295246A" xr:uid="{FDE0270C-EA62-475A-866D-B35C703D5AB4}"/>
    <hyperlink ref="S199" location="A126277754K" display="A126277754K" xr:uid="{1F4994A5-58AA-4B7C-9705-1CCBE841199C}"/>
    <hyperlink ref="T199" location="A126301082R" display="A126301082R" xr:uid="{9B2B8E13-D4E6-484A-A023-55B84A857257}"/>
    <hyperlink ref="U199" location="A126289418W" display="A126289418W" xr:uid="{9C8F5A37-3653-42C0-8A11-0E7266091413}"/>
    <hyperlink ref="S205" location="A126277682K" display="A126277682K" xr:uid="{B08A9031-1F13-450D-B335-E4B61D3C0867}"/>
    <hyperlink ref="T205" location="A126301010C" display="A126301010C" xr:uid="{F63A4C1C-84EB-4ED9-8F98-42BC827E0EC6}"/>
    <hyperlink ref="U205" location="A126289346W" display="A126289346W" xr:uid="{0DC0CB25-0538-4449-8DBF-D5B7B801CE3E}"/>
    <hyperlink ref="S209" location="A126277758V" display="A126277758V" xr:uid="{223D59DA-5D56-42FF-AC9D-443188B89C8C}"/>
    <hyperlink ref="T209" location="A126301086X" display="A126301086X" xr:uid="{A03F743C-DF33-421E-882F-9BA35C80C37D}"/>
    <hyperlink ref="U209" location="A126289422L" display="A126289422L" xr:uid="{3645FD2B-FE6E-48AF-ABDD-8FC4C14CE8D7}"/>
    <hyperlink ref="S210" location="A126277762K" display="A126277762K" xr:uid="{71F8BA5B-2767-4F57-AB55-787CDDF9C771}"/>
    <hyperlink ref="T210" location="A126301090R" display="A126301090R" xr:uid="{F61C0C3B-D132-4A39-BF18-B7AD4412AFD4}"/>
    <hyperlink ref="U210" location="A126289426W" display="A126289426W" xr:uid="{33542485-D687-4AF4-BECD-1F051B0B0EEB}"/>
    <hyperlink ref="S212" location="A126277686V" display="A126277686V" xr:uid="{6ECC75BE-7CEB-4A0E-80E8-A9ED63F89911}"/>
    <hyperlink ref="T212" location="A126301014L" display="A126301014L" xr:uid="{BB05E953-E761-414D-A700-9B266DE3AB01}"/>
    <hyperlink ref="U212" location="A126289350L" display="A126289350L" xr:uid="{532ADBF4-143B-46FC-BB46-ED26E626A215}"/>
    <hyperlink ref="S213" location="A126277690K" display="A126277690K" xr:uid="{8B011DA5-3326-4066-AD00-4BCF32B8D76F}"/>
    <hyperlink ref="T213" location="A126301018W" display="A126301018W" xr:uid="{43561D80-D939-4EFE-8A19-F088FE473770}"/>
    <hyperlink ref="U213" location="A126289354W" display="A126289354W" xr:uid="{E77C76EA-8C4F-4C2A-B3FD-89D7B76D19DB}"/>
    <hyperlink ref="S215" location="A126277730T" display="A126277730T" xr:uid="{8EF0CC84-17F6-49B1-8E03-9168E7CCF08A}"/>
    <hyperlink ref="T215" location="A126301058R" display="A126301058R" xr:uid="{0CE37566-A711-43FF-88ED-FE9E7BF8506D}"/>
    <hyperlink ref="U215" location="A126289394R" display="A126289394R" xr:uid="{DB266B95-9978-43D6-B520-33EEA3FDDD97}"/>
    <hyperlink ref="S216" location="A126277646A" display="A126277646A" xr:uid="{E1E321C7-F943-4061-A9C7-5993B1825721}"/>
    <hyperlink ref="T216" location="A126300974C" display="A126300974C" xr:uid="{65290CE6-61EA-4778-9335-8DA658B96F31}"/>
    <hyperlink ref="U216" location="A126289310V" display="A126289310V" xr:uid="{56FABDF0-DB19-41C9-A473-B63E31F2D6EC}"/>
    <hyperlink ref="S217" location="A126277766V" display="A126277766V" xr:uid="{FB7EE05A-BC70-4C86-8864-8F34FE1DD3E9}"/>
    <hyperlink ref="T217" location="A126301094X" display="A126301094X" xr:uid="{DB974D98-5BC1-46B6-8206-91733A60F962}"/>
    <hyperlink ref="U217" location="A126289430L" display="A126289430L" xr:uid="{37411745-EC73-49CB-B804-C9E963EC81B7}"/>
    <hyperlink ref="S218" location="A126277734A" display="A126277734A" xr:uid="{80BD93D7-6A31-4D00-A4DE-6AEE4350521A}"/>
    <hyperlink ref="T218" location="A126301062F" display="A126301062F" xr:uid="{0054D78A-1D7B-49D9-AB42-FCF8E758F2CC}"/>
    <hyperlink ref="U218" location="A126289398X" display="A126289398X" xr:uid="{A5358E0C-6330-40D3-A131-FBE4433350C6}"/>
    <hyperlink ref="S219" location="A126277778C" display="A126277778C" xr:uid="{7278B101-1988-467D-83DE-4DF051877364}"/>
    <hyperlink ref="T219" location="A126301106W" display="A126301106W" xr:uid="{3946BF2A-21A5-4931-BE4D-A5A37BBD12DF}"/>
    <hyperlink ref="U219" location="A126289442W" display="A126289442W" xr:uid="{6C2DD468-6454-4AC0-8327-780D96B550CE}"/>
    <hyperlink ref="S220" location="A126277650T" display="A126277650T" xr:uid="{3FF52152-C4A4-4CE0-A3F3-D6E28E9F7E07}"/>
    <hyperlink ref="T220" location="A126300978L" display="A126300978L" xr:uid="{FDD8551A-8401-44F8-B507-1E7CE45CD543}"/>
    <hyperlink ref="U220" location="A126289314C" display="A126289314C" xr:uid="{20CFCACF-4634-4D55-A2EE-E4C668BFF9E9}"/>
    <hyperlink ref="S221" location="A126277586K" display="A126277586K" xr:uid="{6CC580A3-28FA-4C34-BBCD-0761785254A3}"/>
    <hyperlink ref="T221" location="A126300914A" display="A126300914A" xr:uid="{BB02C77D-AAB4-430D-9DAB-53CC9B31752A}"/>
    <hyperlink ref="U221" location="A126289250C" display="A126289250C" xr:uid="{A4121A20-D1D1-45D2-ADDA-E4E38F501711}"/>
    <hyperlink ref="S222" location="A126277614J" display="A126277614J" xr:uid="{81A71EB0-2694-4930-9A8A-17638C8B4F53}"/>
    <hyperlink ref="T222" location="A126300942K" display="A126300942K" xr:uid="{9066E173-0BA9-4410-9FC6-4532ADA205E9}"/>
    <hyperlink ref="U222" location="A126289278F" display="A126289278F" xr:uid="{71AF5D9E-217F-4803-9949-CA2D42F20AF5}"/>
    <hyperlink ref="S223" location="A126277694V" display="A126277694V" xr:uid="{58096DE1-14F6-4A00-80D8-C42DE5849FF7}"/>
    <hyperlink ref="T223" location="A126301022L" display="A126301022L" xr:uid="{C4456D01-61D7-451F-8E18-42043AB27C08}"/>
    <hyperlink ref="U223" location="A126289358F" display="A126289358F" xr:uid="{5D859084-BFD7-4CEB-AC7E-B60362B03737}"/>
    <hyperlink ref="S225" location="A126277618T" display="A126277618T" xr:uid="{8B717472-FE26-48B8-8907-35AFC269FFCE}"/>
    <hyperlink ref="T225" location="A126300946V" display="A126300946V" xr:uid="{C9FEB2B6-D17D-4BDE-BAAA-90831DA7925E}"/>
    <hyperlink ref="U225" location="A126289282W" display="A126289282W" xr:uid="{148C52FC-27B6-4CDD-94AD-C156B92DC9E7}"/>
    <hyperlink ref="S226" location="A126277698C" display="A126277698C" xr:uid="{1D8BDBA9-5C95-4C06-A82D-0F77C3864776}"/>
    <hyperlink ref="T226" location="A126301026W" display="A126301026W" xr:uid="{E72814F2-47C2-4D76-9657-606825A17008}"/>
    <hyperlink ref="U226" location="A126289362W" display="A126289362W" xr:uid="{ABA1E355-4483-46F0-83F9-AE34E67998BB}"/>
    <hyperlink ref="S204" location="A126277702J" display="A126277702J" xr:uid="{7A7B42BA-1E38-4378-B217-EA84B793E5F1}"/>
    <hyperlink ref="T204" location="A126301030L" display="A126301030L" xr:uid="{29A1EFFF-5B34-469E-845D-C94157A48E4F}"/>
    <hyperlink ref="U204" location="A126289366F" display="A126289366F" xr:uid="{16A7E2D5-0CE9-4F61-9B4C-1C2A633CBE40}"/>
    <hyperlink ref="S200" location="A126277782V" display="A126277782V" xr:uid="{F57B41AA-61BB-4358-AF26-A1DE338FFFAA}"/>
    <hyperlink ref="T200" location="A126301110L" display="A126301110L" xr:uid="{8AE3A23E-B81A-448D-8F5A-8D48E55C75F7}"/>
    <hyperlink ref="U200" location="A126289446F" display="A126289446F" xr:uid="{734907E1-02C9-4384-80D0-627C71CC4401}"/>
    <hyperlink ref="S230" location="A126277590A" display="A126277590A" xr:uid="{420C8C1A-94B6-45E0-AF00-A6A4A95077FE}"/>
    <hyperlink ref="T230" location="A126300918K" display="A126300918K" xr:uid="{308BB879-DD6B-47FC-BFCF-77CDA78251C7}"/>
    <hyperlink ref="U230" location="A126289254L" display="A126289254L" xr:uid="{833D31C8-454F-465A-8D9C-3AD89D5D1885}"/>
    <hyperlink ref="S235" location="A126277770K" display="A126277770K" xr:uid="{EF42B920-E9CF-4A89-A45E-2A61C91179B8}"/>
    <hyperlink ref="T235" location="A126301098J" display="A126301098J" xr:uid="{6AAA7F3A-75D5-4301-B06E-FD51AF84EEAB}"/>
    <hyperlink ref="U235" location="A126289434W" display="A126289434W" xr:uid="{907347F2-B98A-4720-B65D-29A98379B74C}"/>
    <hyperlink ref="S236" location="A126277774V" display="A126277774V" xr:uid="{F63AF745-BF0E-49F9-B6DE-1610FBB7D019}"/>
    <hyperlink ref="T236" location="A126301102L" display="A126301102L" xr:uid="{5FE94DD0-D9E8-45CA-80A2-784663E0921B}"/>
    <hyperlink ref="U236" location="A126289438F" display="A126289438F" xr:uid="{18715835-35A5-40A1-BD77-DEBB8DB3CD04}"/>
    <hyperlink ref="S237" location="A126277594K" display="A126277594K" xr:uid="{9BAD6961-1D0C-4A18-88B7-6BAC96C3D1FF}"/>
    <hyperlink ref="T237" location="A126300922A" display="A126300922A" xr:uid="{95BDEC33-7D34-48C6-898C-6B5C5325D88F}"/>
    <hyperlink ref="U237" location="A126289258W" display="A126289258W" xr:uid="{00134FFB-5E44-41DC-B823-24C6B7594DEA}"/>
    <hyperlink ref="S239" location="A126277654A" display="A126277654A" xr:uid="{E93D6237-973B-46E8-88D3-24B5C76D600E}"/>
    <hyperlink ref="T239" location="A126300982C" display="A126300982C" xr:uid="{242C8B42-F53F-48BD-B62A-F20A861B9973}"/>
    <hyperlink ref="U239" location="A126289318L" display="A126289318L" xr:uid="{2736E8B0-FDCC-4328-A54C-F521CBBAD4B7}"/>
    <hyperlink ref="S240" location="A126277706T" display="A126277706T" xr:uid="{9D23DC91-C22C-49EB-9485-DCBDB6E0FBC9}"/>
    <hyperlink ref="T240" location="A126301034W" display="A126301034W" xr:uid="{E85D682E-D90F-4003-8FB2-26CEA0B06267}"/>
    <hyperlink ref="U240" location="A126289370W" display="A126289370W" xr:uid="{C6046E1F-ECF0-40C6-8B34-29DE5FF53989}"/>
    <hyperlink ref="S241" location="A126277786C" display="A126277786C" xr:uid="{E8E75CD9-8281-485A-B5A8-615C85CC415C}"/>
    <hyperlink ref="T241" location="A126301114W" display="A126301114W" xr:uid="{FC4E6286-7A95-4441-84AA-9FDA8BC10B89}"/>
    <hyperlink ref="U241" location="A126289450W" display="A126289450W" xr:uid="{C9E38653-45A5-420E-A187-73303F24ECAE}"/>
    <hyperlink ref="S242" location="A126277598V" display="A126277598V" xr:uid="{EBC3ADC0-BE4B-434E-9FD0-992621E54605}"/>
    <hyperlink ref="T242" location="A126300926K" display="A126300926K" xr:uid="{08A3A862-D731-4128-9BEB-074E4C8B704A}"/>
    <hyperlink ref="U242" location="A126289262L" display="A126289262L" xr:uid="{8DEC6807-E3EC-4503-B742-C315FE77124F}"/>
    <hyperlink ref="S243" location="A126277738K" display="A126277738K" xr:uid="{DEDD2622-B89A-4EB3-82BE-B11475276517}"/>
    <hyperlink ref="T243" location="A126301066R" display="A126301066R" xr:uid="{44583814-D53E-4514-939E-55707450DE45}"/>
    <hyperlink ref="U243" location="A126289402C" display="A126289402C" xr:uid="{69A6315A-677B-4C4E-B5AA-FDF3E5FDA479}"/>
    <hyperlink ref="S244" location="A126277742A" display="A126277742A" xr:uid="{7A1DAA89-63E7-424C-8B93-E6C13E4C505F}"/>
    <hyperlink ref="T244" location="A126301070F" display="A126301070F" xr:uid="{5902DFF4-4D6E-4E5A-9CF8-53BED93BFF1E}"/>
    <hyperlink ref="U244" location="A126289406L" display="A126289406L" xr:uid="{99A7E1A3-3D5D-4D0C-BD9E-C555788184E7}"/>
    <hyperlink ref="S245" location="A126277630J" display="A126277630J" xr:uid="{0123F3B0-BADE-40AA-852B-01591DBBC74E}"/>
    <hyperlink ref="T245" location="A126300958C" display="A126300958C" xr:uid="{01985E6E-6FC1-4956-AE04-F941634C5221}"/>
    <hyperlink ref="U245" location="A126289294F" display="A126289294F" xr:uid="{3A1B10F5-5195-438C-94C1-859B9A666C5A}"/>
    <hyperlink ref="S246" location="A126277602X" display="A126277602X" xr:uid="{E188CE34-1CFC-4802-A6E4-F7E61E122D04}"/>
    <hyperlink ref="T246" location="A126300930A" display="A126300930A" xr:uid="{D580044B-734A-47FE-9208-1D2017A1EF3E}"/>
    <hyperlink ref="U246" location="A126289266W" display="A126289266W" xr:uid="{C7D5E7A4-FA79-4129-87AE-06A8F4A9609F}"/>
    <hyperlink ref="S247" location="A126277658K" display="A126277658K" xr:uid="{BCF5E8D1-7563-415E-A953-8C33EB97A4A3}"/>
    <hyperlink ref="T247" location="A126300986L" display="A126300986L" xr:uid="{BBB00273-B016-4AFF-80D2-56E10A964B0E}"/>
    <hyperlink ref="U247" location="A126289322C" display="A126289322C" xr:uid="{AEA38F29-EF8D-4C78-9DE6-CCE74F1D9884}"/>
    <hyperlink ref="S248" location="A126277622J" display="A126277622J" xr:uid="{D2B0F337-62F3-472A-9BB2-7BEFB72C4DEE}"/>
    <hyperlink ref="T248" location="A126300950K" display="A126300950K" xr:uid="{E83C0060-DFED-457B-A482-B222DAFE738D}"/>
    <hyperlink ref="U248" location="A126289286F" display="A126289286F" xr:uid="{78D3A3D7-F00C-4019-8530-92A82C77B50A}"/>
    <hyperlink ref="S250" location="A126277662A" display="A126277662A" xr:uid="{621AD8FD-A398-4BEF-A9F6-718E9165C0B3}"/>
    <hyperlink ref="T250" location="A126300990C" display="A126300990C" xr:uid="{6908BCD0-B726-4FDB-8907-44181BB5B8E5}"/>
    <hyperlink ref="U250" location="A126289326L" display="A126289326L" xr:uid="{46AA0611-EA48-4E7C-8143-11E880E6276C}"/>
    <hyperlink ref="S251" location="A126277634T" display="A126277634T" xr:uid="{FAF6F49C-9B57-4EF4-9A99-DDB923113337}"/>
    <hyperlink ref="T251" location="A126300962V" display="A126300962V" xr:uid="{460AC684-4749-426E-B5F4-A38221E89413}"/>
    <hyperlink ref="U251" location="A126289298R" display="A126289298R" xr:uid="{4862BC7F-42CD-4DB4-9F72-B6294A159CF7}"/>
    <hyperlink ref="S253" location="A126277666K" display="A126277666K" xr:uid="{C4F7F877-82C7-4CD4-996E-E19204B0B058}"/>
    <hyperlink ref="T253" location="A126300994L" display="A126300994L" xr:uid="{517AE29A-D3B6-4424-8CD5-5EA06AE9D441}"/>
    <hyperlink ref="U253" location="A126289330C" display="A126289330C" xr:uid="{808FFE08-FB84-41CE-BA16-C0DF31ACB9F6}"/>
    <hyperlink ref="S254" location="A126277710J" display="A126277710J" xr:uid="{D393B725-07BB-4E8A-9BE7-A07A92732B31}"/>
    <hyperlink ref="T254" location="A126301038F" display="A126301038F" xr:uid="{D4499032-C13B-4625-B2D1-ABB975B97B32}"/>
    <hyperlink ref="U254" location="A126289374F" display="A126289374F" xr:uid="{4C1591F2-4A4C-45AF-84C8-A0CFC603C974}"/>
    <hyperlink ref="S256" location="A126277670A" display="A126277670A" xr:uid="{E02B02A4-8755-4AC8-B1F4-DEA9399FF031}"/>
    <hyperlink ref="T256" location="A126300998W" display="A126300998W" xr:uid="{B3204E61-BBBB-4139-A306-5CB1A5000580}"/>
    <hyperlink ref="U256" location="A126289334L" display="A126289334L" xr:uid="{36152379-58FA-4E27-A083-1106156267C6}"/>
    <hyperlink ref="S257" location="A126277638A" display="A126277638A" xr:uid="{EA391EE1-6ADB-48A6-B901-9C7B638571D3}"/>
    <hyperlink ref="T257" location="A126300966C" display="A126300966C" xr:uid="{80900832-9717-488A-B6B1-939C29C11978}"/>
    <hyperlink ref="U257" location="A126289302V" display="A126289302V" xr:uid="{499D7528-7D85-4D34-BBAD-1071DA70517B}"/>
    <hyperlink ref="S258" location="A126277746K" display="A126277746K" xr:uid="{4CA33CE1-C761-4762-A967-79FB9D9F09C5}"/>
    <hyperlink ref="T258" location="A126301074R" display="A126301074R" xr:uid="{4303F47F-BA6A-4D98-BFD6-BB6D3C643DC9}"/>
    <hyperlink ref="U258" location="A126289410C" display="A126289410C" xr:uid="{5BD2709C-FCC5-437E-B384-6DD2F0382F5B}"/>
    <hyperlink ref="S259" location="A126277714T" display="A126277714T" xr:uid="{70AE2DE3-CB5B-4199-881D-D1611F22215C}"/>
    <hyperlink ref="T259" location="A126301042W" display="A126301042W" xr:uid="{39637E4B-3EBE-495B-A602-32D3CF9429AA}"/>
    <hyperlink ref="U259" location="A126289378R" display="A126289378R" xr:uid="{94D3F8E3-F19B-4FF2-B530-DAA7E2546D55}"/>
    <hyperlink ref="S260" location="A126277718A" display="A126277718A" xr:uid="{EEA90DC6-9918-42FB-A0DE-9B1F126D9687}"/>
    <hyperlink ref="T260" location="A126301046F" display="A126301046F" xr:uid="{9C0017F7-7DA0-4302-8862-7845C6E06E61}"/>
    <hyperlink ref="U260" location="A126289382F" display="A126289382F" xr:uid="{C61D3319-2EE7-411A-979C-619F0E3AF9BA}"/>
    <hyperlink ref="S231" location="A126277790V" display="A126277790V" xr:uid="{726EE00C-8908-4648-B768-5F5C040B9FFF}"/>
    <hyperlink ref="T231" location="A126301118F" display="A126301118F" xr:uid="{C3A875CD-32FF-40C3-B850-1FBCB750B6C3}"/>
    <hyperlink ref="U231" location="A126289454F" display="A126289454F" xr:uid="{C0DE2979-7050-45D5-9FBF-9629E7037D50}"/>
    <hyperlink ref="S264" location="A126277606J" display="A126277606J" xr:uid="{EB056A6C-96C6-4A07-AF2E-EF9AA55D1223}"/>
    <hyperlink ref="T264" location="A126300934K" display="A126300934K" xr:uid="{B0521B99-3127-4670-A888-8EAE19E0357E}"/>
    <hyperlink ref="U264" location="A126289270L" display="A126289270L" xr:uid="{32CF948D-D267-42F5-B3E0-E76CE9D11D3E}"/>
    <hyperlink ref="S265" location="A126277674K" display="A126277674K" xr:uid="{25232ACD-715D-49FE-9167-EFD05E68B236}"/>
    <hyperlink ref="T265" location="A126301002C" display="A126301002C" xr:uid="{8F94B451-4D1D-4DEB-86E2-B21CA8706E90}"/>
    <hyperlink ref="U265" location="A126289338W" display="A126289338W" xr:uid="{D4A5F296-BB9C-4D5B-A8D3-445299692C3F}"/>
    <hyperlink ref="S266" location="A126277626T" display="A126277626T" xr:uid="{527DAAF2-8D2F-405B-AE9A-13C90A23A2A3}"/>
    <hyperlink ref="T266" location="A126300954V" display="A126300954V" xr:uid="{FCE86072-6D6E-4245-ABDA-E5F2973C01BD}"/>
    <hyperlink ref="U266" location="A126289290W" display="A126289290W" xr:uid="{B74E16AB-DF92-4F01-A605-65C78E60BFB6}"/>
    <hyperlink ref="S267" location="A126277722T" display="A126277722T" xr:uid="{32EBB615-CD2B-4AC3-B719-93BB1BD86C4B}"/>
    <hyperlink ref="T267" location="A126301050W" display="A126301050W" xr:uid="{D2DEBB65-9755-4A78-B62D-0F385DF30615}"/>
    <hyperlink ref="U267" location="A126289386R" display="A126289386R" xr:uid="{D17DFE64-BC7D-4F78-BA8C-588F79E8FA79}"/>
    <hyperlink ref="S268" location="A126277726A" display="A126277726A" xr:uid="{50EE6440-7F01-48E4-836D-533E9A80AEE9}"/>
    <hyperlink ref="T268" location="A126301054F" display="A126301054F" xr:uid="{B0FC7A68-B9A0-4C14-B29E-83C46B7146B0}"/>
    <hyperlink ref="U268" location="A126289390F" display="A126289390F" xr:uid="{F8F9F1CC-F9D2-4CD0-8802-205B9684E952}"/>
    <hyperlink ref="S269" location="A126277642T" display="A126277642T" xr:uid="{5E2E61A2-CA96-4268-AF27-50351E0FF716}"/>
    <hyperlink ref="T269" location="A126300970V" display="A126300970V" xr:uid="{56889F92-BBEA-4093-9304-3E2E32683E1E}"/>
    <hyperlink ref="U269" location="A126289306C" display="A126289306C" xr:uid="{B225CD38-D29E-4F8F-87EF-91B7772CCA6E}"/>
    <hyperlink ref="S270" location="A126277610X" display="A126277610X" xr:uid="{C6D5E563-DBC7-40FB-A05B-6493DCCFD2ED}"/>
    <hyperlink ref="T270" location="A126300938V" display="A126300938V" xr:uid="{F42807D3-C1EA-43C4-AB80-349365073D87}"/>
    <hyperlink ref="U270" location="A126289274W" display="A126289274W" xr:uid="{3645881A-FEA4-44EB-BAAF-B02DCAFA9A45}"/>
    <hyperlink ref="S271" location="A126277794C" display="A126277794C" xr:uid="{78D66579-B15F-4D88-9EDB-9FB1122B5960}"/>
    <hyperlink ref="T271" location="A126301122W" display="A126301122W" xr:uid="{014293DA-CB10-40CF-991B-8ED2545F3C44}"/>
    <hyperlink ref="U271" location="A126289458R" display="A126289458R" xr:uid="{A6848499-0AD7-47F7-8AEE-27BEA6D80ECF}"/>
    <hyperlink ref="S272" location="A126277678V" display="A126277678V" xr:uid="{1D8CA515-8C57-41AE-A759-A0FEBB3028A3}"/>
    <hyperlink ref="T272" location="A126301006L" display="A126301006L" xr:uid="{F64B8181-3BDE-4B7E-94E7-291AAF92CC52}"/>
    <hyperlink ref="U272" location="A126289342L" display="A126289342L" xr:uid="{0D2DCCF7-3105-43E3-8CFE-95AFB234B460}"/>
    <hyperlink ref="S273" location="A126277750A" display="A126277750A" xr:uid="{5FAD9B35-96B5-4E89-B049-9B654C479844}"/>
    <hyperlink ref="T273" location="A126301078X" display="A126301078X" xr:uid="{40264349-B4F6-4B31-8321-01B7703E9BDB}"/>
    <hyperlink ref="U273" location="A126289414L" display="A126289414L" xr:uid="{3329579E-4849-4277-B89B-70BC1FE38D62}"/>
    <hyperlink ref="D201" location="A126273910C" display="A126273910C" xr:uid="{71043C5A-DC83-4B4C-B9D2-CB4AEE55CCD5}"/>
    <hyperlink ref="E201" location="A126297238L" display="A126297238L" xr:uid="{C684DEE7-E784-4F55-8302-FED212989F47}"/>
    <hyperlink ref="F201" location="A126285574A" display="A126285574A" xr:uid="{A6C38400-0E6C-44DB-93B8-995147B326C1}"/>
    <hyperlink ref="G201" location="A126279742L" display="A126279742L" xr:uid="{08749447-8ABE-48BC-B617-6B2324448875}"/>
    <hyperlink ref="H201" location="A126303070T" display="A126303070T" xr:uid="{E0124DDB-BA1F-44E6-9DE7-FA2B55959909}"/>
    <hyperlink ref="I201" location="A126291406C" display="A126291406C" xr:uid="{4A80EBAC-6A68-4120-974B-1F4EE8E931A6}"/>
    <hyperlink ref="J201" location="A126275854J" display="A126275854J" xr:uid="{CF8F310C-507A-42FD-B813-4B8F65912CB8}"/>
    <hyperlink ref="K201" location="A126299182X" display="A126299182X" xr:uid="{19806699-998F-4986-87DF-08E792B07BC2}"/>
    <hyperlink ref="L201" location="A126287518V" display="A126287518V" xr:uid="{E191CF18-B209-4337-A7EB-FED95F6F7932}"/>
    <hyperlink ref="M201" location="A126281686W" display="A126281686W" xr:uid="{46F3B0E7-8F2E-4E93-8F8C-4124F38331E0}"/>
    <hyperlink ref="N201" location="A126305014K" display="A126305014K" xr:uid="{39F8AAEE-A446-49BE-9E97-986013DE8597}"/>
    <hyperlink ref="O201" location="A126293350R" display="A126293350R" xr:uid="{7FF98B88-7780-4495-BFE6-85B0F92B548C}"/>
    <hyperlink ref="P201" location="A126283630W" display="A126283630W" xr:uid="{D85AAA67-6C41-487A-8F66-767D1ADE28DC}"/>
    <hyperlink ref="Q201" location="A126306958L" display="A126306958L" xr:uid="{006B46EB-8D94-442A-A9B1-7C14C632F681}"/>
    <hyperlink ref="R201" location="A126295294V" display="A126295294V" xr:uid="{5C5F70FC-E48C-4A76-A5E2-D1D3967D1CD2}"/>
    <hyperlink ref="S201" location="A126277798L" display="A126277798L" xr:uid="{0A35224A-9A82-4CC9-95EE-13E0AE2C0D8C}"/>
    <hyperlink ref="T201" location="A126301126F" display="A126301126F" xr:uid="{C49502B9-C11F-4990-98AC-198A4BE7F647}"/>
    <hyperlink ref="U201" location="A126289462F" display="A126289462F" xr:uid="{A7071CCE-B29A-4D08-ACFF-ED9873D91A47}"/>
    <hyperlink ref="D206" location="A126273866F" display="A126273866F" xr:uid="{A7D001A0-8ADE-4FC0-9BEC-0F979120846A}"/>
    <hyperlink ref="E206" location="A126297194W" display="A126297194W" xr:uid="{DB8AD2D5-4C87-414B-AD1E-6BBA9F62280C}"/>
    <hyperlink ref="F206" location="A126285530X" display="A126285530X" xr:uid="{83B03928-DB54-4E5C-BAA8-0BC34EEB120F}"/>
    <hyperlink ref="G206" location="A126279698R" display="A126279698R" xr:uid="{7F748842-8D29-4E5E-A172-0B9A33C4F405}"/>
    <hyperlink ref="H206" location="A126303026J" display="A126303026J" xr:uid="{D58FB7D6-BFD8-49F5-9BCD-52748B10E53C}"/>
    <hyperlink ref="I206" location="A126291362L" display="A126291362L" xr:uid="{620B7D6C-937B-4B33-9703-FFA4C07834EA}"/>
    <hyperlink ref="J206" location="A126275810F" display="A126275810F" xr:uid="{97FC1AA4-13AB-4673-BE74-FCEB23AACD00}"/>
    <hyperlink ref="K206" location="A126299138R" display="A126299138R" xr:uid="{FD480C18-CEA9-41C4-A520-D1B0F58B7906}"/>
    <hyperlink ref="L206" location="A126287474C" display="A126287474C" xr:uid="{E9471723-2274-47FE-AAD4-4268B1989AB6}"/>
    <hyperlink ref="M206" location="A126281642V" display="A126281642V" xr:uid="{4F5AD4B3-76A7-42C9-96B1-42657691B462}"/>
    <hyperlink ref="N206" location="A126304970T" display="A126304970T" xr:uid="{1AFBA632-05BA-4439-B10A-72F3343F526E}"/>
    <hyperlink ref="O206" location="A126293306F" display="A126293306F" xr:uid="{851814CF-CE5D-422A-9C84-5F08E52CFC2E}"/>
    <hyperlink ref="P206" location="A126283586X" display="A126283586X" xr:uid="{6AE52DF1-1245-4033-9D85-36265D0FC1D6}"/>
    <hyperlink ref="Q206" location="A126306914K" display="A126306914K" xr:uid="{3657A878-8355-48C2-9E50-94651418F4D5}"/>
    <hyperlink ref="R206" location="A126295250T" display="A126295250T" xr:uid="{7EAB2278-EF2E-47C6-8C4D-68C76787769D}"/>
    <hyperlink ref="S206" location="A126277754K" display="A126277754K" xr:uid="{A2538FD3-0A32-45C4-9715-B318791BE6DB}"/>
    <hyperlink ref="T206" location="A126301082R" display="A126301082R" xr:uid="{565B3FB5-8A16-48BC-9ABB-0F6B35B92D10}"/>
    <hyperlink ref="U206" location="A126289418W" display="A126289418W" xr:uid="{B78DE920-AC5D-4893-ACED-995BBF338F6C}"/>
    <hyperlink ref="D227" location="A126273794F" display="A126273794F" xr:uid="{87CA932F-0854-4E1E-A2D9-CE7D7C4072F6}"/>
    <hyperlink ref="E227" location="A126297122K" display="A126297122K" xr:uid="{5AD19117-D3CC-4F71-96A9-E4CBDD1B4149}"/>
    <hyperlink ref="F227" location="A126285458T" display="A126285458T" xr:uid="{E5523563-BB56-448D-8B5D-C55FDD0D04D3}"/>
    <hyperlink ref="G227" location="A126279626C" display="A126279626C" xr:uid="{E553FF5A-658F-42D7-AA19-A0F7AD0BA32B}"/>
    <hyperlink ref="H227" location="A126302954F" display="A126302954F" xr:uid="{4C0D4B84-5542-40AB-B590-F09C99B95C04}"/>
    <hyperlink ref="I227" location="A126291290L" display="A126291290L" xr:uid="{EFF726A8-B871-4BE0-A383-B2F6C048EE92}"/>
    <hyperlink ref="J227" location="A126275738X" display="A126275738X" xr:uid="{F3FB1465-AE67-4A4C-A5D1-E3B11524ECC7}"/>
    <hyperlink ref="K227" location="A126299066R" display="A126299066R" xr:uid="{98F3DDC9-A1D5-4F0A-90D2-E298F93D11B7}"/>
    <hyperlink ref="L227" location="A126287402T" display="A126287402T" xr:uid="{E84CE3B7-17B9-4C8E-8D3C-752DBB0A2C8C}"/>
    <hyperlink ref="M227" location="A126281570V" display="A126281570V" xr:uid="{6343A62C-6B66-4C95-B47F-2624552F816C}"/>
    <hyperlink ref="N227" location="A126304898K" display="A126304898K" xr:uid="{A2A7F36F-0B2C-44CE-9EC9-7146DA98482B}"/>
    <hyperlink ref="O227" location="A126293234F" display="A126293234F" xr:uid="{3A9E3193-477D-400C-BD36-C34BC1FFA597}"/>
    <hyperlink ref="P227" location="A126283514L" display="A126283514L" xr:uid="{43C602D9-258C-4FF3-90FE-CB49F0D8BE9A}"/>
    <hyperlink ref="Q227" location="A126306842K" display="A126306842K" xr:uid="{AFA81393-4164-4970-B6C3-5E78A8987C6D}"/>
    <hyperlink ref="R227" location="A126295178K" display="A126295178K" xr:uid="{A8F5F645-E1B0-4DBF-8EF1-83F502ACD413}"/>
    <hyperlink ref="S227" location="A126277682K" display="A126277682K" xr:uid="{FE185413-C4CB-4E98-9ABE-49E109952EE5}"/>
    <hyperlink ref="T227" location="A126301010C" display="A126301010C" xr:uid="{C5D9EA3F-ADBE-42C7-8BA9-55B7DEDE6B7E}"/>
    <hyperlink ref="U227" location="A126289346W" display="A126289346W" xr:uid="{4CB1E543-6504-4BB4-BDC2-8A490789DC19}"/>
    <hyperlink ref="D232" location="A126273894R" display="A126273894R" xr:uid="{9C66FC56-430D-4B7C-8AEE-3FC7665981D7}"/>
    <hyperlink ref="E232" location="A126297222V" display="A126297222V" xr:uid="{89DAC503-6D44-4809-8EF1-AA083EEE4920}"/>
    <hyperlink ref="F232" location="A126285558A" display="A126285558A" xr:uid="{5F6AADDE-5688-4B0A-AE41-E1CB68CCBFE0}"/>
    <hyperlink ref="G232" location="A126279726L" display="A126279726L" xr:uid="{B8DA888E-9EAA-451B-9477-875845324D9A}"/>
    <hyperlink ref="H232" location="A126303054T" display="A126303054T" xr:uid="{00F2D0A6-1BEC-4DC8-BEA8-908CC2E519BE}"/>
    <hyperlink ref="I232" location="A126291390W" display="A126291390W" xr:uid="{345AAEF3-1DB4-43D5-9BC4-B2E3A8C71B79}"/>
    <hyperlink ref="J232" location="A126275838J" display="A126275838J" xr:uid="{E5DF115B-A372-4985-A19F-9A360BFAF29E}"/>
    <hyperlink ref="K232" location="A126299166X" display="A126299166X" xr:uid="{56DECC8D-C421-4C96-BF0A-D128B4B5ACDE}"/>
    <hyperlink ref="L232" location="A126287502A" display="A126287502A" xr:uid="{C398C939-58D8-4D74-BB22-ECF83E274876}"/>
    <hyperlink ref="M232" location="A126281670C" display="A126281670C" xr:uid="{FA9D49CD-7F45-4E9D-B4AC-6995B376BCB7}"/>
    <hyperlink ref="N232" location="A126304998V" display="A126304998V" xr:uid="{49602BA1-FB05-4EFA-91E7-908199897593}"/>
    <hyperlink ref="O232" location="A126293334R" display="A126293334R" xr:uid="{9E8AAD6F-090F-4C83-B9F9-2897F9B3BEAA}"/>
    <hyperlink ref="P232" location="A126283614W" display="A126283614W" xr:uid="{334230A0-6282-4803-A9EF-55C86B111A70}"/>
    <hyperlink ref="Q232" location="A126306942V" display="A126306942V" xr:uid="{D4655187-C7C1-4B69-B4FD-D3ECDA190A5F}"/>
    <hyperlink ref="R232" location="A126295278V" display="A126295278V" xr:uid="{F3648071-636C-4C45-A619-F10901211605}"/>
    <hyperlink ref="S232" location="A126277782V" display="A126277782V" xr:uid="{2FDAC116-9174-4362-9656-968964E458EF}"/>
    <hyperlink ref="T232" location="A126301110L" display="A126301110L" xr:uid="{EA7ED71A-F943-472B-AC70-7AEEE26FAB2C}"/>
    <hyperlink ref="U232" location="A126289446F" display="A126289446F" xr:uid="{4D9470EF-B76D-4230-BA9C-63466F251F76}"/>
    <hyperlink ref="D261" location="A126273702K" display="A126273702K" xr:uid="{68AA5692-5F92-427A-B630-804A234A1EDD}"/>
    <hyperlink ref="E261" location="A126297030A" display="A126297030A" xr:uid="{353DF398-77F1-4A1A-B8CB-7A79BF654AFE}"/>
    <hyperlink ref="F261" location="A126285366J" display="A126285366J" xr:uid="{9F132A7A-E5FA-44F1-A1FF-889AA62E753E}"/>
    <hyperlink ref="G261" location="A126279534V" display="A126279534V" xr:uid="{F3A227D3-C776-45E7-A274-B678DBE7F0B7}"/>
    <hyperlink ref="H261" location="A126302862W" display="A126302862W" xr:uid="{80B3CE39-3F7C-4005-8DC1-D4CC499C9A31}"/>
    <hyperlink ref="I261" location="A126291198W" display="A126291198W" xr:uid="{87EA338A-0EB6-4AB1-9C9E-3A3FF13E9143}"/>
    <hyperlink ref="J261" location="A126275646R" display="A126275646R" xr:uid="{71985D65-37CD-46D8-BDFB-630F01EFF44D}"/>
    <hyperlink ref="K261" location="A126298974C" display="A126298974C" xr:uid="{C33EA6AB-09E0-47F2-ABF4-CE52F8DA3D95}"/>
    <hyperlink ref="L261" location="A126287310J" display="A126287310J" xr:uid="{3E871014-BDAF-4D00-9B09-CE08527BF324}"/>
    <hyperlink ref="M261" location="A126281478C" display="A126281478C" xr:uid="{0BB85E79-FE82-45CA-B3DD-2360CD327087}"/>
    <hyperlink ref="N261" location="A126304806R" display="A126304806R" xr:uid="{02771864-958F-4117-A5C6-CBC5946AAAC7}"/>
    <hyperlink ref="O261" location="A126293142W" display="A126293142W" xr:uid="{3673076D-4F00-4C07-B620-7A23DCFB5DC7}"/>
    <hyperlink ref="P261" location="A126283422C" display="A126283422C" xr:uid="{E609BDEF-C4DF-4467-B4A6-492DB039A8C6}"/>
    <hyperlink ref="Q261" location="A126306750A" display="A126306750A" xr:uid="{E888607B-706C-459B-981A-C5F9EFE1D64C}"/>
    <hyperlink ref="R261" location="A126295086A" display="A126295086A" xr:uid="{EC818C27-7349-4F08-8DE4-94A6E30C9353}"/>
    <hyperlink ref="S261" location="A126277590A" display="A126277590A" xr:uid="{CA9B2AA5-6A75-4CDA-B50B-9667A4956DBA}"/>
    <hyperlink ref="T261" location="A126300918K" display="A126300918K" xr:uid="{2B20747B-7954-4821-8DC1-4740195ECD5B}"/>
    <hyperlink ref="U261" location="A126289254L" display="A126289254L" xr:uid="{7530C5CF-2604-41AE-B16C-36B04AE3C0C1}"/>
    <hyperlink ref="D274" location="A126273902C" display="A126273902C" xr:uid="{51805F0A-8D21-4D74-A938-64BA67299BC1}"/>
    <hyperlink ref="E274" location="A126297230V" display="A126297230V" xr:uid="{C839E706-6A10-4266-AD7B-1BE12857D16F}"/>
    <hyperlink ref="F274" location="A126285566A" display="A126285566A" xr:uid="{96BF2DC0-1DCA-401A-82A8-962B9D274B0E}"/>
    <hyperlink ref="G274" location="A126279734L" display="A126279734L" xr:uid="{1C96DA98-88E8-4A01-9574-3650EC7F15FF}"/>
    <hyperlink ref="H274" location="A126303062T" display="A126303062T" xr:uid="{29A1D689-CFD1-487C-AAD2-CAC30261B495}"/>
    <hyperlink ref="I274" location="A126291398R" display="A126291398R" xr:uid="{FEF1A28B-2D2B-4F4C-927A-3617B06C2477}"/>
    <hyperlink ref="J274" location="A126275846J" display="A126275846J" xr:uid="{B027002F-F3E6-4C34-B954-08CFB8C48631}"/>
    <hyperlink ref="K274" location="A126299174X" display="A126299174X" xr:uid="{62D0C36B-FCD9-49E9-9A04-1CD041A8491E}"/>
    <hyperlink ref="L274" location="A126287510A" display="A126287510A" xr:uid="{22D6C9FB-C7C0-40A5-80DE-BC0F5FA86640}"/>
    <hyperlink ref="M274" location="A126281678W" display="A126281678W" xr:uid="{6F58B3CF-298E-4FAE-8613-6BF08811A2D7}"/>
    <hyperlink ref="N274" location="A126305006K" display="A126305006K" xr:uid="{7BA61AEC-87A1-4A5D-8131-40815BC09BB4}"/>
    <hyperlink ref="O274" location="A126293342R" display="A126293342R" xr:uid="{2746ED71-3FFA-4B5D-B418-1FF25F6D694B}"/>
    <hyperlink ref="P274" location="A126283622W" display="A126283622W" xr:uid="{257A2F36-F74A-4887-8C6E-10ECBB68140A}"/>
    <hyperlink ref="Q274" location="A126306950V" display="A126306950V" xr:uid="{081D3C6C-DC64-497D-9105-0840EE36BF7F}"/>
    <hyperlink ref="R274" location="A126295286V" display="A126295286V" xr:uid="{CC14FFD2-DD4C-4B54-BC2E-323D50C716FD}"/>
    <hyperlink ref="S274" location="A126277790V" display="A126277790V" xr:uid="{B199D4A2-D478-4ACA-99B6-8DAF93DDFA53}"/>
    <hyperlink ref="T274" location="A126301118F" display="A126301118F" xr:uid="{5AFD0ABE-C8A4-4046-88BD-EF8D13CB13C8}"/>
    <hyperlink ref="U274" location="A126289454F" display="A126289454F" xr:uid="{D7F5272C-FB80-4FCD-A65B-B96BB2FB4AE7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7E750-1DB5-4200-BCBD-6776AF35B1C0}">
  <sheetPr>
    <pageSetUpPr fitToPage="1"/>
  </sheetPr>
  <dimension ref="A1:AD276"/>
  <sheetViews>
    <sheetView zoomScaleNormal="100" workbookViewId="0">
      <pane ySplit="12" topLeftCell="A13" activePane="bottomLeft" state="frozen"/>
      <selection activeCell="B11" sqref="B11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4254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5" t="str">
        <f>Contents!B5</f>
        <v>6223.0 Job Mobility</v>
      </c>
      <c r="C5" s="75"/>
      <c r="D5" s="75"/>
      <c r="E5" s="75"/>
      <c r="F5" s="75"/>
      <c r="G5" s="75"/>
      <c r="H5" s="75"/>
      <c r="I5" s="75"/>
      <c r="J5" s="75"/>
      <c r="K5" s="75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5" t="str">
        <f>Contents!B6</f>
        <v>Table 3. Changes in employment characteristics of people employed last year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</row>
    <row r="7" spans="1:20" ht="15.95" customHeight="1">
      <c r="A7" s="30"/>
      <c r="B7" s="33" t="str">
        <f>Contents!B7</f>
        <v>Released at 11:30 am (Canberra time) Tue 29 July 2025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6" t="str">
        <f>Contents!C12</f>
        <v>Table 3.2 - Changes in employment characteristics of people employed last year by state and territory, February 2025</v>
      </c>
      <c r="B8" s="76"/>
      <c r="C8" s="76"/>
      <c r="D8" s="76"/>
      <c r="E8" s="76"/>
      <c r="F8" s="76"/>
      <c r="G8" s="76"/>
      <c r="H8" s="76"/>
      <c r="I8" s="34"/>
      <c r="J8" s="35"/>
      <c r="K8" s="35"/>
      <c r="L8" s="76"/>
      <c r="M8" s="76"/>
      <c r="N8" s="76"/>
      <c r="O8" s="76"/>
      <c r="P8" s="76"/>
      <c r="Q8" s="76"/>
      <c r="R8" s="76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4353</v>
      </c>
      <c r="C10" s="73" t="s">
        <v>4354</v>
      </c>
      <c r="D10" s="73"/>
      <c r="E10" s="73"/>
      <c r="F10" s="39"/>
      <c r="G10" s="74" t="s">
        <v>4280</v>
      </c>
      <c r="H10" s="74"/>
      <c r="I10" s="74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4281</v>
      </c>
      <c r="D11" s="37" t="s">
        <v>4282</v>
      </c>
      <c r="E11" s="37" t="s">
        <v>4283</v>
      </c>
      <c r="F11" s="37"/>
      <c r="G11" s="37" t="s">
        <v>4281</v>
      </c>
      <c r="H11" s="37" t="s">
        <v>4282</v>
      </c>
      <c r="I11" s="37" t="s">
        <v>4283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4284</v>
      </c>
      <c r="D12" s="40" t="s">
        <v>4284</v>
      </c>
      <c r="E12" s="40" t="s">
        <v>4284</v>
      </c>
      <c r="F12" s="40"/>
      <c r="G12" s="40" t="s">
        <v>4284</v>
      </c>
      <c r="H12" s="40" t="s">
        <v>4284</v>
      </c>
      <c r="I12" s="40" t="s">
        <v>4284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4285</v>
      </c>
      <c r="B13" s="42"/>
      <c r="C13" s="42"/>
      <c r="D13" s="42"/>
      <c r="E13" s="42"/>
      <c r="F13" s="43"/>
      <c r="G13" s="42"/>
      <c r="H13" s="42"/>
      <c r="I13" s="42"/>
    </row>
    <row r="14" spans="1:20">
      <c r="A14" s="44" t="s">
        <v>4286</v>
      </c>
      <c r="B14" s="45"/>
      <c r="C14" s="46"/>
      <c r="D14" s="46"/>
      <c r="E14" s="46"/>
      <c r="F14" s="46"/>
      <c r="G14" s="47"/>
      <c r="H14" s="48"/>
      <c r="I14" s="48"/>
    </row>
    <row r="15" spans="1:20">
      <c r="A15" s="45"/>
      <c r="B15" s="45" t="s">
        <v>4287</v>
      </c>
      <c r="C15" s="46" cm="1">
        <f t="array" ref="C15">INDEX($D$115:$AD$190,$C115,C$104)</f>
        <v>2401.1489999999999</v>
      </c>
      <c r="D15" s="46" cm="1">
        <f t="array" ref="D15">INDEX($D$115:$AD$190,$C115,D$104)</f>
        <v>1180.193</v>
      </c>
      <c r="E15" s="46" cm="1">
        <f t="array" ref="E15">INDEX($D$115:$AD$190,$C115,E$104)</f>
        <v>1220.9559999999999</v>
      </c>
      <c r="F15" s="46"/>
      <c r="G15" s="48" t="str" cm="1">
        <f t="array" ref="G15">HYPERLINK(TEXT("#"&amp;INDEX($D$199:$AD$274,$C199,C$104),),INDEX($D$199:$AD$274,$C199,C$104))</f>
        <v>A126273866F</v>
      </c>
      <c r="H15" s="48" t="str" cm="1">
        <f t="array" ref="H15">HYPERLINK(TEXT("#"&amp;INDEX($D$199:$AD$274,$C199,D$104),),INDEX($D$199:$AD$274,$C199,D$104))</f>
        <v>A126297194W</v>
      </c>
      <c r="I15" s="48" t="str" cm="1">
        <f t="array" ref="I15">HYPERLINK(TEXT("#"&amp;INDEX($D$199:$AD$274,$C199,E$104),),INDEX($D$199:$AD$274,$C199,E$104))</f>
        <v>A126285530X</v>
      </c>
    </row>
    <row r="16" spans="1:20">
      <c r="A16" s="45"/>
      <c r="B16" s="45" t="s">
        <v>4288</v>
      </c>
      <c r="C16" s="46" cm="1">
        <f t="array" ref="C16">INDEX($D$115:$AD$190,$C116,C$104)</f>
        <v>11930.717000000001</v>
      </c>
      <c r="D16" s="46" cm="1">
        <f t="array" ref="D16">INDEX($D$115:$AD$190,$C116,D$104)</f>
        <v>6277.0320000000002</v>
      </c>
      <c r="E16" s="46" cm="1">
        <f t="array" ref="E16">INDEX($D$115:$AD$190,$C116,E$104)</f>
        <v>5653.6859999999997</v>
      </c>
      <c r="F16" s="46"/>
      <c r="G16" s="48" t="str" cm="1">
        <f t="array" ref="G16">HYPERLINK(TEXT("#"&amp;INDEX($D$199:$AD$274,$C200,C$104),),INDEX($D$199:$AD$274,$C200,C$104))</f>
        <v>A126273894R</v>
      </c>
      <c r="H16" s="48" t="str" cm="1">
        <f t="array" ref="H16">HYPERLINK(TEXT("#"&amp;INDEX($D$199:$AD$274,$C200,D$104),),INDEX($D$199:$AD$274,$C200,D$104))</f>
        <v>A126297222V</v>
      </c>
      <c r="I16" s="48" t="str" cm="1">
        <f t="array" ref="I16">HYPERLINK(TEXT("#"&amp;INDEX($D$199:$AD$274,$C200,E$104),),INDEX($D$199:$AD$274,$C200,E$104))</f>
        <v>A126285558A</v>
      </c>
    </row>
    <row r="17" spans="1:9">
      <c r="A17" s="44" t="s">
        <v>4289</v>
      </c>
      <c r="B17" s="45"/>
      <c r="C17" s="49" cm="1">
        <f t="array" ref="C17">INDEX($D$115:$AD$190,$C117,C$104)</f>
        <v>14331.866</v>
      </c>
      <c r="D17" s="49" cm="1">
        <f t="array" ref="D17">INDEX($D$115:$AD$190,$C117,D$104)</f>
        <v>7457.2240000000002</v>
      </c>
      <c r="E17" s="49" cm="1">
        <f t="array" ref="E17">INDEX($D$115:$AD$190,$C117,E$104)</f>
        <v>6874.6419999999998</v>
      </c>
      <c r="F17" s="46"/>
      <c r="G17" s="48" t="str" cm="1">
        <f t="array" ref="G17">HYPERLINK(TEXT("#"&amp;INDEX($D$199:$AD$274,$C201,C$104),),INDEX($D$199:$AD$274,$C201,C$104))</f>
        <v>A126273910C</v>
      </c>
      <c r="H17" s="48" t="str" cm="1">
        <f t="array" ref="H17">HYPERLINK(TEXT("#"&amp;INDEX($D$199:$AD$274,$C201,D$104),),INDEX($D$199:$AD$274,$C201,D$104))</f>
        <v>A126297238L</v>
      </c>
      <c r="I17" s="48" t="str" cm="1">
        <f t="array" ref="I17">HYPERLINK(TEXT("#"&amp;INDEX($D$199:$AD$274,$C201,E$104),),INDEX($D$199:$AD$274,$C201,E$104))</f>
        <v>A126285574A</v>
      </c>
    </row>
    <row r="18" spans="1:9">
      <c r="A18" s="41" t="s">
        <v>4287</v>
      </c>
      <c r="B18" s="42"/>
      <c r="C18" s="42"/>
      <c r="D18" s="42"/>
      <c r="E18" s="42"/>
      <c r="F18" s="46"/>
      <c r="G18" s="42"/>
      <c r="H18" s="42"/>
      <c r="I18" s="42"/>
    </row>
    <row r="19" spans="1:9">
      <c r="A19" s="44" t="s">
        <v>4290</v>
      </c>
      <c r="B19" s="45"/>
      <c r="C19" s="46"/>
      <c r="D19" s="46"/>
      <c r="E19" s="46"/>
      <c r="F19" s="46"/>
      <c r="G19" s="48"/>
      <c r="H19" s="48"/>
      <c r="I19" s="48"/>
    </row>
    <row r="20" spans="1:9">
      <c r="A20" s="44"/>
      <c r="B20" s="45" t="s">
        <v>4291</v>
      </c>
      <c r="C20" s="46" cm="1">
        <f t="array" ref="C20">INDEX($D$115:$AD$190,$C120,C$104)</f>
        <v>1295.7560000000001</v>
      </c>
      <c r="D20" s="46" cm="1">
        <f t="array" ref="D20">INDEX($D$115:$AD$190,$C120,D$104)</f>
        <v>614.745</v>
      </c>
      <c r="E20" s="46" cm="1">
        <f t="array" ref="E20">INDEX($D$115:$AD$190,$C120,E$104)</f>
        <v>681.01099999999997</v>
      </c>
      <c r="F20" s="46"/>
      <c r="G20" s="48" t="str" cm="1">
        <f t="array" ref="G20">HYPERLINK(TEXT("#"&amp;INDEX($D$199:$AD$274,$C204,C$104),),INDEX($D$199:$AD$274,$C204,C$104))</f>
        <v>A126273814C</v>
      </c>
      <c r="H20" s="48" t="str" cm="1">
        <f t="array" ref="H20">HYPERLINK(TEXT("#"&amp;INDEX($D$199:$AD$274,$C204,D$104),),INDEX($D$199:$AD$274,$C204,D$104))</f>
        <v>A126297142V</v>
      </c>
      <c r="I20" s="48" t="str" cm="1">
        <f t="array" ref="I20">HYPERLINK(TEXT("#"&amp;INDEX($D$199:$AD$274,$C204,E$104),),INDEX($D$199:$AD$274,$C204,E$104))</f>
        <v>A126285478A</v>
      </c>
    </row>
    <row r="21" spans="1:9">
      <c r="A21" s="45"/>
      <c r="B21" s="45" t="s">
        <v>4292</v>
      </c>
      <c r="C21" s="46" cm="1">
        <f t="array" ref="C21">INDEX($D$115:$AD$190,$C121,C$104)</f>
        <v>1105.393</v>
      </c>
      <c r="D21" s="46" cm="1">
        <f t="array" ref="D21">INDEX($D$115:$AD$190,$C121,D$104)</f>
        <v>565.44799999999998</v>
      </c>
      <c r="E21" s="46" cm="1">
        <f t="array" ref="E21">INDEX($D$115:$AD$190,$C121,E$104)</f>
        <v>539.94500000000005</v>
      </c>
      <c r="F21" s="46"/>
      <c r="G21" s="48" t="str" cm="1">
        <f t="array" ref="G21">HYPERLINK(TEXT("#"&amp;INDEX($D$199:$AD$274,$C205,C$104),),INDEX($D$199:$AD$274,$C205,C$104))</f>
        <v>A126273794F</v>
      </c>
      <c r="H21" s="48" t="str" cm="1">
        <f t="array" ref="H21">HYPERLINK(TEXT("#"&amp;INDEX($D$199:$AD$274,$C205,D$104),),INDEX($D$199:$AD$274,$C205,D$104))</f>
        <v>A126297122K</v>
      </c>
      <c r="I21" s="48" t="str" cm="1">
        <f t="array" ref="I21">HYPERLINK(TEXT("#"&amp;INDEX($D$199:$AD$274,$C205,E$104),),INDEX($D$199:$AD$274,$C205,E$104))</f>
        <v>A126285458T</v>
      </c>
    </row>
    <row r="22" spans="1:9">
      <c r="A22" s="44" t="s">
        <v>4289</v>
      </c>
      <c r="B22" s="44"/>
      <c r="C22" s="49" cm="1">
        <f t="array" ref="C22">INDEX($D$115:$AD$190,$C122,C$104)</f>
        <v>2401.1489999999999</v>
      </c>
      <c r="D22" s="49" cm="1">
        <f t="array" ref="D22">INDEX($D$115:$AD$190,$C122,D$104)</f>
        <v>1180.193</v>
      </c>
      <c r="E22" s="49" cm="1">
        <f t="array" ref="E22">INDEX($D$115:$AD$190,$C122,E$104)</f>
        <v>1220.9559999999999</v>
      </c>
      <c r="F22" s="46"/>
      <c r="G22" s="48" t="str" cm="1">
        <f t="array" ref="G22">HYPERLINK(TEXT("#"&amp;INDEX($D$199:$AD$274,$C206,C$104),),INDEX($D$199:$AD$274,$C206,C$104))</f>
        <v>A126273866F</v>
      </c>
      <c r="H22" s="48" t="str" cm="1">
        <f t="array" ref="H22">HYPERLINK(TEXT("#"&amp;INDEX($D$199:$AD$274,$C206,D$104),),INDEX($D$199:$AD$274,$C206,D$104))</f>
        <v>A126297194W</v>
      </c>
      <c r="I22" s="48" t="str" cm="1">
        <f t="array" ref="I22">HYPERLINK(TEXT("#"&amp;INDEX($D$199:$AD$274,$C206,E$104),),INDEX($D$199:$AD$274,$C206,E$104))</f>
        <v>A126285530X</v>
      </c>
    </row>
    <row r="23" spans="1:9">
      <c r="A23" s="41" t="s">
        <v>4292</v>
      </c>
      <c r="B23" s="42"/>
      <c r="C23" s="42"/>
      <c r="D23" s="42"/>
      <c r="E23" s="42"/>
      <c r="F23" s="46"/>
      <c r="G23" s="42"/>
      <c r="H23" s="42"/>
      <c r="I23" s="42"/>
    </row>
    <row r="24" spans="1:9">
      <c r="A24" s="44" t="s">
        <v>4293</v>
      </c>
      <c r="B24" s="50"/>
      <c r="C24" s="46"/>
      <c r="D24" s="46"/>
      <c r="E24" s="46"/>
      <c r="F24" s="46"/>
      <c r="G24" s="48"/>
      <c r="H24" s="48"/>
      <c r="I24" s="48"/>
    </row>
    <row r="25" spans="1:9">
      <c r="A25" s="45"/>
      <c r="B25" s="51" t="s">
        <v>4294</v>
      </c>
      <c r="C25" s="46" cm="1">
        <f t="array" ref="C25">INDEX($D$115:$AD$190,$C125,C$104)</f>
        <v>511.73599999999999</v>
      </c>
      <c r="D25" s="46" cm="1">
        <f t="array" ref="D25">INDEX($D$115:$AD$190,$C125,D$104)</f>
        <v>280.38</v>
      </c>
      <c r="E25" s="46" cm="1">
        <f t="array" ref="E25">INDEX($D$115:$AD$190,$C125,E$104)</f>
        <v>231.35599999999999</v>
      </c>
      <c r="F25" s="46"/>
      <c r="G25" s="48" t="str" cm="1">
        <f t="array" ref="G25">HYPERLINK(TEXT("#"&amp;INDEX($D$199:$AD$274,$C209,C$104),),INDEX($D$199:$AD$274,$C209,C$104))</f>
        <v>A126273870W</v>
      </c>
      <c r="H25" s="48" t="str" cm="1">
        <f t="array" ref="H25">HYPERLINK(TEXT("#"&amp;INDEX($D$199:$AD$274,$C209,D$104),),INDEX($D$199:$AD$274,$C209,D$104))</f>
        <v>A126297198F</v>
      </c>
      <c r="I25" s="48" t="str" cm="1">
        <f t="array" ref="I25">HYPERLINK(TEXT("#"&amp;INDEX($D$199:$AD$274,$C209,E$104),),INDEX($D$199:$AD$274,$C209,E$104))</f>
        <v>A126285534J</v>
      </c>
    </row>
    <row r="26" spans="1:9">
      <c r="A26" s="45"/>
      <c r="B26" s="51" t="s">
        <v>4295</v>
      </c>
      <c r="C26" s="46" cm="1">
        <f t="array" ref="C26">INDEX($D$115:$AD$190,$C126,C$104)</f>
        <v>589.048</v>
      </c>
      <c r="D26" s="46" cm="1">
        <f t="array" ref="D26">INDEX($D$115:$AD$190,$C126,D$104)</f>
        <v>282.26600000000002</v>
      </c>
      <c r="E26" s="46" cm="1">
        <f t="array" ref="E26">INDEX($D$115:$AD$190,$C126,E$104)</f>
        <v>306.78199999999998</v>
      </c>
      <c r="F26" s="46"/>
      <c r="G26" s="48" t="str" cm="1">
        <f t="array" ref="G26">HYPERLINK(TEXT("#"&amp;INDEX($D$199:$AD$274,$C210,C$104),),INDEX($D$199:$AD$274,$C210,C$104))</f>
        <v>A126273874F</v>
      </c>
      <c r="H26" s="48" t="str" cm="1">
        <f t="array" ref="H26">HYPERLINK(TEXT("#"&amp;INDEX($D$199:$AD$274,$C210,D$104),),INDEX($D$199:$AD$274,$C210,D$104))</f>
        <v>A126297202K</v>
      </c>
      <c r="I26" s="48" t="str" cm="1">
        <f t="array" ref="I26">HYPERLINK(TEXT("#"&amp;INDEX($D$199:$AD$274,$C210,E$104),),INDEX($D$199:$AD$274,$C210,E$104))</f>
        <v>A126285538T</v>
      </c>
    </row>
    <row r="27" spans="1:9">
      <c r="A27" s="44" t="s">
        <v>4296</v>
      </c>
      <c r="B27" s="45"/>
      <c r="C27" s="46"/>
      <c r="D27" s="46"/>
      <c r="E27" s="46"/>
      <c r="F27" s="46"/>
      <c r="G27" s="48"/>
      <c r="H27" s="48"/>
      <c r="I27" s="48"/>
    </row>
    <row r="28" spans="1:9">
      <c r="A28" s="45"/>
      <c r="B28" s="45" t="s">
        <v>4297</v>
      </c>
      <c r="C28" s="46" cm="1">
        <f t="array" ref="C28">INDEX($D$115:$AD$190,$C128,C$104)</f>
        <v>651.11</v>
      </c>
      <c r="D28" s="46" cm="1">
        <f t="array" ref="D28">INDEX($D$115:$AD$190,$C128,D$104)</f>
        <v>352.64699999999999</v>
      </c>
      <c r="E28" s="46" cm="1">
        <f t="array" ref="E28">INDEX($D$115:$AD$190,$C128,E$104)</f>
        <v>298.464</v>
      </c>
      <c r="F28" s="46"/>
      <c r="G28" s="48" t="str" cm="1">
        <f t="array" ref="G28">HYPERLINK(TEXT("#"&amp;INDEX($D$199:$AD$274,$C212,C$104),),INDEX($D$199:$AD$274,$C212,C$104))</f>
        <v>A126273798R</v>
      </c>
      <c r="H28" s="48" t="str" cm="1">
        <f t="array" ref="H28">HYPERLINK(TEXT("#"&amp;INDEX($D$199:$AD$274,$C212,D$104),),INDEX($D$199:$AD$274,$C212,D$104))</f>
        <v>A126297126V</v>
      </c>
      <c r="I28" s="48" t="str" cm="1">
        <f t="array" ref="I28">HYPERLINK(TEXT("#"&amp;INDEX($D$199:$AD$274,$C212,E$104),),INDEX($D$199:$AD$274,$C212,E$104))</f>
        <v>A126285462J</v>
      </c>
    </row>
    <row r="29" spans="1:9">
      <c r="A29" s="45"/>
      <c r="B29" s="45" t="s">
        <v>4298</v>
      </c>
      <c r="C29" s="46" cm="1">
        <f t="array" ref="C29">INDEX($D$115:$AD$190,$C129,C$104)</f>
        <v>449.13600000000002</v>
      </c>
      <c r="D29" s="46" cm="1">
        <f t="array" ref="D29">INDEX($D$115:$AD$190,$C129,D$104)</f>
        <v>210.583</v>
      </c>
      <c r="E29" s="46" cm="1">
        <f t="array" ref="E29">INDEX($D$115:$AD$190,$C129,E$104)</f>
        <v>238.553</v>
      </c>
      <c r="F29" s="46"/>
      <c r="G29" s="48" t="str" cm="1">
        <f t="array" ref="G29">HYPERLINK(TEXT("#"&amp;INDEX($D$199:$AD$274,$C213,C$104),),INDEX($D$199:$AD$274,$C213,C$104))</f>
        <v>A126273802V</v>
      </c>
      <c r="H29" s="48" t="str" cm="1">
        <f t="array" ref="H29">HYPERLINK(TEXT("#"&amp;INDEX($D$199:$AD$274,$C213,D$104),),INDEX($D$199:$AD$274,$C213,D$104))</f>
        <v>A126297130K</v>
      </c>
      <c r="I29" s="48" t="str" cm="1">
        <f t="array" ref="I29">HYPERLINK(TEXT("#"&amp;INDEX($D$199:$AD$274,$C213,E$104),),INDEX($D$199:$AD$274,$C213,E$104))</f>
        <v>A126285466T</v>
      </c>
    </row>
    <row r="30" spans="1:9">
      <c r="A30" s="44" t="s">
        <v>4299</v>
      </c>
      <c r="B30" s="45"/>
      <c r="C30" s="46"/>
      <c r="D30" s="46"/>
      <c r="E30" s="46"/>
      <c r="F30" s="46"/>
      <c r="G30" s="48"/>
      <c r="H30" s="48"/>
      <c r="I30" s="48"/>
    </row>
    <row r="31" spans="1:9">
      <c r="A31" s="45"/>
      <c r="B31" s="45" t="s">
        <v>4300</v>
      </c>
      <c r="C31" s="46" cm="1">
        <f t="array" ref="C31">INDEX($D$115:$AD$190,$C131,C$104)</f>
        <v>412.65800000000002</v>
      </c>
      <c r="D31" s="46" cm="1">
        <f t="array" ref="D31">INDEX($D$115:$AD$190,$C131,D$104)</f>
        <v>225.154</v>
      </c>
      <c r="E31" s="46" cm="1">
        <f t="array" ref="E31">INDEX($D$115:$AD$190,$C131,E$104)</f>
        <v>187.50399999999999</v>
      </c>
      <c r="F31" s="46"/>
      <c r="G31" s="48" t="str" cm="1">
        <f t="array" ref="G31">HYPERLINK(TEXT("#"&amp;INDEX($D$199:$AD$274,$C215,C$104),),INDEX($D$199:$AD$274,$C215,C$104))</f>
        <v>A126273842L</v>
      </c>
      <c r="H31" s="48" t="str" cm="1">
        <f t="array" ref="H31">HYPERLINK(TEXT("#"&amp;INDEX($D$199:$AD$274,$C215,D$104),),INDEX($D$199:$AD$274,$C215,D$104))</f>
        <v>A126297170C</v>
      </c>
      <c r="I31" s="48" t="str" cm="1">
        <f t="array" ref="I31">HYPERLINK(TEXT("#"&amp;INDEX($D$199:$AD$274,$C215,E$104),),INDEX($D$199:$AD$274,$C215,E$104))</f>
        <v>A126285506X</v>
      </c>
    </row>
    <row r="32" spans="1:9">
      <c r="A32" s="45"/>
      <c r="B32" s="45" t="s">
        <v>4301</v>
      </c>
      <c r="C32" s="46" cm="1">
        <f t="array" ref="C32">INDEX($D$115:$AD$190,$C132,C$104)</f>
        <v>365.798</v>
      </c>
      <c r="D32" s="46" cm="1">
        <f t="array" ref="D32">INDEX($D$115:$AD$190,$C132,D$104)</f>
        <v>167.51</v>
      </c>
      <c r="E32" s="46" cm="1">
        <f t="array" ref="E32">INDEX($D$115:$AD$190,$C132,E$104)</f>
        <v>198.28800000000001</v>
      </c>
      <c r="F32" s="46"/>
      <c r="G32" s="48" t="str" cm="1">
        <f t="array" ref="G32">HYPERLINK(TEXT("#"&amp;INDEX($D$199:$AD$274,$C216,C$104),),INDEX($D$199:$AD$274,$C216,C$104))</f>
        <v>A126273758W</v>
      </c>
      <c r="H32" s="48" t="str" cm="1">
        <f t="array" ref="H32">HYPERLINK(TEXT("#"&amp;INDEX($D$199:$AD$274,$C216,D$104),),INDEX($D$199:$AD$274,$C216,D$104))</f>
        <v>A126297086L</v>
      </c>
      <c r="I32" s="48" t="str" cm="1">
        <f t="array" ref="I32">HYPERLINK(TEXT("#"&amp;INDEX($D$199:$AD$274,$C216,E$104),),INDEX($D$199:$AD$274,$C216,E$104))</f>
        <v>A126285422R</v>
      </c>
    </row>
    <row r="33" spans="1:9">
      <c r="A33" s="45"/>
      <c r="B33" s="51" t="s">
        <v>4302</v>
      </c>
      <c r="C33" s="46" cm="1">
        <f t="array" ref="C33">INDEX($D$115:$AD$190,$C133,C$104)</f>
        <v>110.94499999999999</v>
      </c>
      <c r="D33" s="46" cm="1">
        <f t="array" ref="D33">INDEX($D$115:$AD$190,$C133,D$104)</f>
        <v>73.897999999999996</v>
      </c>
      <c r="E33" s="46" cm="1">
        <f t="array" ref="E33">INDEX($D$115:$AD$190,$C133,E$104)</f>
        <v>37.046999999999997</v>
      </c>
      <c r="F33" s="46"/>
      <c r="G33" s="48" t="str" cm="1">
        <f t="array" ref="G33">HYPERLINK(TEXT("#"&amp;INDEX($D$199:$AD$274,$C217,C$104),),INDEX($D$199:$AD$274,$C217,C$104))</f>
        <v>A126273878R</v>
      </c>
      <c r="H33" s="48" t="str" cm="1">
        <f t="array" ref="H33">HYPERLINK(TEXT("#"&amp;INDEX($D$199:$AD$274,$C217,D$104),),INDEX($D$199:$AD$274,$C217,D$104))</f>
        <v>A126297206V</v>
      </c>
      <c r="I33" s="48" t="str" cm="1">
        <f t="array" ref="I33">HYPERLINK(TEXT("#"&amp;INDEX($D$199:$AD$274,$C217,E$104),),INDEX($D$199:$AD$274,$C217,E$104))</f>
        <v>A126285542J</v>
      </c>
    </row>
    <row r="34" spans="1:9">
      <c r="A34" s="45"/>
      <c r="B34" s="51" t="s">
        <v>4303</v>
      </c>
      <c r="C34" s="46" cm="1">
        <f t="array" ref="C34">INDEX($D$115:$AD$190,$C134,C$104)</f>
        <v>132.94900000000001</v>
      </c>
      <c r="D34" s="46" cm="1">
        <f t="array" ref="D34">INDEX($D$115:$AD$190,$C134,D$104)</f>
        <v>55.082000000000001</v>
      </c>
      <c r="E34" s="46" cm="1">
        <f t="array" ref="E34">INDEX($D$115:$AD$190,$C134,E$104)</f>
        <v>77.867000000000004</v>
      </c>
      <c r="F34" s="46"/>
      <c r="G34" s="48" t="str" cm="1">
        <f t="array" ref="G34">HYPERLINK(TEXT("#"&amp;INDEX($D$199:$AD$274,$C218,C$104),),INDEX($D$199:$AD$274,$C218,C$104))</f>
        <v>A126273846W</v>
      </c>
      <c r="H34" s="48" t="str" cm="1">
        <f t="array" ref="H34">HYPERLINK(TEXT("#"&amp;INDEX($D$199:$AD$274,$C218,D$104),),INDEX($D$199:$AD$274,$C218,D$104))</f>
        <v>A126297174L</v>
      </c>
      <c r="I34" s="48" t="str" cm="1">
        <f t="array" ref="I34">HYPERLINK(TEXT("#"&amp;INDEX($D$199:$AD$274,$C218,E$104),),INDEX($D$199:$AD$274,$C218,E$104))</f>
        <v>A126285510R</v>
      </c>
    </row>
    <row r="35" spans="1:9">
      <c r="A35" s="45"/>
      <c r="B35" s="51" t="s">
        <v>4304</v>
      </c>
      <c r="C35" s="46" cm="1">
        <f t="array" ref="C35">INDEX($D$115:$AD$190,$C135,C$104)</f>
        <v>121.904</v>
      </c>
      <c r="D35" s="46" cm="1">
        <f t="array" ref="D35">INDEX($D$115:$AD$190,$C135,D$104)</f>
        <v>38.53</v>
      </c>
      <c r="E35" s="46" cm="1">
        <f t="array" ref="E35">INDEX($D$115:$AD$190,$C135,E$104)</f>
        <v>83.373999999999995</v>
      </c>
      <c r="F35" s="46"/>
      <c r="G35" s="48" t="str" cm="1">
        <f t="array" ref="G35">HYPERLINK(TEXT("#"&amp;INDEX($D$199:$AD$274,$C219,C$104),),INDEX($D$199:$AD$274,$C219,C$104))</f>
        <v>A126273890F</v>
      </c>
      <c r="H35" s="48" t="str" cm="1">
        <f t="array" ref="H35">HYPERLINK(TEXT("#"&amp;INDEX($D$199:$AD$274,$C219,D$104),),INDEX($D$199:$AD$274,$C219,D$104))</f>
        <v>A126297218C</v>
      </c>
      <c r="I35" s="48" t="str" cm="1">
        <f t="array" ref="I35">HYPERLINK(TEXT("#"&amp;INDEX($D$199:$AD$274,$C219,E$104),),INDEX($D$199:$AD$274,$C219,E$104))</f>
        <v>A126285554T</v>
      </c>
    </row>
    <row r="36" spans="1:9">
      <c r="A36" s="45"/>
      <c r="B36" s="45" t="s">
        <v>4305</v>
      </c>
      <c r="C36" s="46" cm="1">
        <f t="array" ref="C36">INDEX($D$115:$AD$190,$C136,C$104)</f>
        <v>326.93700000000001</v>
      </c>
      <c r="D36" s="46" cm="1">
        <f t="array" ref="D36">INDEX($D$115:$AD$190,$C136,D$104)</f>
        <v>172.78399999999999</v>
      </c>
      <c r="E36" s="46" cm="1">
        <f t="array" ref="E36">INDEX($D$115:$AD$190,$C136,E$104)</f>
        <v>154.15299999999999</v>
      </c>
      <c r="F36" s="46"/>
      <c r="G36" s="48" t="str" cm="1">
        <f t="array" ref="G36">HYPERLINK(TEXT("#"&amp;INDEX($D$199:$AD$274,$C220,C$104),),INDEX($D$199:$AD$274,$C220,C$104))</f>
        <v>A126273762L</v>
      </c>
      <c r="H36" s="48" t="str" cm="1">
        <f t="array" ref="H36">HYPERLINK(TEXT("#"&amp;INDEX($D$199:$AD$274,$C220,D$104),),INDEX($D$199:$AD$274,$C220,D$104))</f>
        <v>A126297090C</v>
      </c>
      <c r="I36" s="48" t="str" cm="1">
        <f t="array" ref="I36">HYPERLINK(TEXT("#"&amp;INDEX($D$199:$AD$274,$C220,E$104),),INDEX($D$199:$AD$274,$C220,E$104))</f>
        <v>A126285426X</v>
      </c>
    </row>
    <row r="37" spans="1:9">
      <c r="A37" s="45"/>
      <c r="B37" s="51" t="s">
        <v>4306</v>
      </c>
      <c r="C37" s="46" cm="1">
        <f t="array" ref="C37">INDEX($D$115:$AD$190,$C137,C$104)</f>
        <v>170.541</v>
      </c>
      <c r="D37" s="46" cm="1">
        <f t="array" ref="D37">INDEX($D$115:$AD$190,$C137,D$104)</f>
        <v>111.26300000000001</v>
      </c>
      <c r="E37" s="46" cm="1">
        <f t="array" ref="E37">INDEX($D$115:$AD$190,$C137,E$104)</f>
        <v>59.277000000000001</v>
      </c>
      <c r="F37" s="46"/>
      <c r="G37" s="48" t="str" cm="1">
        <f t="array" ref="G37">HYPERLINK(TEXT("#"&amp;INDEX($D$199:$AD$274,$C221,C$104),),INDEX($D$199:$AD$274,$C221,C$104))</f>
        <v>A126273698F</v>
      </c>
      <c r="H37" s="48" t="str" cm="1">
        <f t="array" ref="H37">HYPERLINK(TEXT("#"&amp;INDEX($D$199:$AD$274,$C221,D$104),),INDEX($D$199:$AD$274,$C221,D$104))</f>
        <v>A126297026K</v>
      </c>
      <c r="I37" s="48" t="str" cm="1">
        <f t="array" ref="I37">HYPERLINK(TEXT("#"&amp;INDEX($D$199:$AD$274,$C221,E$104),),INDEX($D$199:$AD$274,$C221,E$104))</f>
        <v>A126285362X</v>
      </c>
    </row>
    <row r="38" spans="1:9">
      <c r="A38" s="45"/>
      <c r="B38" s="51" t="s">
        <v>4307</v>
      </c>
      <c r="C38" s="46" cm="1">
        <f t="array" ref="C38">INDEX($D$115:$AD$190,$C138,C$104)</f>
        <v>89.991</v>
      </c>
      <c r="D38" s="46" cm="1">
        <f t="array" ref="D38">INDEX($D$115:$AD$190,$C138,D$104)</f>
        <v>42.323</v>
      </c>
      <c r="E38" s="46" cm="1">
        <f t="array" ref="E38">INDEX($D$115:$AD$190,$C138,E$104)</f>
        <v>47.667999999999999</v>
      </c>
      <c r="F38" s="46"/>
      <c r="G38" s="48" t="str" cm="1">
        <f t="array" ref="G38">HYPERLINK(TEXT("#"&amp;INDEX($D$199:$AD$274,$C222,C$104),),INDEX($D$199:$AD$274,$C222,C$104))</f>
        <v>A126273726C</v>
      </c>
      <c r="H38" s="48" t="str" cm="1">
        <f t="array" ref="H38">HYPERLINK(TEXT("#"&amp;INDEX($D$199:$AD$274,$C222,D$104),),INDEX($D$199:$AD$274,$C222,D$104))</f>
        <v>A126297054V</v>
      </c>
      <c r="I38" s="48" t="str" cm="1">
        <f t="array" ref="I38">HYPERLINK(TEXT("#"&amp;INDEX($D$199:$AD$274,$C222,E$104),),INDEX($D$199:$AD$274,$C222,E$104))</f>
        <v>A126285390J</v>
      </c>
    </row>
    <row r="39" spans="1:9">
      <c r="A39" s="45"/>
      <c r="B39" s="51" t="s">
        <v>4308</v>
      </c>
      <c r="C39" s="46" cm="1">
        <f t="array" ref="C39">INDEX($D$115:$AD$190,$C139,C$104)</f>
        <v>66.406000000000006</v>
      </c>
      <c r="D39" s="46" cm="1">
        <f t="array" ref="D39">INDEX($D$115:$AD$190,$C139,D$104)</f>
        <v>19.198</v>
      </c>
      <c r="E39" s="46" cm="1">
        <f t="array" ref="E39">INDEX($D$115:$AD$190,$C139,E$104)</f>
        <v>47.207999999999998</v>
      </c>
      <c r="F39" s="46"/>
      <c r="G39" s="48" t="str" cm="1">
        <f t="array" ref="G39">HYPERLINK(TEXT("#"&amp;INDEX($D$199:$AD$274,$C223,C$104),),INDEX($D$199:$AD$274,$C223,C$104))</f>
        <v>A126273806C</v>
      </c>
      <c r="H39" s="48" t="str" cm="1">
        <f t="array" ref="H39">HYPERLINK(TEXT("#"&amp;INDEX($D$199:$AD$274,$C223,D$104),),INDEX($D$199:$AD$274,$C223,D$104))</f>
        <v>A126297134V</v>
      </c>
      <c r="I39" s="48" t="str" cm="1">
        <f t="array" ref="I39">HYPERLINK(TEXT("#"&amp;INDEX($D$199:$AD$274,$C223,E$104),),INDEX($D$199:$AD$274,$C223,E$104))</f>
        <v>A126285470J</v>
      </c>
    </row>
    <row r="40" spans="1:9">
      <c r="A40" s="44" t="s">
        <v>4309</v>
      </c>
      <c r="B40" s="45"/>
      <c r="C40" s="46"/>
      <c r="D40" s="46"/>
      <c r="E40" s="46"/>
      <c r="F40" s="46"/>
      <c r="G40" s="48"/>
      <c r="H40" s="48"/>
      <c r="I40" s="48"/>
    </row>
    <row r="41" spans="1:9">
      <c r="A41" s="45"/>
      <c r="B41" s="45" t="s">
        <v>4310</v>
      </c>
      <c r="C41" s="46" cm="1">
        <f t="array" ref="C41">INDEX($D$115:$AD$190,$C141,C$104)</f>
        <v>783.32899999999995</v>
      </c>
      <c r="D41" s="46" cm="1">
        <f t="array" ref="D41">INDEX($D$115:$AD$190,$C141,D$104)</f>
        <v>399.15699999999998</v>
      </c>
      <c r="E41" s="46" cm="1">
        <f t="array" ref="E41">INDEX($D$115:$AD$190,$C141,E$104)</f>
        <v>384.17099999999999</v>
      </c>
      <c r="F41" s="46"/>
      <c r="G41" s="48" t="str" cm="1">
        <f t="array" ref="G41">HYPERLINK(TEXT("#"&amp;INDEX($D$199:$AD$274,$C225,C$104),),INDEX($D$199:$AD$274,$C225,C$104))</f>
        <v>A126273730V</v>
      </c>
      <c r="H41" s="48" t="str" cm="1">
        <f t="array" ref="H41">HYPERLINK(TEXT("#"&amp;INDEX($D$199:$AD$274,$C225,D$104),),INDEX($D$199:$AD$274,$C225,D$104))</f>
        <v>A126297058C</v>
      </c>
      <c r="I41" s="48" t="str" cm="1">
        <f t="array" ref="I41">HYPERLINK(TEXT("#"&amp;INDEX($D$199:$AD$274,$C225,E$104),),INDEX($D$199:$AD$274,$C225,E$104))</f>
        <v>A126285394T</v>
      </c>
    </row>
    <row r="42" spans="1:9">
      <c r="A42" s="45"/>
      <c r="B42" s="45" t="s">
        <v>4311</v>
      </c>
      <c r="C42" s="46" cm="1">
        <f t="array" ref="C42">INDEX($D$115:$AD$190,$C142,C$104)</f>
        <v>322.06400000000002</v>
      </c>
      <c r="D42" s="46" cm="1">
        <f t="array" ref="D42">INDEX($D$115:$AD$190,$C142,D$104)</f>
        <v>166.29</v>
      </c>
      <c r="E42" s="46" cm="1">
        <f t="array" ref="E42">INDEX($D$115:$AD$190,$C142,E$104)</f>
        <v>155.774</v>
      </c>
      <c r="F42" s="46"/>
      <c r="G42" s="48" t="str" cm="1">
        <f t="array" ref="G42">HYPERLINK(TEXT("#"&amp;INDEX($D$199:$AD$274,$C226,C$104),),INDEX($D$199:$AD$274,$C226,C$104))</f>
        <v>A126273810V</v>
      </c>
      <c r="H42" s="48" t="str" cm="1">
        <f t="array" ref="H42">HYPERLINK(TEXT("#"&amp;INDEX($D$199:$AD$274,$C226,D$104),),INDEX($D$199:$AD$274,$C226,D$104))</f>
        <v>A126297138C</v>
      </c>
      <c r="I42" s="48" t="str" cm="1">
        <f t="array" ref="I42">HYPERLINK(TEXT("#"&amp;INDEX($D$199:$AD$274,$C226,E$104),),INDEX($D$199:$AD$274,$C226,E$104))</f>
        <v>A126285474T</v>
      </c>
    </row>
    <row r="43" spans="1:9">
      <c r="A43" s="44" t="s">
        <v>4289</v>
      </c>
      <c r="B43" s="52"/>
      <c r="C43" s="49" cm="1">
        <f t="array" ref="C43">INDEX($D$115:$AD$190,$C143,C$104)</f>
        <v>1105.393</v>
      </c>
      <c r="D43" s="49" cm="1">
        <f t="array" ref="D43">INDEX($D$115:$AD$190,$C143,D$104)</f>
        <v>565.44799999999998</v>
      </c>
      <c r="E43" s="49" cm="1">
        <f t="array" ref="E43">INDEX($D$115:$AD$190,$C143,E$104)</f>
        <v>539.94500000000005</v>
      </c>
      <c r="F43" s="46"/>
      <c r="G43" s="48" t="str" cm="1">
        <f t="array" ref="G43">HYPERLINK(TEXT("#"&amp;INDEX($D$199:$AD$274,$C227,C$104),),INDEX($D$199:$AD$274,$C227,C$104))</f>
        <v>A126273794F</v>
      </c>
      <c r="H43" s="48" t="str" cm="1">
        <f t="array" ref="H43">HYPERLINK(TEXT("#"&amp;INDEX($D$199:$AD$274,$C227,D$104),),INDEX($D$199:$AD$274,$C227,D$104))</f>
        <v>A126297122K</v>
      </c>
      <c r="I43" s="48" t="str" cm="1">
        <f t="array" ref="I43">HYPERLINK(TEXT("#"&amp;INDEX($D$199:$AD$274,$C227,E$104),),INDEX($D$199:$AD$274,$C227,E$104))</f>
        <v>A126285458T</v>
      </c>
    </row>
    <row r="44" spans="1:9">
      <c r="A44" s="41" t="s">
        <v>4288</v>
      </c>
      <c r="B44" s="42"/>
      <c r="C44" s="42"/>
      <c r="D44" s="42"/>
      <c r="E44" s="42"/>
      <c r="F44" s="46"/>
      <c r="G44" s="42"/>
      <c r="H44" s="42"/>
      <c r="I44" s="42"/>
    </row>
    <row r="45" spans="1:9">
      <c r="A45" s="44" t="s">
        <v>4312</v>
      </c>
      <c r="B45" s="45"/>
      <c r="C45" s="46"/>
      <c r="D45" s="46"/>
      <c r="E45" s="46"/>
      <c r="F45" s="46"/>
      <c r="G45" s="48"/>
      <c r="H45" s="48"/>
      <c r="I45" s="48"/>
    </row>
    <row r="46" spans="1:9">
      <c r="A46" s="45"/>
      <c r="B46" s="45" t="s">
        <v>4313</v>
      </c>
      <c r="C46" s="46" cm="1">
        <f t="array" ref="C46">INDEX($D$115:$AD$190,$C146,C$104)</f>
        <v>9939.7890000000007</v>
      </c>
      <c r="D46" s="46" cm="1">
        <f t="array" ref="D46">INDEX($D$115:$AD$190,$C146,D$104)</f>
        <v>4971.0450000000001</v>
      </c>
      <c r="E46" s="46" cm="1">
        <f t="array" ref="E46">INDEX($D$115:$AD$190,$C146,E$104)</f>
        <v>4968.7449999999999</v>
      </c>
      <c r="F46" s="46"/>
      <c r="G46" s="48" t="str" cm="1">
        <f t="array" ref="G46">HYPERLINK(TEXT("#"&amp;INDEX($D$199:$AD$274,$C230,C$104),),INDEX($D$199:$AD$274,$C230,C$104))</f>
        <v>A126273702K</v>
      </c>
      <c r="H46" s="48" t="str" cm="1">
        <f t="array" ref="H46">HYPERLINK(TEXT("#"&amp;INDEX($D$199:$AD$274,$C230,D$104),),INDEX($D$199:$AD$274,$C230,D$104))</f>
        <v>A126297030A</v>
      </c>
      <c r="I46" s="48" t="str" cm="1">
        <f t="array" ref="I46">HYPERLINK(TEXT("#"&amp;INDEX($D$199:$AD$274,$C230,E$104),),INDEX($D$199:$AD$274,$C230,E$104))</f>
        <v>A126285366J</v>
      </c>
    </row>
    <row r="47" spans="1:9">
      <c r="A47" s="45"/>
      <c r="B47" s="45" t="s">
        <v>4314</v>
      </c>
      <c r="C47" s="46" cm="1">
        <f t="array" ref="C47">INDEX($D$115:$AD$190,$C147,C$104)</f>
        <v>1990.9280000000001</v>
      </c>
      <c r="D47" s="46" cm="1">
        <f t="array" ref="D47">INDEX($D$115:$AD$190,$C147,D$104)</f>
        <v>1305.9870000000001</v>
      </c>
      <c r="E47" s="46" cm="1">
        <f t="array" ref="E47">INDEX($D$115:$AD$190,$C147,E$104)</f>
        <v>684.94100000000003</v>
      </c>
      <c r="F47" s="46"/>
      <c r="G47" s="48" t="str" cm="1">
        <f t="array" ref="G47">HYPERLINK(TEXT("#"&amp;INDEX($D$199:$AD$274,$C231,C$104),),INDEX($D$199:$AD$274,$C231,C$104))</f>
        <v>A126273902C</v>
      </c>
      <c r="H47" s="48" t="str" cm="1">
        <f t="array" ref="H47">HYPERLINK(TEXT("#"&amp;INDEX($D$199:$AD$274,$C231,D$104),),INDEX($D$199:$AD$274,$C231,D$104))</f>
        <v>A126297230V</v>
      </c>
      <c r="I47" s="48" t="str" cm="1">
        <f t="array" ref="I47">HYPERLINK(TEXT("#"&amp;INDEX($D$199:$AD$274,$C231,E$104),),INDEX($D$199:$AD$274,$C231,E$104))</f>
        <v>A126285566A</v>
      </c>
    </row>
    <row r="48" spans="1:9">
      <c r="A48" s="44" t="s">
        <v>4289</v>
      </c>
      <c r="B48" s="45"/>
      <c r="C48" s="49" cm="1">
        <f t="array" ref="C48">INDEX($D$115:$AD$190,$C148,C$104)</f>
        <v>11930.717000000001</v>
      </c>
      <c r="D48" s="49" cm="1">
        <f t="array" ref="D48">INDEX($D$115:$AD$190,$C148,D$104)</f>
        <v>6277.0320000000002</v>
      </c>
      <c r="E48" s="49" cm="1">
        <f t="array" ref="E48">INDEX($D$115:$AD$190,$C148,E$104)</f>
        <v>5653.6859999999997</v>
      </c>
      <c r="F48" s="46"/>
      <c r="G48" s="48" t="str" cm="1">
        <f t="array" ref="G48">HYPERLINK(TEXT("#"&amp;INDEX($D$199:$AD$274,$C232,C$104),),INDEX($D$199:$AD$274,$C232,C$104))</f>
        <v>A126273894R</v>
      </c>
      <c r="H48" s="48" t="str" cm="1">
        <f t="array" ref="H48">HYPERLINK(TEXT("#"&amp;INDEX($D$199:$AD$274,$C232,D$104),),INDEX($D$199:$AD$274,$C232,D$104))</f>
        <v>A126297222V</v>
      </c>
      <c r="I48" s="48" t="str" cm="1">
        <f t="array" ref="I48">HYPERLINK(TEXT("#"&amp;INDEX($D$199:$AD$274,$C232,E$104),),INDEX($D$199:$AD$274,$C232,E$104))</f>
        <v>A126285558A</v>
      </c>
    </row>
    <row r="49" spans="1:9">
      <c r="A49" s="41" t="s">
        <v>4315</v>
      </c>
      <c r="B49" s="42"/>
      <c r="C49" s="42"/>
      <c r="D49" s="42"/>
      <c r="E49" s="42"/>
      <c r="F49" s="46"/>
      <c r="G49" s="42"/>
      <c r="H49" s="42"/>
      <c r="I49" s="42"/>
    </row>
    <row r="50" spans="1:9">
      <c r="A50" s="44" t="s">
        <v>4316</v>
      </c>
      <c r="B50" s="45"/>
      <c r="C50" s="46"/>
      <c r="D50" s="46"/>
      <c r="E50" s="46"/>
      <c r="F50" s="46"/>
      <c r="G50" s="48"/>
      <c r="H50" s="48"/>
      <c r="I50" s="48"/>
    </row>
    <row r="51" spans="1:9">
      <c r="A51" s="45"/>
      <c r="B51" s="45" t="s">
        <v>4317</v>
      </c>
      <c r="C51" s="46" cm="1">
        <f t="array" ref="C51">INDEX($D$115:$AD$190,$C151,C$104)</f>
        <v>9458.9269999999997</v>
      </c>
      <c r="D51" s="46" cm="1">
        <f t="array" ref="D51">INDEX($D$115:$AD$190,$C151,D$104)</f>
        <v>4756.5219999999999</v>
      </c>
      <c r="E51" s="46" cm="1">
        <f t="array" ref="E51">INDEX($D$115:$AD$190,$C151,E$104)</f>
        <v>4702.4049999999997</v>
      </c>
      <c r="F51" s="46"/>
      <c r="G51" s="48" t="str" cm="1">
        <f t="array" ref="G51">HYPERLINK(TEXT("#"&amp;INDEX($D$199:$AD$274,$C235,C$104),),INDEX($D$199:$AD$274,$C235,C$104))</f>
        <v>A126273882F</v>
      </c>
      <c r="H51" s="48" t="str" cm="1">
        <f t="array" ref="H51">HYPERLINK(TEXT("#"&amp;INDEX($D$199:$AD$274,$C235,D$104),),INDEX($D$199:$AD$274,$C235,D$104))</f>
        <v>A126297210K</v>
      </c>
      <c r="I51" s="48" t="str" cm="1">
        <f t="array" ref="I51">HYPERLINK(TEXT("#"&amp;INDEX($D$199:$AD$274,$C235,E$104),),INDEX($D$199:$AD$274,$C235,E$104))</f>
        <v>A126285546T</v>
      </c>
    </row>
    <row r="52" spans="1:9">
      <c r="A52" s="45"/>
      <c r="B52" s="45" t="s">
        <v>4318</v>
      </c>
      <c r="C52" s="46" cm="1">
        <f t="array" ref="C52">INDEX($D$115:$AD$190,$C152,C$104)</f>
        <v>241.42</v>
      </c>
      <c r="D52" s="46" cm="1">
        <f t="array" ref="D52">INDEX($D$115:$AD$190,$C152,D$104)</f>
        <v>111.595</v>
      </c>
      <c r="E52" s="46" cm="1">
        <f t="array" ref="E52">INDEX($D$115:$AD$190,$C152,E$104)</f>
        <v>129.82499999999999</v>
      </c>
      <c r="F52" s="46"/>
      <c r="G52" s="48" t="str" cm="1">
        <f t="array" ref="G52">HYPERLINK(TEXT("#"&amp;INDEX($D$199:$AD$274,$C236,C$104),),INDEX($D$199:$AD$274,$C236,C$104))</f>
        <v>A126273886R</v>
      </c>
      <c r="H52" s="48" t="str" cm="1">
        <f t="array" ref="H52">HYPERLINK(TEXT("#"&amp;INDEX($D$199:$AD$274,$C236,D$104),),INDEX($D$199:$AD$274,$C236,D$104))</f>
        <v>A126297214V</v>
      </c>
      <c r="I52" s="48" t="str" cm="1">
        <f t="array" ref="I52">HYPERLINK(TEXT("#"&amp;INDEX($D$199:$AD$274,$C236,E$104),),INDEX($D$199:$AD$274,$C236,E$104))</f>
        <v>A126285550J</v>
      </c>
    </row>
    <row r="53" spans="1:9">
      <c r="A53" s="45"/>
      <c r="B53" s="45" t="s">
        <v>4319</v>
      </c>
      <c r="C53" s="46" cm="1">
        <f t="array" ref="C53">INDEX($D$115:$AD$190,$C153,C$104)</f>
        <v>231.02799999999999</v>
      </c>
      <c r="D53" s="46" cm="1">
        <f t="array" ref="D53">INDEX($D$115:$AD$190,$C153,D$104)</f>
        <v>99.748000000000005</v>
      </c>
      <c r="E53" s="46" cm="1">
        <f t="array" ref="E53">INDEX($D$115:$AD$190,$C153,E$104)</f>
        <v>131.28</v>
      </c>
      <c r="F53" s="46"/>
      <c r="G53" s="48" t="str" cm="1">
        <f t="array" ref="G53">HYPERLINK(TEXT("#"&amp;INDEX($D$199:$AD$274,$C237,C$104),),INDEX($D$199:$AD$274,$C237,C$104))</f>
        <v>A126273706V</v>
      </c>
      <c r="H53" s="48" t="str" cm="1">
        <f t="array" ref="H53">HYPERLINK(TEXT("#"&amp;INDEX($D$199:$AD$274,$C237,D$104),),INDEX($D$199:$AD$274,$C237,D$104))</f>
        <v>A126297034K</v>
      </c>
      <c r="I53" s="48" t="str" cm="1">
        <f t="array" ref="I53">HYPERLINK(TEXT("#"&amp;INDEX($D$199:$AD$274,$C237,E$104),),INDEX($D$199:$AD$274,$C237,E$104))</f>
        <v>A126285370X</v>
      </c>
    </row>
    <row r="54" spans="1:9">
      <c r="A54" s="44" t="s">
        <v>4320</v>
      </c>
      <c r="B54" s="45"/>
      <c r="C54" s="46"/>
      <c r="D54" s="46"/>
      <c r="E54" s="46"/>
      <c r="F54" s="46"/>
      <c r="G54" s="48"/>
      <c r="H54" s="48"/>
      <c r="I54" s="48"/>
    </row>
    <row r="55" spans="1:9">
      <c r="A55" s="45"/>
      <c r="B55" s="45" t="s">
        <v>4321</v>
      </c>
      <c r="C55" s="46" cm="1">
        <f t="array" ref="C55">INDEX($D$115:$AD$190,$C155,C$104)</f>
        <v>7639.3370000000004</v>
      </c>
      <c r="D55" s="46" cm="1">
        <f t="array" ref="D55">INDEX($D$115:$AD$190,$C155,D$104)</f>
        <v>3925.7890000000002</v>
      </c>
      <c r="E55" s="46" cm="1">
        <f t="array" ref="E55">INDEX($D$115:$AD$190,$C155,E$104)</f>
        <v>3713.5479999999998</v>
      </c>
      <c r="F55" s="46"/>
      <c r="G55" s="48" t="str" cm="1">
        <f t="array" ref="G55">HYPERLINK(TEXT("#"&amp;INDEX($D$199:$AD$274,$C239,C$104),),INDEX($D$199:$AD$274,$C239,C$104))</f>
        <v>A126273766W</v>
      </c>
      <c r="H55" s="48" t="str" cm="1">
        <f t="array" ref="H55">HYPERLINK(TEXT("#"&amp;INDEX($D$199:$AD$274,$C239,D$104),),INDEX($D$199:$AD$274,$C239,D$104))</f>
        <v>A126297094L</v>
      </c>
      <c r="I55" s="48" t="str" cm="1">
        <f t="array" ref="I55">HYPERLINK(TEXT("#"&amp;INDEX($D$199:$AD$274,$C239,E$104),),INDEX($D$199:$AD$274,$C239,E$104))</f>
        <v>A126285430R</v>
      </c>
    </row>
    <row r="56" spans="1:9">
      <c r="A56" s="45"/>
      <c r="B56" s="45" t="s">
        <v>4322</v>
      </c>
      <c r="C56" s="46" cm="1">
        <f t="array" ref="C56">INDEX($D$115:$AD$190,$C156,C$104)</f>
        <v>440.22</v>
      </c>
      <c r="D56" s="46" cm="1">
        <f t="array" ref="D56">INDEX($D$115:$AD$190,$C156,D$104)</f>
        <v>154.13</v>
      </c>
      <c r="E56" s="46" cm="1">
        <f t="array" ref="E56">INDEX($D$115:$AD$190,$C156,E$104)</f>
        <v>286.08999999999997</v>
      </c>
      <c r="F56" s="46"/>
      <c r="G56" s="48" t="str" cm="1">
        <f t="array" ref="G56">HYPERLINK(TEXT("#"&amp;INDEX($D$199:$AD$274,$C240,C$104),),INDEX($D$199:$AD$274,$C240,C$104))</f>
        <v>A126273818L</v>
      </c>
      <c r="H56" s="48" t="str" cm="1">
        <f t="array" ref="H56">HYPERLINK(TEXT("#"&amp;INDEX($D$199:$AD$274,$C240,D$104),),INDEX($D$199:$AD$274,$C240,D$104))</f>
        <v>A126297146C</v>
      </c>
      <c r="I56" s="48" t="str" cm="1">
        <f t="array" ref="I56">HYPERLINK(TEXT("#"&amp;INDEX($D$199:$AD$274,$C240,E$104),),INDEX($D$199:$AD$274,$C240,E$104))</f>
        <v>A126285482T</v>
      </c>
    </row>
    <row r="57" spans="1:9">
      <c r="A57" s="45"/>
      <c r="B57" s="51" t="s">
        <v>4323</v>
      </c>
      <c r="C57" s="46" cm="1">
        <f t="array" ref="C57">INDEX($D$115:$AD$190,$C157,C$104)</f>
        <v>110.75700000000001</v>
      </c>
      <c r="D57" s="46" cm="1">
        <f t="array" ref="D57">INDEX($D$115:$AD$190,$C157,D$104)</f>
        <v>63.274999999999999</v>
      </c>
      <c r="E57" s="46" cm="1">
        <f t="array" ref="E57">INDEX($D$115:$AD$190,$C157,E$104)</f>
        <v>47.481999999999999</v>
      </c>
      <c r="F57" s="46"/>
      <c r="G57" s="48" t="str" cm="1">
        <f t="array" ref="G57">HYPERLINK(TEXT("#"&amp;INDEX($D$199:$AD$274,$C241,C$104),),INDEX($D$199:$AD$274,$C241,C$104))</f>
        <v>A126273898X</v>
      </c>
      <c r="H57" s="48" t="str" cm="1">
        <f t="array" ref="H57">HYPERLINK(TEXT("#"&amp;INDEX($D$199:$AD$274,$C241,D$104),),INDEX($D$199:$AD$274,$C241,D$104))</f>
        <v>A126297226C</v>
      </c>
      <c r="I57" s="48" t="str" cm="1">
        <f t="array" ref="I57">HYPERLINK(TEXT("#"&amp;INDEX($D$199:$AD$274,$C241,E$104),),INDEX($D$199:$AD$274,$C241,E$104))</f>
        <v>A126285562T</v>
      </c>
    </row>
    <row r="58" spans="1:9">
      <c r="A58" s="45"/>
      <c r="B58" s="51" t="s">
        <v>4324</v>
      </c>
      <c r="C58" s="46" cm="1">
        <f t="array" ref="C58">INDEX($D$115:$AD$190,$C158,C$104)</f>
        <v>133.18600000000001</v>
      </c>
      <c r="D58" s="46" cm="1">
        <f t="array" ref="D58">INDEX($D$115:$AD$190,$C158,D$104)</f>
        <v>41.866</v>
      </c>
      <c r="E58" s="46" cm="1">
        <f t="array" ref="E58">INDEX($D$115:$AD$190,$C158,E$104)</f>
        <v>91.32</v>
      </c>
      <c r="F58" s="46"/>
      <c r="G58" s="48" t="str" cm="1">
        <f t="array" ref="G58">HYPERLINK(TEXT("#"&amp;INDEX($D$199:$AD$274,$C242,C$104),),INDEX($D$199:$AD$274,$C242,C$104))</f>
        <v>A126273710K</v>
      </c>
      <c r="H58" s="48" t="str" cm="1">
        <f t="array" ref="H58">HYPERLINK(TEXT("#"&amp;INDEX($D$199:$AD$274,$C242,D$104),),INDEX($D$199:$AD$274,$C242,D$104))</f>
        <v>A126297038V</v>
      </c>
      <c r="I58" s="48" t="str" cm="1">
        <f t="array" ref="I58">HYPERLINK(TEXT("#"&amp;INDEX($D$199:$AD$274,$C242,E$104),),INDEX($D$199:$AD$274,$C242,E$104))</f>
        <v>A126285374J</v>
      </c>
    </row>
    <row r="59" spans="1:9">
      <c r="A59" s="45"/>
      <c r="B59" s="51" t="s">
        <v>4325</v>
      </c>
      <c r="C59" s="46" cm="1">
        <f t="array" ref="C59">INDEX($D$115:$AD$190,$C159,C$104)</f>
        <v>196.27799999999999</v>
      </c>
      <c r="D59" s="46" cm="1">
        <f t="array" ref="D59">INDEX($D$115:$AD$190,$C159,D$104)</f>
        <v>48.988999999999997</v>
      </c>
      <c r="E59" s="46" cm="1">
        <f t="array" ref="E59">INDEX($D$115:$AD$190,$C159,E$104)</f>
        <v>147.28800000000001</v>
      </c>
      <c r="F59" s="46"/>
      <c r="G59" s="48" t="str" cm="1">
        <f t="array" ref="G59">HYPERLINK(TEXT("#"&amp;INDEX($D$199:$AD$274,$C243,C$104),),INDEX($D$199:$AD$274,$C243,C$104))</f>
        <v>A126273850L</v>
      </c>
      <c r="H59" s="48" t="str" cm="1">
        <f t="array" ref="H59">HYPERLINK(TEXT("#"&amp;INDEX($D$199:$AD$274,$C243,D$104),),INDEX($D$199:$AD$274,$C243,D$104))</f>
        <v>A126297178W</v>
      </c>
      <c r="I59" s="48" t="str" cm="1">
        <f t="array" ref="I59">HYPERLINK(TEXT("#"&amp;INDEX($D$199:$AD$274,$C243,E$104),),INDEX($D$199:$AD$274,$C243,E$104))</f>
        <v>A126285514X</v>
      </c>
    </row>
    <row r="60" spans="1:9">
      <c r="A60" s="45"/>
      <c r="B60" s="45" t="s">
        <v>4326</v>
      </c>
      <c r="C60" s="46" cm="1">
        <f t="array" ref="C60">INDEX($D$115:$AD$190,$C160,C$104)</f>
        <v>440.31900000000002</v>
      </c>
      <c r="D60" s="46" cm="1">
        <f t="array" ref="D60">INDEX($D$115:$AD$190,$C160,D$104)</f>
        <v>146.256</v>
      </c>
      <c r="E60" s="46" cm="1">
        <f t="array" ref="E60">INDEX($D$115:$AD$190,$C160,E$104)</f>
        <v>294.06299999999999</v>
      </c>
      <c r="F60" s="46"/>
      <c r="G60" s="48" t="str" cm="1">
        <f t="array" ref="G60">HYPERLINK(TEXT("#"&amp;INDEX($D$199:$AD$274,$C244,C$104),),INDEX($D$199:$AD$274,$C244,C$104))</f>
        <v>A126273854W</v>
      </c>
      <c r="H60" s="48" t="str" cm="1">
        <f t="array" ref="H60">HYPERLINK(TEXT("#"&amp;INDEX($D$199:$AD$274,$C244,D$104),),INDEX($D$199:$AD$274,$C244,D$104))</f>
        <v>A126297182L</v>
      </c>
      <c r="I60" s="48" t="str" cm="1">
        <f t="array" ref="I60">HYPERLINK(TEXT("#"&amp;INDEX($D$199:$AD$274,$C244,E$104),),INDEX($D$199:$AD$274,$C244,E$104))</f>
        <v>A126285518J</v>
      </c>
    </row>
    <row r="61" spans="1:9">
      <c r="A61" s="45"/>
      <c r="B61" s="51" t="s">
        <v>4327</v>
      </c>
      <c r="C61" s="46" cm="1">
        <f t="array" ref="C61">INDEX($D$115:$AD$190,$C161,C$104)</f>
        <v>116.374</v>
      </c>
      <c r="D61" s="46" cm="1">
        <f t="array" ref="D61">INDEX($D$115:$AD$190,$C161,D$104)</f>
        <v>64.173000000000002</v>
      </c>
      <c r="E61" s="46" cm="1">
        <f t="array" ref="E61">INDEX($D$115:$AD$190,$C161,E$104)</f>
        <v>52.201000000000001</v>
      </c>
      <c r="F61" s="46"/>
      <c r="G61" s="48" t="str" cm="1">
        <f t="array" ref="G61">HYPERLINK(TEXT("#"&amp;INDEX($D$199:$AD$274,$C245,C$104),),INDEX($D$199:$AD$274,$C245,C$104))</f>
        <v>A126273742C</v>
      </c>
      <c r="H61" s="48" t="str" cm="1">
        <f t="array" ref="H61">HYPERLINK(TEXT("#"&amp;INDEX($D$199:$AD$274,$C245,D$104),),INDEX($D$199:$AD$274,$C245,D$104))</f>
        <v>A126297070V</v>
      </c>
      <c r="I61" s="48" t="str" cm="1">
        <f t="array" ref="I61">HYPERLINK(TEXT("#"&amp;INDEX($D$199:$AD$274,$C245,E$104),),INDEX($D$199:$AD$274,$C245,E$104))</f>
        <v>A126285406R</v>
      </c>
    </row>
    <row r="62" spans="1:9">
      <c r="A62" s="45"/>
      <c r="B62" s="51" t="s">
        <v>4328</v>
      </c>
      <c r="C62" s="46" cm="1">
        <f t="array" ref="C62">INDEX($D$115:$AD$190,$C162,C$104)</f>
        <v>167.327</v>
      </c>
      <c r="D62" s="46" cm="1">
        <f t="array" ref="D62">INDEX($D$115:$AD$190,$C162,D$104)</f>
        <v>39.000999999999998</v>
      </c>
      <c r="E62" s="46" cm="1">
        <f t="array" ref="E62">INDEX($D$115:$AD$190,$C162,E$104)</f>
        <v>128.32599999999999</v>
      </c>
      <c r="F62" s="46"/>
      <c r="G62" s="48" t="str" cm="1">
        <f t="array" ref="G62">HYPERLINK(TEXT("#"&amp;INDEX($D$199:$AD$274,$C246,C$104),),INDEX($D$199:$AD$274,$C246,C$104))</f>
        <v>A126273714V</v>
      </c>
      <c r="H62" s="48" t="str" cm="1">
        <f t="array" ref="H62">HYPERLINK(TEXT("#"&amp;INDEX($D$199:$AD$274,$C246,D$104),),INDEX($D$199:$AD$274,$C246,D$104))</f>
        <v>A126297042K</v>
      </c>
      <c r="I62" s="48" t="str" cm="1">
        <f t="array" ref="I62">HYPERLINK(TEXT("#"&amp;INDEX($D$199:$AD$274,$C246,E$104),),INDEX($D$199:$AD$274,$C246,E$104))</f>
        <v>A126285378T</v>
      </c>
    </row>
    <row r="63" spans="1:9">
      <c r="A63" s="45"/>
      <c r="B63" s="51" t="s">
        <v>4329</v>
      </c>
      <c r="C63" s="46" cm="1">
        <f t="array" ref="C63">INDEX($D$115:$AD$190,$C163,C$104)</f>
        <v>156.61799999999999</v>
      </c>
      <c r="D63" s="46" cm="1">
        <f t="array" ref="D63">INDEX($D$115:$AD$190,$C163,D$104)</f>
        <v>43.082000000000001</v>
      </c>
      <c r="E63" s="46" cm="1">
        <f t="array" ref="E63">INDEX($D$115:$AD$190,$C163,E$104)</f>
        <v>113.536</v>
      </c>
      <c r="F63" s="46"/>
      <c r="G63" s="48" t="str" cm="1">
        <f t="array" ref="G63">HYPERLINK(TEXT("#"&amp;INDEX($D$199:$AD$274,$C247,C$104),),INDEX($D$199:$AD$274,$C247,C$104))</f>
        <v>A126273770L</v>
      </c>
      <c r="H63" s="48" t="str" cm="1">
        <f t="array" ref="H63">HYPERLINK(TEXT("#"&amp;INDEX($D$199:$AD$274,$C247,D$104),),INDEX($D$199:$AD$274,$C247,D$104))</f>
        <v>A126297098W</v>
      </c>
      <c r="I63" s="48" t="str" cm="1">
        <f t="array" ref="I63">HYPERLINK(TEXT("#"&amp;INDEX($D$199:$AD$274,$C247,E$104),),INDEX($D$199:$AD$274,$C247,E$104))</f>
        <v>A126285434X</v>
      </c>
    </row>
    <row r="64" spans="1:9">
      <c r="A64" s="45"/>
      <c r="B64" s="45" t="s">
        <v>4330</v>
      </c>
      <c r="C64" s="46" cm="1">
        <f t="array" ref="C64">INDEX($D$115:$AD$190,$C164,C$104)</f>
        <v>1419.913</v>
      </c>
      <c r="D64" s="46" cm="1">
        <f t="array" ref="D64">INDEX($D$115:$AD$190,$C164,D$104)</f>
        <v>744.86900000000003</v>
      </c>
      <c r="E64" s="46" cm="1">
        <f t="array" ref="E64">INDEX($D$115:$AD$190,$C164,E$104)</f>
        <v>675.04399999999998</v>
      </c>
      <c r="F64" s="46"/>
      <c r="G64" s="48" t="str" cm="1">
        <f t="array" ref="G64">HYPERLINK(TEXT("#"&amp;INDEX($D$199:$AD$274,$C248,C$104),),INDEX($D$199:$AD$274,$C248,C$104))</f>
        <v>A126273734C</v>
      </c>
      <c r="H64" s="48" t="str" cm="1">
        <f t="array" ref="H64">HYPERLINK(TEXT("#"&amp;INDEX($D$199:$AD$274,$C248,D$104),),INDEX($D$199:$AD$274,$C248,D$104))</f>
        <v>A126297062V</v>
      </c>
      <c r="I64" s="48" t="str" cm="1">
        <f t="array" ref="I64">HYPERLINK(TEXT("#"&amp;INDEX($D$199:$AD$274,$C248,E$104),),INDEX($D$199:$AD$274,$C248,E$104))</f>
        <v>A126285398A</v>
      </c>
    </row>
    <row r="65" spans="1:9">
      <c r="A65" s="44" t="s">
        <v>4331</v>
      </c>
      <c r="B65" s="45"/>
      <c r="C65" s="46"/>
      <c r="D65" s="46"/>
      <c r="E65" s="46"/>
      <c r="F65" s="46"/>
      <c r="G65" s="48"/>
      <c r="H65" s="48"/>
      <c r="I65" s="48"/>
    </row>
    <row r="66" spans="1:9">
      <c r="A66" s="45"/>
      <c r="B66" s="45" t="s">
        <v>4332</v>
      </c>
      <c r="C66" s="46" cm="1">
        <f t="array" ref="C66">INDEX($D$115:$AD$190,$C166,C$104)</f>
        <v>1147.6890000000001</v>
      </c>
      <c r="D66" s="46" cm="1">
        <f t="array" ref="D66">INDEX($D$115:$AD$190,$C166,D$104)</f>
        <v>576.51</v>
      </c>
      <c r="E66" s="46" cm="1">
        <f t="array" ref="E66">INDEX($D$115:$AD$190,$C166,E$104)</f>
        <v>571.17899999999997</v>
      </c>
      <c r="F66" s="46"/>
      <c r="G66" s="48" t="str" cm="1">
        <f t="array" ref="G66">HYPERLINK(TEXT("#"&amp;INDEX($D$199:$AD$274,$C250,C$104),),INDEX($D$199:$AD$274,$C250,C$104))</f>
        <v>A126273774W</v>
      </c>
      <c r="H66" s="48" t="str" cm="1">
        <f t="array" ref="H66">HYPERLINK(TEXT("#"&amp;INDEX($D$199:$AD$274,$C250,D$104),),INDEX($D$199:$AD$274,$C250,D$104))</f>
        <v>A126297102A</v>
      </c>
      <c r="I66" s="48" t="str" cm="1">
        <f t="array" ref="I66">HYPERLINK(TEXT("#"&amp;INDEX($D$199:$AD$274,$C250,E$104),),INDEX($D$199:$AD$274,$C250,E$104))</f>
        <v>A126285438J</v>
      </c>
    </row>
    <row r="67" spans="1:9">
      <c r="A67" s="45"/>
      <c r="B67" s="45" t="s">
        <v>4333</v>
      </c>
      <c r="C67" s="46" cm="1">
        <f t="array" ref="C67">INDEX($D$115:$AD$190,$C167,C$104)</f>
        <v>8792.1010000000006</v>
      </c>
      <c r="D67" s="46" cm="1">
        <f t="array" ref="D67">INDEX($D$115:$AD$190,$C167,D$104)</f>
        <v>4394.5339999999997</v>
      </c>
      <c r="E67" s="46" cm="1">
        <f t="array" ref="E67">INDEX($D$115:$AD$190,$C167,E$104)</f>
        <v>4397.5659999999998</v>
      </c>
      <c r="F67" s="46"/>
      <c r="G67" s="48" t="str" cm="1">
        <f t="array" ref="G67">HYPERLINK(TEXT("#"&amp;INDEX($D$199:$AD$274,$C251,C$104),),INDEX($D$199:$AD$274,$C251,C$104))</f>
        <v>A126273746L</v>
      </c>
      <c r="H67" s="48" t="str" cm="1">
        <f t="array" ref="H67">HYPERLINK(TEXT("#"&amp;INDEX($D$199:$AD$274,$C251,D$104),),INDEX($D$199:$AD$274,$C251,D$104))</f>
        <v>A126297074C</v>
      </c>
      <c r="I67" s="48" t="str" cm="1">
        <f t="array" ref="I67">HYPERLINK(TEXT("#"&amp;INDEX($D$199:$AD$274,$C251,E$104),),INDEX($D$199:$AD$274,$C251,E$104))</f>
        <v>A126285410F</v>
      </c>
    </row>
    <row r="68" spans="1:9">
      <c r="A68" s="44" t="s">
        <v>4334</v>
      </c>
      <c r="B68" s="45"/>
      <c r="C68" s="46"/>
      <c r="D68" s="46"/>
      <c r="E68" s="46"/>
      <c r="F68" s="46"/>
      <c r="G68" s="48"/>
      <c r="H68" s="48"/>
      <c r="I68" s="48"/>
    </row>
    <row r="69" spans="1:9">
      <c r="A69" s="45"/>
      <c r="B69" s="45" t="s">
        <v>4335</v>
      </c>
      <c r="C69" s="46" cm="1">
        <f t="array" ref="C69">INDEX($D$115:$AD$190,$C169,C$104)</f>
        <v>983.31799999999998</v>
      </c>
      <c r="D69" s="46" cm="1">
        <f t="array" ref="D69">INDEX($D$115:$AD$190,$C169,D$104)</f>
        <v>466.29199999999997</v>
      </c>
      <c r="E69" s="46" cm="1">
        <f t="array" ref="E69">INDEX($D$115:$AD$190,$C169,E$104)</f>
        <v>517.02599999999995</v>
      </c>
      <c r="F69" s="46"/>
      <c r="G69" s="48" t="str" cm="1">
        <f t="array" ref="G69">HYPERLINK(TEXT("#"&amp;INDEX($D$199:$AD$274,$C253,C$104),),INDEX($D$199:$AD$274,$C253,C$104))</f>
        <v>A126273778F</v>
      </c>
      <c r="H69" s="48" t="str" cm="1">
        <f t="array" ref="H69">HYPERLINK(TEXT("#"&amp;INDEX($D$199:$AD$274,$C253,D$104),),INDEX($D$199:$AD$274,$C253,D$104))</f>
        <v>A126297106K</v>
      </c>
      <c r="I69" s="48" t="str" cm="1">
        <f t="array" ref="I69">HYPERLINK(TEXT("#"&amp;INDEX($D$199:$AD$274,$C253,E$104),),INDEX($D$199:$AD$274,$C253,E$104))</f>
        <v>A126285442X</v>
      </c>
    </row>
    <row r="70" spans="1:9">
      <c r="A70" s="45"/>
      <c r="B70" s="45" t="s">
        <v>4336</v>
      </c>
      <c r="C70" s="46" cm="1">
        <f t="array" ref="C70">INDEX($D$115:$AD$190,$C170,C$104)</f>
        <v>8956.4719999999998</v>
      </c>
      <c r="D70" s="46" cm="1">
        <f t="array" ref="D70">INDEX($D$115:$AD$190,$C170,D$104)</f>
        <v>4504.7529999999997</v>
      </c>
      <c r="E70" s="46" cm="1">
        <f t="array" ref="E70">INDEX($D$115:$AD$190,$C170,E$104)</f>
        <v>4451.7190000000001</v>
      </c>
      <c r="F70" s="46"/>
      <c r="G70" s="48" t="str" cm="1">
        <f t="array" ref="G70">HYPERLINK(TEXT("#"&amp;INDEX($D$199:$AD$274,$C254,C$104),),INDEX($D$199:$AD$274,$C254,C$104))</f>
        <v>A126273822C</v>
      </c>
      <c r="H70" s="48" t="str" cm="1">
        <f t="array" ref="H70">HYPERLINK(TEXT("#"&amp;INDEX($D$199:$AD$274,$C254,D$104),),INDEX($D$199:$AD$274,$C254,D$104))</f>
        <v>A126297150V</v>
      </c>
      <c r="I70" s="48" t="str" cm="1">
        <f t="array" ref="I70">HYPERLINK(TEXT("#"&amp;INDEX($D$199:$AD$274,$C254,E$104),),INDEX($D$199:$AD$274,$C254,E$104))</f>
        <v>A126285486A</v>
      </c>
    </row>
    <row r="71" spans="1:9">
      <c r="A71" s="44" t="s">
        <v>4337</v>
      </c>
      <c r="B71" s="45"/>
      <c r="C71" s="46"/>
      <c r="D71" s="46"/>
      <c r="E71" s="46"/>
      <c r="F71" s="46"/>
      <c r="G71" s="48"/>
      <c r="H71" s="48"/>
      <c r="I71" s="48"/>
    </row>
    <row r="72" spans="1:9">
      <c r="A72" s="45"/>
      <c r="B72" s="45" t="s">
        <v>4338</v>
      </c>
      <c r="C72" s="46" cm="1">
        <f t="array" ref="C72">INDEX($D$115:$AD$190,$C172,C$104)</f>
        <v>1592.5160000000001</v>
      </c>
      <c r="D72" s="46" cm="1">
        <f t="array" ref="D72">INDEX($D$115:$AD$190,$C172,D$104)</f>
        <v>788.29300000000001</v>
      </c>
      <c r="E72" s="46" cm="1">
        <f t="array" ref="E72">INDEX($D$115:$AD$190,$C172,E$104)</f>
        <v>804.22299999999996</v>
      </c>
      <c r="F72" s="46"/>
      <c r="G72" s="48" t="str" cm="1">
        <f t="array" ref="G72">HYPERLINK(TEXT("#"&amp;INDEX($D$199:$AD$274,$C256,C$104),),INDEX($D$199:$AD$274,$C256,C$104))</f>
        <v>A126273782W</v>
      </c>
      <c r="H72" s="48" t="str" cm="1">
        <f t="array" ref="H72">HYPERLINK(TEXT("#"&amp;INDEX($D$199:$AD$274,$C256,D$104),),INDEX($D$199:$AD$274,$C256,D$104))</f>
        <v>A126297110A</v>
      </c>
      <c r="I72" s="48" t="str" cm="1">
        <f t="array" ref="I72">HYPERLINK(TEXT("#"&amp;INDEX($D$199:$AD$274,$C256,E$104),),INDEX($D$199:$AD$274,$C256,E$104))</f>
        <v>A126285446J</v>
      </c>
    </row>
    <row r="73" spans="1:9">
      <c r="A73" s="45"/>
      <c r="B73" s="51" t="s">
        <v>4339</v>
      </c>
      <c r="C73" s="46" cm="1">
        <f t="array" ref="C73">INDEX($D$115:$AD$190,$C173,C$104)</f>
        <v>538.49</v>
      </c>
      <c r="D73" s="46" cm="1">
        <f t="array" ref="D73">INDEX($D$115:$AD$190,$C173,D$104)</f>
        <v>254.50899999999999</v>
      </c>
      <c r="E73" s="46" cm="1">
        <f t="array" ref="E73">INDEX($D$115:$AD$190,$C173,E$104)</f>
        <v>283.98099999999999</v>
      </c>
      <c r="F73" s="46"/>
      <c r="G73" s="48" t="str" cm="1">
        <f t="array" ref="G73">HYPERLINK(TEXT("#"&amp;INDEX($D$199:$AD$274,$C257,C$104),),INDEX($D$199:$AD$274,$C257,C$104))</f>
        <v>A126273750C</v>
      </c>
      <c r="H73" s="48" t="str" cm="1">
        <f t="array" ref="H73">HYPERLINK(TEXT("#"&amp;INDEX($D$199:$AD$274,$C257,D$104),),INDEX($D$199:$AD$274,$C257,D$104))</f>
        <v>A126297078L</v>
      </c>
      <c r="I73" s="48" t="str" cm="1">
        <f t="array" ref="I73">HYPERLINK(TEXT("#"&amp;INDEX($D$199:$AD$274,$C257,E$104),),INDEX($D$199:$AD$274,$C257,E$104))</f>
        <v>A126285414R</v>
      </c>
    </row>
    <row r="74" spans="1:9">
      <c r="A74" s="45"/>
      <c r="B74" s="51" t="s">
        <v>4340</v>
      </c>
      <c r="C74" s="46" cm="1">
        <f t="array" ref="C74">INDEX($D$115:$AD$190,$C174,C$104)</f>
        <v>609.19899999999996</v>
      </c>
      <c r="D74" s="46" cm="1">
        <f t="array" ref="D74">INDEX($D$115:$AD$190,$C174,D$104)</f>
        <v>322.00099999999998</v>
      </c>
      <c r="E74" s="46" cm="1">
        <f t="array" ref="E74">INDEX($D$115:$AD$190,$C174,E$104)</f>
        <v>287.197</v>
      </c>
      <c r="F74" s="46"/>
      <c r="G74" s="48" t="str" cm="1">
        <f t="array" ref="G74">HYPERLINK(TEXT("#"&amp;INDEX($D$199:$AD$274,$C258,C$104),),INDEX($D$199:$AD$274,$C258,C$104))</f>
        <v>A126273858F</v>
      </c>
      <c r="H74" s="48" t="str" cm="1">
        <f t="array" ref="H74">HYPERLINK(TEXT("#"&amp;INDEX($D$199:$AD$274,$C258,D$104),),INDEX($D$199:$AD$274,$C258,D$104))</f>
        <v>A126297186W</v>
      </c>
      <c r="I74" s="48" t="str" cm="1">
        <f t="array" ref="I74">HYPERLINK(TEXT("#"&amp;INDEX($D$199:$AD$274,$C258,E$104),),INDEX($D$199:$AD$274,$C258,E$104))</f>
        <v>A126285522X</v>
      </c>
    </row>
    <row r="75" spans="1:9">
      <c r="A75" s="45"/>
      <c r="B75" s="51" t="s">
        <v>4341</v>
      </c>
      <c r="C75" s="46" cm="1">
        <f t="array" ref="C75">INDEX($D$115:$AD$190,$C175,C$104)</f>
        <v>444.827</v>
      </c>
      <c r="D75" s="46" cm="1">
        <f t="array" ref="D75">INDEX($D$115:$AD$190,$C175,D$104)</f>
        <v>211.78299999999999</v>
      </c>
      <c r="E75" s="46" cm="1">
        <f t="array" ref="E75">INDEX($D$115:$AD$190,$C175,E$104)</f>
        <v>233.04499999999999</v>
      </c>
      <c r="F75" s="46"/>
      <c r="G75" s="48" t="str" cm="1">
        <f t="array" ref="G75">HYPERLINK(TEXT("#"&amp;INDEX($D$199:$AD$274,$C259,C$104),),INDEX($D$199:$AD$274,$C259,C$104))</f>
        <v>A126273826L</v>
      </c>
      <c r="H75" s="48" t="str" cm="1">
        <f t="array" ref="H75">HYPERLINK(TEXT("#"&amp;INDEX($D$199:$AD$274,$C259,D$104),),INDEX($D$199:$AD$274,$C259,D$104))</f>
        <v>A126297154C</v>
      </c>
      <c r="I75" s="48" t="str" cm="1">
        <f t="array" ref="I75">HYPERLINK(TEXT("#"&amp;INDEX($D$199:$AD$274,$C259,E$104),),INDEX($D$199:$AD$274,$C259,E$104))</f>
        <v>A126285490T</v>
      </c>
    </row>
    <row r="76" spans="1:9">
      <c r="A76" s="45"/>
      <c r="B76" s="45" t="s">
        <v>4342</v>
      </c>
      <c r="C76" s="46" cm="1">
        <f t="array" ref="C76">INDEX($D$115:$AD$190,$C176,C$104)</f>
        <v>8347.2729999999992</v>
      </c>
      <c r="D76" s="46" cm="1">
        <f t="array" ref="D76">INDEX($D$115:$AD$190,$C176,D$104)</f>
        <v>4182.7520000000004</v>
      </c>
      <c r="E76" s="46" cm="1">
        <f t="array" ref="E76">INDEX($D$115:$AD$190,$C176,E$104)</f>
        <v>4164.5209999999997</v>
      </c>
      <c r="F76" s="46"/>
      <c r="G76" s="48" t="str" cm="1">
        <f t="array" ref="G76">HYPERLINK(TEXT("#"&amp;INDEX($D$199:$AD$274,$C260,C$104),),INDEX($D$199:$AD$274,$C260,C$104))</f>
        <v>A126273830C</v>
      </c>
      <c r="H76" s="48" t="str" cm="1">
        <f t="array" ref="H76">HYPERLINK(TEXT("#"&amp;INDEX($D$199:$AD$274,$C260,D$104),),INDEX($D$199:$AD$274,$C260,D$104))</f>
        <v>A126297158L</v>
      </c>
      <c r="I76" s="48" t="str" cm="1">
        <f t="array" ref="I76">HYPERLINK(TEXT("#"&amp;INDEX($D$199:$AD$274,$C260,E$104),),INDEX($D$199:$AD$274,$C260,E$104))</f>
        <v>A126285494A</v>
      </c>
    </row>
    <row r="77" spans="1:9">
      <c r="A77" s="44" t="s">
        <v>4289</v>
      </c>
      <c r="B77" s="45"/>
      <c r="C77" s="49" cm="1">
        <f t="array" ref="C77">INDEX($D$115:$AD$190,$C177,C$104)</f>
        <v>9939.7890000000007</v>
      </c>
      <c r="D77" s="49" cm="1">
        <f t="array" ref="D77">INDEX($D$115:$AD$190,$C177,D$104)</f>
        <v>4971.0450000000001</v>
      </c>
      <c r="E77" s="49" cm="1">
        <f t="array" ref="E77">INDEX($D$115:$AD$190,$C177,E$104)</f>
        <v>4968.7449999999999</v>
      </c>
      <c r="F77" s="46"/>
      <c r="G77" s="48" t="str" cm="1">
        <f t="array" ref="G77">HYPERLINK(TEXT("#"&amp;INDEX($D$199:$AD$274,$C261,C$104),),INDEX($D$199:$AD$274,$C261,C$104))</f>
        <v>A126273702K</v>
      </c>
      <c r="H77" s="48" t="str" cm="1">
        <f t="array" ref="H77">HYPERLINK(TEXT("#"&amp;INDEX($D$199:$AD$274,$C261,D$104),),INDEX($D$199:$AD$274,$C261,D$104))</f>
        <v>A126297030A</v>
      </c>
      <c r="I77" s="48" t="str" cm="1">
        <f t="array" ref="I77">HYPERLINK(TEXT("#"&amp;INDEX($D$199:$AD$274,$C261,E$104),),INDEX($D$199:$AD$274,$C261,E$104))</f>
        <v>A126285366J</v>
      </c>
    </row>
    <row r="78" spans="1:9">
      <c r="A78" s="41" t="s">
        <v>4343</v>
      </c>
      <c r="B78" s="42"/>
      <c r="C78" s="42"/>
      <c r="D78" s="42"/>
      <c r="E78" s="42"/>
      <c r="F78" s="46"/>
      <c r="G78" s="42"/>
      <c r="H78" s="42"/>
      <c r="I78" s="42"/>
    </row>
    <row r="79" spans="1:9">
      <c r="A79" s="44" t="s">
        <v>4344</v>
      </c>
      <c r="B79" s="45"/>
      <c r="C79" s="46"/>
      <c r="D79" s="46"/>
      <c r="E79" s="46"/>
      <c r="F79" s="46"/>
      <c r="G79" s="48"/>
      <c r="H79" s="48"/>
      <c r="I79" s="48"/>
    </row>
    <row r="80" spans="1:9">
      <c r="A80" s="45"/>
      <c r="B80" s="45" t="s">
        <v>4345</v>
      </c>
      <c r="C80" s="46" cm="1">
        <f t="array" ref="C80">INDEX($D$115:$AD$190,$C180,C$104)</f>
        <v>1244.855</v>
      </c>
      <c r="D80" s="46" cm="1">
        <f t="array" ref="D80">INDEX($D$115:$AD$190,$C180,D$104)</f>
        <v>829.88099999999997</v>
      </c>
      <c r="E80" s="46" cm="1">
        <f t="array" ref="E80">INDEX($D$115:$AD$190,$C180,E$104)</f>
        <v>414.97399999999999</v>
      </c>
      <c r="F80" s="46"/>
      <c r="G80" s="48" t="str" cm="1">
        <f t="array" ref="G80">HYPERLINK(TEXT("#"&amp;INDEX($D$199:$AD$274,$C264,C$104),),INDEX($D$199:$AD$274,$C264,C$104))</f>
        <v>A126273718C</v>
      </c>
      <c r="H80" s="48" t="str" cm="1">
        <f t="array" ref="H80">HYPERLINK(TEXT("#"&amp;INDEX($D$199:$AD$274,$C264,D$104),),INDEX($D$199:$AD$274,$C264,D$104))</f>
        <v>A126297046V</v>
      </c>
      <c r="I80" s="48" t="str" cm="1">
        <f t="array" ref="I80">HYPERLINK(TEXT("#"&amp;INDEX($D$199:$AD$274,$C264,E$104),),INDEX($D$199:$AD$274,$C264,E$104))</f>
        <v>A126285382J</v>
      </c>
    </row>
    <row r="81" spans="1:20">
      <c r="A81" s="45"/>
      <c r="B81" s="45" t="s">
        <v>4346</v>
      </c>
      <c r="C81" s="46" cm="1">
        <f t="array" ref="C81">INDEX($D$115:$AD$190,$C181,C$104)</f>
        <v>76.662000000000006</v>
      </c>
      <c r="D81" s="46" cm="1">
        <f t="array" ref="D81">INDEX($D$115:$AD$190,$C181,D$104)</f>
        <v>40.584000000000003</v>
      </c>
      <c r="E81" s="46" cm="1">
        <f t="array" ref="E81">INDEX($D$115:$AD$190,$C181,E$104)</f>
        <v>36.078000000000003</v>
      </c>
      <c r="F81" s="46"/>
      <c r="G81" s="48" t="str" cm="1">
        <f t="array" ref="G81">HYPERLINK(TEXT("#"&amp;INDEX($D$199:$AD$274,$C265,C$104),),INDEX($D$199:$AD$274,$C265,C$104))</f>
        <v>A126273786F</v>
      </c>
      <c r="H81" s="48" t="str" cm="1">
        <f t="array" ref="H81">HYPERLINK(TEXT("#"&amp;INDEX($D$199:$AD$274,$C265,D$104),),INDEX($D$199:$AD$274,$C265,D$104))</f>
        <v>A126297114K</v>
      </c>
      <c r="I81" s="48" t="str" cm="1">
        <f t="array" ref="I81">HYPERLINK(TEXT("#"&amp;INDEX($D$199:$AD$274,$C265,E$104),),INDEX($D$199:$AD$274,$C265,E$104))</f>
        <v>A126285450X</v>
      </c>
    </row>
    <row r="82" spans="1:20">
      <c r="A82" s="45"/>
      <c r="B82" s="51" t="s">
        <v>4323</v>
      </c>
      <c r="C82" s="46" cm="1">
        <f t="array" ref="C82">INDEX($D$115:$AD$190,$C182,C$104)</f>
        <v>26.521999999999998</v>
      </c>
      <c r="D82" s="46" cm="1">
        <f t="array" ref="D82">INDEX($D$115:$AD$190,$C182,D$104)</f>
        <v>17.922999999999998</v>
      </c>
      <c r="E82" s="46" cm="1">
        <f t="array" ref="E82">INDEX($D$115:$AD$190,$C182,E$104)</f>
        <v>8.5990000000000002</v>
      </c>
      <c r="F82" s="46"/>
      <c r="G82" s="48" t="str" cm="1">
        <f t="array" ref="G82">HYPERLINK(TEXT("#"&amp;INDEX($D$199:$AD$274,$C266,C$104),),INDEX($D$199:$AD$274,$C266,C$104))</f>
        <v>A126273738L</v>
      </c>
      <c r="H82" s="48" t="str" cm="1">
        <f t="array" ref="H82">HYPERLINK(TEXT("#"&amp;INDEX($D$199:$AD$274,$C266,D$104),),INDEX($D$199:$AD$274,$C266,D$104))</f>
        <v>A126297066C</v>
      </c>
      <c r="I82" s="48" t="str" cm="1">
        <f t="array" ref="I82">HYPERLINK(TEXT("#"&amp;INDEX($D$199:$AD$274,$C266,E$104),),INDEX($D$199:$AD$274,$C266,E$104))</f>
        <v>A126285402F</v>
      </c>
    </row>
    <row r="83" spans="1:20">
      <c r="A83" s="45"/>
      <c r="B83" s="51" t="s">
        <v>4324</v>
      </c>
      <c r="C83" s="46" cm="1">
        <f t="array" ref="C83">INDEX($D$115:$AD$190,$C183,C$104)</f>
        <v>20.754999999999999</v>
      </c>
      <c r="D83" s="46" cm="1">
        <f t="array" ref="D83">INDEX($D$115:$AD$190,$C183,D$104)</f>
        <v>13.927</v>
      </c>
      <c r="E83" s="46" cm="1">
        <f t="array" ref="E83">INDEX($D$115:$AD$190,$C183,E$104)</f>
        <v>6.8280000000000003</v>
      </c>
      <c r="F83" s="46"/>
      <c r="G83" s="48" t="str" cm="1">
        <f t="array" ref="G83">HYPERLINK(TEXT("#"&amp;INDEX($D$199:$AD$274,$C267,C$104),),INDEX($D$199:$AD$274,$C267,C$104))</f>
        <v>A126273834L</v>
      </c>
      <c r="H83" s="48" t="str" cm="1">
        <f t="array" ref="H83">HYPERLINK(TEXT("#"&amp;INDEX($D$199:$AD$274,$C267,D$104),),INDEX($D$199:$AD$274,$C267,D$104))</f>
        <v>A126297162C</v>
      </c>
      <c r="I83" s="48" t="str" cm="1">
        <f t="array" ref="I83">HYPERLINK(TEXT("#"&amp;INDEX($D$199:$AD$274,$C267,E$104),),INDEX($D$199:$AD$274,$C267,E$104))</f>
        <v>A126285498K</v>
      </c>
    </row>
    <row r="84" spans="1:20">
      <c r="A84" s="45"/>
      <c r="B84" s="51" t="s">
        <v>4325</v>
      </c>
      <c r="C84" s="46" cm="1">
        <f t="array" ref="C84">INDEX($D$115:$AD$190,$C184,C$104)</f>
        <v>29.385000000000002</v>
      </c>
      <c r="D84" s="46" cm="1">
        <f t="array" ref="D84">INDEX($D$115:$AD$190,$C184,D$104)</f>
        <v>8.734</v>
      </c>
      <c r="E84" s="46" cm="1">
        <f t="array" ref="E84">INDEX($D$115:$AD$190,$C184,E$104)</f>
        <v>20.651</v>
      </c>
      <c r="F84" s="46"/>
      <c r="G84" s="48" t="str" cm="1">
        <f t="array" ref="G84">HYPERLINK(TEXT("#"&amp;INDEX($D$199:$AD$274,$C268,C$104),),INDEX($D$199:$AD$274,$C268,C$104))</f>
        <v>A126273838W</v>
      </c>
      <c r="H84" s="48" t="str" cm="1">
        <f t="array" ref="H84">HYPERLINK(TEXT("#"&amp;INDEX($D$199:$AD$274,$C268,D$104),),INDEX($D$199:$AD$274,$C268,D$104))</f>
        <v>A126297166L</v>
      </c>
      <c r="I84" s="48" t="str" cm="1">
        <f t="array" ref="I84">HYPERLINK(TEXT("#"&amp;INDEX($D$199:$AD$274,$C268,E$104),),INDEX($D$199:$AD$274,$C268,E$104))</f>
        <v>A126285502R</v>
      </c>
    </row>
    <row r="85" spans="1:20">
      <c r="A85" s="45"/>
      <c r="B85" s="45" t="s">
        <v>4347</v>
      </c>
      <c r="C85" s="46" cm="1">
        <f t="array" ref="C85">INDEX($D$115:$AD$190,$C185,C$104)</f>
        <v>96.94</v>
      </c>
      <c r="D85" s="46" cm="1">
        <f t="array" ref="D85">INDEX($D$115:$AD$190,$C185,D$104)</f>
        <v>52.383000000000003</v>
      </c>
      <c r="E85" s="46" cm="1">
        <f t="array" ref="E85">INDEX($D$115:$AD$190,$C185,E$104)</f>
        <v>44.557000000000002</v>
      </c>
      <c r="F85" s="46"/>
      <c r="G85" s="48" t="str" cm="1">
        <f t="array" ref="G85">HYPERLINK(TEXT("#"&amp;INDEX($D$199:$AD$274,$C269,C$104),),INDEX($D$199:$AD$274,$C269,C$104))</f>
        <v>A126273754L</v>
      </c>
      <c r="H85" s="48" t="str" cm="1">
        <f t="array" ref="H85">HYPERLINK(TEXT("#"&amp;INDEX($D$199:$AD$274,$C269,D$104),),INDEX($D$199:$AD$274,$C269,D$104))</f>
        <v>A126297082C</v>
      </c>
      <c r="I85" s="48" t="str" cm="1">
        <f t="array" ref="I85">HYPERLINK(TEXT("#"&amp;INDEX($D$199:$AD$274,$C269,E$104),),INDEX($D$199:$AD$274,$C269,E$104))</f>
        <v>A126285418X</v>
      </c>
    </row>
    <row r="86" spans="1:20">
      <c r="A86" s="45"/>
      <c r="B86" s="51" t="s">
        <v>4327</v>
      </c>
      <c r="C86" s="46" cm="1">
        <f t="array" ref="C86">INDEX($D$115:$AD$190,$C186,C$104)</f>
        <v>31.388000000000002</v>
      </c>
      <c r="D86" s="46" cm="1">
        <f t="array" ref="D86">INDEX($D$115:$AD$190,$C186,D$104)</f>
        <v>21.986999999999998</v>
      </c>
      <c r="E86" s="46" cm="1">
        <f t="array" ref="E86">INDEX($D$115:$AD$190,$C186,E$104)</f>
        <v>9.4009999999999998</v>
      </c>
      <c r="F86" s="46"/>
      <c r="G86" s="48" t="str" cm="1">
        <f t="array" ref="G86">HYPERLINK(TEXT("#"&amp;INDEX($D$199:$AD$274,$C270,C$104),),INDEX($D$199:$AD$274,$C270,C$104))</f>
        <v>A126273722V</v>
      </c>
      <c r="H86" s="48" t="str" cm="1">
        <f t="array" ref="H86">HYPERLINK(TEXT("#"&amp;INDEX($D$199:$AD$274,$C270,D$104),),INDEX($D$199:$AD$274,$C270,D$104))</f>
        <v>A126297050K</v>
      </c>
      <c r="I86" s="48" t="str" cm="1">
        <f t="array" ref="I86">HYPERLINK(TEXT("#"&amp;INDEX($D$199:$AD$274,$C270,E$104),),INDEX($D$199:$AD$274,$C270,E$104))</f>
        <v>A126285386T</v>
      </c>
    </row>
    <row r="87" spans="1:20">
      <c r="A87" s="45"/>
      <c r="B87" s="51" t="s">
        <v>4328</v>
      </c>
      <c r="C87" s="46" cm="1">
        <f t="array" ref="C87">INDEX($D$115:$AD$190,$C187,C$104)</f>
        <v>24.957999999999998</v>
      </c>
      <c r="D87" s="46" cm="1">
        <f t="array" ref="D87">INDEX($D$115:$AD$190,$C187,D$104)</f>
        <v>13.884</v>
      </c>
      <c r="E87" s="46" cm="1">
        <f t="array" ref="E87">INDEX($D$115:$AD$190,$C187,E$104)</f>
        <v>11.074</v>
      </c>
      <c r="F87" s="46"/>
      <c r="G87" s="48" t="str" cm="1">
        <f t="array" ref="G87">HYPERLINK(TEXT("#"&amp;INDEX($D$199:$AD$274,$C271,C$104),),INDEX($D$199:$AD$274,$C271,C$104))</f>
        <v>A126273906L</v>
      </c>
      <c r="H87" s="48" t="str" cm="1">
        <f t="array" ref="H87">HYPERLINK(TEXT("#"&amp;INDEX($D$199:$AD$274,$C271,D$104),),INDEX($D$199:$AD$274,$C271,D$104))</f>
        <v>A126297234C</v>
      </c>
      <c r="I87" s="48" t="str" cm="1">
        <f t="array" ref="I87">HYPERLINK(TEXT("#"&amp;INDEX($D$199:$AD$274,$C271,E$104),),INDEX($D$199:$AD$274,$C271,E$104))</f>
        <v>A126285570T</v>
      </c>
    </row>
    <row r="88" spans="1:20">
      <c r="A88" s="45"/>
      <c r="B88" s="51" t="s">
        <v>4329</v>
      </c>
      <c r="C88" s="46" cm="1">
        <f t="array" ref="C88">INDEX($D$115:$AD$190,$C188,C$104)</f>
        <v>40.594000000000001</v>
      </c>
      <c r="D88" s="46" cm="1">
        <f t="array" ref="D88">INDEX($D$115:$AD$190,$C188,D$104)</f>
        <v>16.512</v>
      </c>
      <c r="E88" s="46" cm="1">
        <f t="array" ref="E88">INDEX($D$115:$AD$190,$C188,E$104)</f>
        <v>24.082000000000001</v>
      </c>
      <c r="F88" s="46"/>
      <c r="G88" s="48" t="str" cm="1">
        <f t="array" ref="G88">HYPERLINK(TEXT("#"&amp;INDEX($D$199:$AD$274,$C272,C$104),),INDEX($D$199:$AD$274,$C272,C$104))</f>
        <v>A126273790W</v>
      </c>
      <c r="H88" s="48" t="str" cm="1">
        <f t="array" ref="H88">HYPERLINK(TEXT("#"&amp;INDEX($D$199:$AD$274,$C272,D$104),),INDEX($D$199:$AD$274,$C272,D$104))</f>
        <v>A126297118V</v>
      </c>
      <c r="I88" s="48" t="str" cm="1">
        <f t="array" ref="I88">HYPERLINK(TEXT("#"&amp;INDEX($D$199:$AD$274,$C272,E$104),),INDEX($D$199:$AD$274,$C272,E$104))</f>
        <v>A126285454J</v>
      </c>
    </row>
    <row r="89" spans="1:20">
      <c r="A89" s="45"/>
      <c r="B89" s="45" t="s">
        <v>4330</v>
      </c>
      <c r="C89" s="46" cm="1">
        <f t="array" ref="C89">INDEX($D$115:$AD$190,$C189,C$104)</f>
        <v>572.471</v>
      </c>
      <c r="D89" s="46" cm="1">
        <f t="array" ref="D89">INDEX($D$115:$AD$190,$C189,D$104)</f>
        <v>383.13900000000001</v>
      </c>
      <c r="E89" s="46" cm="1">
        <f t="array" ref="E89">INDEX($D$115:$AD$190,$C189,E$104)</f>
        <v>189.33199999999999</v>
      </c>
      <c r="F89" s="46"/>
      <c r="G89" s="48" t="str" cm="1">
        <f t="array" ref="G89">HYPERLINK(TEXT("#"&amp;INDEX($D$199:$AD$274,$C273,C$104),),INDEX($D$199:$AD$274,$C273,C$104))</f>
        <v>A126273862W</v>
      </c>
      <c r="H89" s="48" t="str" cm="1">
        <f t="array" ref="H89">HYPERLINK(TEXT("#"&amp;INDEX($D$199:$AD$274,$C273,D$104),),INDEX($D$199:$AD$274,$C273,D$104))</f>
        <v>A126297190L</v>
      </c>
      <c r="I89" s="48" t="str" cm="1">
        <f t="array" ref="I89">HYPERLINK(TEXT("#"&amp;INDEX($D$199:$AD$274,$C273,E$104),),INDEX($D$199:$AD$274,$C273,E$104))</f>
        <v>A126285526J</v>
      </c>
    </row>
    <row r="90" spans="1:20">
      <c r="A90" s="53" t="s">
        <v>4289</v>
      </c>
      <c r="B90" s="54"/>
      <c r="C90" s="49" cm="1">
        <f t="array" ref="C90">INDEX($D$115:$AD$190,$C190,C$104)</f>
        <v>1990.9280000000001</v>
      </c>
      <c r="D90" s="49" cm="1">
        <f t="array" ref="D90">INDEX($D$115:$AD$190,$C190,D$104)</f>
        <v>1305.9870000000001</v>
      </c>
      <c r="E90" s="49" cm="1">
        <f t="array" ref="E90">INDEX($D$115:$AD$190,$C190,E$104)</f>
        <v>684.94100000000003</v>
      </c>
      <c r="F90" s="46"/>
      <c r="G90" s="48" t="str" cm="1">
        <f t="array" ref="G90">HYPERLINK(TEXT("#"&amp;INDEX($D$199:$AD$274,$C274,C$104),),INDEX($D$199:$AD$274,$C274,C$104))</f>
        <v>A126273902C</v>
      </c>
      <c r="H90" s="48" t="str" cm="1">
        <f t="array" ref="H90">HYPERLINK(TEXT("#"&amp;INDEX($D$199:$AD$274,$C274,D$104),),INDEX($D$199:$AD$274,$C274,D$104))</f>
        <v>A126297230V</v>
      </c>
      <c r="I90" s="48" t="str" cm="1">
        <f t="array" ref="I90">HYPERLINK(TEXT("#"&amp;INDEX($D$199:$AD$274,$C274,E$104),),INDEX($D$199:$AD$274,$C274,E$104))</f>
        <v>A126285566A</v>
      </c>
    </row>
    <row r="91" spans="1:20">
      <c r="A91" s="55"/>
      <c r="B91" s="56"/>
      <c r="C91" s="46"/>
      <c r="D91" s="46"/>
      <c r="E91" s="46"/>
      <c r="F91" s="46"/>
      <c r="G91" s="48"/>
      <c r="H91" s="48"/>
      <c r="I91" s="48"/>
    </row>
    <row r="92" spans="1:20">
      <c r="A92" s="55"/>
      <c r="B92" s="57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</row>
    <row r="93" spans="1:20">
      <c r="A93" s="58" t="str">
        <f ca="1">Contents!B27</f>
        <v>© Commonwealth of Australia 2025</v>
      </c>
      <c r="B93" s="59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</row>
    <row r="94" spans="1:20" hidden="1">
      <c r="A94" s="60"/>
      <c r="B94" s="61" t="s">
        <v>4354</v>
      </c>
      <c r="C94" s="62">
        <v>1</v>
      </c>
      <c r="D94" s="63"/>
      <c r="E94" s="63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</row>
    <row r="95" spans="1:20" hidden="1">
      <c r="A95" s="60"/>
      <c r="B95" s="61" t="s">
        <v>4355</v>
      </c>
      <c r="C95" s="62">
        <v>4</v>
      </c>
      <c r="D95" s="63"/>
      <c r="E95" s="63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</row>
    <row r="96" spans="1:20" hidden="1">
      <c r="A96" s="60"/>
      <c r="B96" s="61" t="s">
        <v>4356</v>
      </c>
      <c r="C96" s="62">
        <v>7</v>
      </c>
      <c r="D96" s="63"/>
      <c r="E96" s="63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</row>
    <row r="97" spans="1:30" hidden="1">
      <c r="A97" s="60"/>
      <c r="B97" s="61" t="s">
        <v>4357</v>
      </c>
      <c r="C97" s="62">
        <v>10</v>
      </c>
      <c r="D97" s="63"/>
      <c r="E97" s="63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</row>
    <row r="98" spans="1:30" hidden="1">
      <c r="A98" s="60"/>
      <c r="B98" s="61" t="s">
        <v>4358</v>
      </c>
      <c r="C98" s="62">
        <v>13</v>
      </c>
      <c r="D98" s="63"/>
      <c r="E98" s="63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</row>
    <row r="99" spans="1:30" hidden="1">
      <c r="A99" s="60"/>
      <c r="B99" s="61" t="s">
        <v>4359</v>
      </c>
      <c r="C99" s="62">
        <v>16</v>
      </c>
      <c r="D99" s="63"/>
      <c r="E99" s="63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</row>
    <row r="100" spans="1:30" hidden="1">
      <c r="A100" s="60"/>
      <c r="B100" s="61" t="s">
        <v>4360</v>
      </c>
      <c r="C100" s="62">
        <v>19</v>
      </c>
      <c r="D100" s="63"/>
      <c r="E100" s="63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</row>
    <row r="101" spans="1:30" hidden="1">
      <c r="A101" s="60"/>
      <c r="B101" s="61" t="s">
        <v>4361</v>
      </c>
      <c r="C101" s="62">
        <v>22</v>
      </c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</row>
    <row r="102" spans="1:30" hidden="1">
      <c r="A102" s="60"/>
      <c r="B102" s="61" t="s">
        <v>4362</v>
      </c>
      <c r="C102" s="62">
        <v>25</v>
      </c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</row>
    <row r="103" spans="1:30" hidden="1">
      <c r="A103" s="60"/>
      <c r="B103" s="59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</row>
    <row r="104" spans="1:30" hidden="1">
      <c r="A104" s="60"/>
      <c r="B104" s="59"/>
      <c r="C104" s="62">
        <f>VLOOKUP(C10,B94:C102,2,FALSE)</f>
        <v>1</v>
      </c>
      <c r="D104" s="62">
        <f>C104+1</f>
        <v>2</v>
      </c>
      <c r="E104" s="62">
        <f>D104+1</f>
        <v>3</v>
      </c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</row>
    <row r="105" spans="1:30" hidden="1">
      <c r="A105" s="60"/>
      <c r="B105" s="59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</row>
    <row r="106" spans="1:30" hidden="1">
      <c r="A106" s="60"/>
      <c r="B106" s="59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</row>
    <row r="107" spans="1:30" hidden="1">
      <c r="A107" s="60"/>
      <c r="B107" s="59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</row>
    <row r="108" spans="1:30" hidden="1">
      <c r="A108" s="60"/>
      <c r="B108" s="59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</row>
    <row r="109" spans="1:30" hidden="1">
      <c r="A109" s="60"/>
      <c r="B109" s="59"/>
      <c r="C109" s="59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</row>
    <row r="110" spans="1:30" hidden="1">
      <c r="A110" s="60"/>
      <c r="B110" s="59"/>
      <c r="C110" s="59"/>
      <c r="D110" s="62">
        <v>1</v>
      </c>
      <c r="E110" s="62">
        <v>2</v>
      </c>
      <c r="F110" s="62">
        <v>3</v>
      </c>
      <c r="G110" s="62">
        <v>4</v>
      </c>
      <c r="H110" s="62">
        <v>5</v>
      </c>
      <c r="I110" s="62">
        <v>6</v>
      </c>
      <c r="J110" s="62">
        <v>7</v>
      </c>
      <c r="K110" s="62">
        <v>8</v>
      </c>
      <c r="L110" s="62">
        <v>9</v>
      </c>
      <c r="M110" s="62">
        <v>10</v>
      </c>
      <c r="N110" s="62">
        <v>11</v>
      </c>
      <c r="O110" s="62">
        <v>12</v>
      </c>
      <c r="P110" s="62">
        <v>13</v>
      </c>
      <c r="Q110" s="62">
        <v>14</v>
      </c>
      <c r="R110" s="62">
        <v>15</v>
      </c>
      <c r="S110" s="62">
        <v>16</v>
      </c>
      <c r="T110" s="62">
        <v>17</v>
      </c>
      <c r="U110" s="62">
        <v>18</v>
      </c>
      <c r="V110" s="62">
        <v>19</v>
      </c>
      <c r="W110" s="62">
        <v>20</v>
      </c>
      <c r="X110" s="62">
        <v>21</v>
      </c>
      <c r="Y110" s="62">
        <v>22</v>
      </c>
      <c r="Z110" s="62">
        <v>23</v>
      </c>
      <c r="AA110" s="62">
        <v>24</v>
      </c>
      <c r="AB110" s="62">
        <v>25</v>
      </c>
      <c r="AC110" s="62">
        <v>26</v>
      </c>
      <c r="AD110" s="62">
        <v>27</v>
      </c>
    </row>
    <row r="111" spans="1:30" ht="15" hidden="1" customHeight="1">
      <c r="A111" s="36"/>
      <c r="B111" s="36"/>
      <c r="C111" s="36"/>
      <c r="D111" s="77" t="s">
        <v>4279</v>
      </c>
      <c r="E111" s="77"/>
      <c r="F111" s="77"/>
      <c r="G111" s="77" t="s">
        <v>4348</v>
      </c>
      <c r="H111" s="77"/>
      <c r="I111" s="77"/>
      <c r="J111" s="77" t="s">
        <v>4349</v>
      </c>
      <c r="K111" s="77"/>
      <c r="L111" s="77"/>
      <c r="M111" s="77" t="s">
        <v>4350</v>
      </c>
      <c r="N111" s="77"/>
      <c r="O111" s="77"/>
      <c r="P111" s="77" t="s">
        <v>4351</v>
      </c>
      <c r="Q111" s="77"/>
      <c r="R111" s="77"/>
      <c r="S111" s="77" t="s">
        <v>4352</v>
      </c>
      <c r="T111" s="77"/>
      <c r="U111" s="77"/>
      <c r="V111" s="77" t="s">
        <v>4363</v>
      </c>
      <c r="W111" s="77"/>
      <c r="X111" s="77"/>
      <c r="Y111" s="77" t="s">
        <v>4364</v>
      </c>
      <c r="Z111" s="77"/>
      <c r="AA111" s="77"/>
      <c r="AB111" s="77" t="s">
        <v>4365</v>
      </c>
      <c r="AC111" s="77"/>
      <c r="AD111" s="77"/>
    </row>
    <row r="112" spans="1:30" hidden="1">
      <c r="A112" s="36"/>
      <c r="B112" s="36"/>
      <c r="C112" s="36"/>
      <c r="D112" s="37" t="s">
        <v>4281</v>
      </c>
      <c r="E112" s="37" t="s">
        <v>4282</v>
      </c>
      <c r="F112" s="37" t="s">
        <v>4283</v>
      </c>
      <c r="G112" s="37" t="s">
        <v>4281</v>
      </c>
      <c r="H112" s="37" t="s">
        <v>4282</v>
      </c>
      <c r="I112" s="37" t="s">
        <v>4283</v>
      </c>
      <c r="J112" s="37" t="s">
        <v>4281</v>
      </c>
      <c r="K112" s="37" t="s">
        <v>4282</v>
      </c>
      <c r="L112" s="37" t="s">
        <v>4283</v>
      </c>
      <c r="M112" s="37" t="s">
        <v>4281</v>
      </c>
      <c r="N112" s="37" t="s">
        <v>4282</v>
      </c>
      <c r="O112" s="37" t="s">
        <v>4283</v>
      </c>
      <c r="P112" s="37" t="s">
        <v>4281</v>
      </c>
      <c r="Q112" s="37" t="s">
        <v>4282</v>
      </c>
      <c r="R112" s="37" t="s">
        <v>4283</v>
      </c>
      <c r="S112" s="37" t="s">
        <v>4281</v>
      </c>
      <c r="T112" s="37" t="s">
        <v>4282</v>
      </c>
      <c r="U112" s="37" t="s">
        <v>4283</v>
      </c>
      <c r="V112" s="37" t="s">
        <v>4281</v>
      </c>
      <c r="W112" s="37" t="s">
        <v>4282</v>
      </c>
      <c r="X112" s="37" t="s">
        <v>4283</v>
      </c>
      <c r="Y112" s="37" t="s">
        <v>4281</v>
      </c>
      <c r="Z112" s="37" t="s">
        <v>4282</v>
      </c>
      <c r="AA112" s="37" t="s">
        <v>4283</v>
      </c>
      <c r="AB112" s="37" t="s">
        <v>4281</v>
      </c>
      <c r="AC112" s="37" t="s">
        <v>4282</v>
      </c>
      <c r="AD112" s="37" t="s">
        <v>4283</v>
      </c>
    </row>
    <row r="113" spans="1:30" hidden="1">
      <c r="A113" s="41" t="s">
        <v>4285</v>
      </c>
      <c r="B113" s="42"/>
      <c r="C113" s="36"/>
      <c r="D113" s="40" t="s">
        <v>4284</v>
      </c>
      <c r="E113" s="40" t="s">
        <v>4284</v>
      </c>
      <c r="F113" s="40" t="s">
        <v>4284</v>
      </c>
      <c r="G113" s="40" t="s">
        <v>4284</v>
      </c>
      <c r="H113" s="40" t="s">
        <v>4284</v>
      </c>
      <c r="I113" s="40" t="s">
        <v>4284</v>
      </c>
      <c r="J113" s="40" t="s">
        <v>4284</v>
      </c>
      <c r="K113" s="40" t="s">
        <v>4284</v>
      </c>
      <c r="L113" s="40" t="s">
        <v>4284</v>
      </c>
      <c r="M113" s="40" t="s">
        <v>4284</v>
      </c>
      <c r="N113" s="40" t="s">
        <v>4284</v>
      </c>
      <c r="O113" s="40" t="s">
        <v>4284</v>
      </c>
      <c r="P113" s="40" t="s">
        <v>4284</v>
      </c>
      <c r="Q113" s="40" t="s">
        <v>4284</v>
      </c>
      <c r="R113" s="40" t="s">
        <v>4284</v>
      </c>
      <c r="S113" s="40" t="s">
        <v>4284</v>
      </c>
      <c r="T113" s="40" t="s">
        <v>4284</v>
      </c>
      <c r="U113" s="40" t="s">
        <v>4284</v>
      </c>
      <c r="V113" s="40" t="s">
        <v>4284</v>
      </c>
      <c r="W113" s="40" t="s">
        <v>4284</v>
      </c>
      <c r="X113" s="40" t="s">
        <v>4284</v>
      </c>
      <c r="Y113" s="40" t="s">
        <v>4284</v>
      </c>
      <c r="Z113" s="40" t="s">
        <v>4284</v>
      </c>
      <c r="AA113" s="40" t="s">
        <v>4284</v>
      </c>
      <c r="AB113" s="40" t="s">
        <v>4284</v>
      </c>
      <c r="AC113" s="40" t="s">
        <v>4284</v>
      </c>
      <c r="AD113" s="40" t="s">
        <v>4284</v>
      </c>
    </row>
    <row r="114" spans="1:30" hidden="1">
      <c r="A114" s="44" t="s">
        <v>4286</v>
      </c>
      <c r="B114" s="45"/>
      <c r="C114" s="66"/>
      <c r="D114" s="40"/>
      <c r="E114" s="40"/>
      <c r="F114" s="40"/>
      <c r="G114" s="43"/>
      <c r="H114" s="67"/>
      <c r="I114" s="67"/>
    </row>
    <row r="115" spans="1:30" hidden="1">
      <c r="A115" s="45"/>
      <c r="B115" s="45" t="s">
        <v>4287</v>
      </c>
      <c r="C115" s="62">
        <v>1</v>
      </c>
      <c r="D115" s="46">
        <f>A126273866F_Latest</f>
        <v>2401.1489999999999</v>
      </c>
      <c r="E115" s="46">
        <f>A126297194W_Latest</f>
        <v>1180.193</v>
      </c>
      <c r="F115" s="46">
        <f>A126285530X_Latest</f>
        <v>1220.9559999999999</v>
      </c>
      <c r="G115" s="46">
        <f>A126275162V_Latest</f>
        <v>703.56899999999996</v>
      </c>
      <c r="H115" s="46">
        <f>A126298490J_Latest</f>
        <v>344.20299999999997</v>
      </c>
      <c r="I115" s="46">
        <f>A126286826C_Latest</f>
        <v>359.36599999999999</v>
      </c>
      <c r="J115" s="46">
        <f>A126274298L_Latest</f>
        <v>611.90800000000002</v>
      </c>
      <c r="K115" s="46">
        <f>A126297626R_Latest</f>
        <v>304.64699999999999</v>
      </c>
      <c r="L115" s="46">
        <f>A126285962C_Latest</f>
        <v>307.26</v>
      </c>
      <c r="M115" s="46">
        <f>A126275378F_Latest</f>
        <v>528.327</v>
      </c>
      <c r="N115" s="46">
        <f>A126298706J_Latest</f>
        <v>248.69300000000001</v>
      </c>
      <c r="O115" s="46">
        <f>A126287042X_Latest</f>
        <v>279.63499999999999</v>
      </c>
      <c r="P115" s="46">
        <f>A126275594X_Latest</f>
        <v>152.261</v>
      </c>
      <c r="Q115" s="46">
        <f>A126298922A_Latest</f>
        <v>78.426000000000002</v>
      </c>
      <c r="R115" s="46">
        <f>A126287258K_Latest</f>
        <v>73.834999999999994</v>
      </c>
      <c r="S115" s="46">
        <f>A126274514V_Latest</f>
        <v>285.024</v>
      </c>
      <c r="T115" s="46">
        <f>A126297842J_Latest</f>
        <v>143.63999999999999</v>
      </c>
      <c r="U115" s="46">
        <f>A126286178T_Latest</f>
        <v>141.38300000000001</v>
      </c>
      <c r="V115" s="46">
        <f>A126274730L_Latest</f>
        <v>42.417999999999999</v>
      </c>
      <c r="W115" s="46">
        <f>A126298058W_Latest</f>
        <v>21.443999999999999</v>
      </c>
      <c r="X115" s="46">
        <f>A126286394K_Latest</f>
        <v>20.974</v>
      </c>
      <c r="Y115" s="46">
        <f>A126274946X_Latest</f>
        <v>24.073</v>
      </c>
      <c r="Z115" s="46">
        <f>A126298274R_Latest</f>
        <v>12.029</v>
      </c>
      <c r="AA115" s="46">
        <f>A126286610T_Latest</f>
        <v>12.044</v>
      </c>
      <c r="AB115" s="46">
        <f>A126274082A_Latest</f>
        <v>53.569000000000003</v>
      </c>
      <c r="AC115" s="46">
        <f>A126297410C_Latest</f>
        <v>27.11</v>
      </c>
      <c r="AD115" s="46">
        <f>A126285746K_Latest</f>
        <v>26.46</v>
      </c>
    </row>
    <row r="116" spans="1:30" hidden="1">
      <c r="A116" s="45"/>
      <c r="B116" s="45" t="s">
        <v>4288</v>
      </c>
      <c r="C116" s="62">
        <v>2</v>
      </c>
      <c r="D116" s="46">
        <f>A126273894R_Latest</f>
        <v>11930.717000000001</v>
      </c>
      <c r="E116" s="46">
        <f>A126297222V_Latest</f>
        <v>6277.0320000000002</v>
      </c>
      <c r="F116" s="46">
        <f>A126285558A_Latest</f>
        <v>5653.6859999999997</v>
      </c>
      <c r="G116" s="46">
        <f>A126275190C_Latest</f>
        <v>3762.6210000000001</v>
      </c>
      <c r="H116" s="46">
        <f>A126298518X_Latest</f>
        <v>1973.077</v>
      </c>
      <c r="I116" s="46">
        <f>A126286854L_Latest</f>
        <v>1789.5440000000001</v>
      </c>
      <c r="J116" s="46">
        <f>A126274326K_Latest</f>
        <v>3124.8290000000002</v>
      </c>
      <c r="K116" s="46">
        <f>A126297654X_Latest</f>
        <v>1644.8489999999999</v>
      </c>
      <c r="L116" s="46">
        <f>A126285990L_Latest</f>
        <v>1479.98</v>
      </c>
      <c r="M116" s="46">
        <f>A126275406C_Latest</f>
        <v>2388.123</v>
      </c>
      <c r="N116" s="46">
        <f>A126298734T_Latest</f>
        <v>1259.9939999999999</v>
      </c>
      <c r="O116" s="46">
        <f>A126287070J_Latest</f>
        <v>1128.1279999999999</v>
      </c>
      <c r="P116" s="46">
        <f>A126275622W_Latest</f>
        <v>798.87199999999996</v>
      </c>
      <c r="Q116" s="46">
        <f>A126298950K_Latest</f>
        <v>415.46199999999999</v>
      </c>
      <c r="R116" s="46">
        <f>A126287286V_Latest</f>
        <v>383.41</v>
      </c>
      <c r="S116" s="46">
        <f>A126274542C_Latest</f>
        <v>1308.152</v>
      </c>
      <c r="T116" s="46">
        <f>A126297870T_Latest</f>
        <v>702.84900000000005</v>
      </c>
      <c r="U116" s="46">
        <f>A126286206R_Latest</f>
        <v>605.303</v>
      </c>
      <c r="V116" s="46">
        <f>A126274758R_Latest</f>
        <v>235.06700000000001</v>
      </c>
      <c r="W116" s="46">
        <f>A126298086F_Latest</f>
        <v>122.096</v>
      </c>
      <c r="X116" s="46">
        <f>A126286422J_Latest</f>
        <v>112.97</v>
      </c>
      <c r="Y116" s="46">
        <f>A126274974J_Latest</f>
        <v>95.605000000000004</v>
      </c>
      <c r="Z116" s="46">
        <f>A126298302L_Latest</f>
        <v>48.76</v>
      </c>
      <c r="AA116" s="46">
        <f>A126286638V_Latest</f>
        <v>46.844999999999999</v>
      </c>
      <c r="AB116" s="46">
        <f>A126274110X_Latest</f>
        <v>217.45</v>
      </c>
      <c r="AC116" s="46">
        <f>A126297438F_Latest</f>
        <v>109.944</v>
      </c>
      <c r="AD116" s="46">
        <f>A126285774V_Latest</f>
        <v>107.506</v>
      </c>
    </row>
    <row r="117" spans="1:30" hidden="1">
      <c r="A117" s="44" t="s">
        <v>4289</v>
      </c>
      <c r="B117" s="45"/>
      <c r="C117" s="62">
        <v>3</v>
      </c>
      <c r="D117" s="46">
        <f>A126273910C_Latest</f>
        <v>14331.866</v>
      </c>
      <c r="E117" s="46">
        <f>A126297238L_Latest</f>
        <v>7457.2240000000002</v>
      </c>
      <c r="F117" s="46">
        <f>A126285574A_Latest</f>
        <v>6874.6419999999998</v>
      </c>
      <c r="G117" s="46">
        <f>A126275206K_Latest</f>
        <v>4466.1899999999996</v>
      </c>
      <c r="H117" s="46">
        <f>A126298534X_Latest</f>
        <v>2317.2800000000002</v>
      </c>
      <c r="I117" s="46">
        <f>A126286870L_Latest</f>
        <v>2148.9090000000001</v>
      </c>
      <c r="J117" s="46">
        <f>A126274342K_Latest</f>
        <v>3736.7370000000001</v>
      </c>
      <c r="K117" s="46">
        <f>A126297670X_Latest</f>
        <v>1949.4960000000001</v>
      </c>
      <c r="L117" s="46">
        <f>A126286006W_Latest</f>
        <v>1787.24</v>
      </c>
      <c r="M117" s="46">
        <f>A126275422C_Latest</f>
        <v>2916.45</v>
      </c>
      <c r="N117" s="46">
        <f>A126298750T_Latest</f>
        <v>1508.6869999999999</v>
      </c>
      <c r="O117" s="46">
        <f>A126287086A_Latest</f>
        <v>1407.7629999999999</v>
      </c>
      <c r="P117" s="46">
        <f>A126275638R_Latest</f>
        <v>951.13300000000004</v>
      </c>
      <c r="Q117" s="46">
        <f>A126298966C_Latest</f>
        <v>493.88799999999998</v>
      </c>
      <c r="R117" s="46">
        <f>A126287302J_Latest</f>
        <v>457.24400000000003</v>
      </c>
      <c r="S117" s="46">
        <f>A126274558W_Latest</f>
        <v>1593.1759999999999</v>
      </c>
      <c r="T117" s="46">
        <f>A126297886K_Latest</f>
        <v>846.49</v>
      </c>
      <c r="U117" s="46">
        <f>A126286222R_Latest</f>
        <v>746.68600000000004</v>
      </c>
      <c r="V117" s="46">
        <f>A126274774R_Latest</f>
        <v>277.48399999999998</v>
      </c>
      <c r="W117" s="46">
        <f>A126298102V_Latest</f>
        <v>143.541</v>
      </c>
      <c r="X117" s="46">
        <f>A126286438A_Latest</f>
        <v>133.94399999999999</v>
      </c>
      <c r="Y117" s="46">
        <f>A126274990J_Latest</f>
        <v>119.678</v>
      </c>
      <c r="Z117" s="46">
        <f>A126298318F_Latest</f>
        <v>60.789000000000001</v>
      </c>
      <c r="AA117" s="46">
        <f>A126286654V_Latest</f>
        <v>58.889000000000003</v>
      </c>
      <c r="AB117" s="46">
        <f>A126274126T_Latest</f>
        <v>271.01900000000001</v>
      </c>
      <c r="AC117" s="46">
        <f>A126297454F_Latest</f>
        <v>137.053</v>
      </c>
      <c r="AD117" s="46">
        <f>A126285790V_Latest</f>
        <v>133.96600000000001</v>
      </c>
    </row>
    <row r="118" spans="1:30" hidden="1">
      <c r="A118" s="41" t="s">
        <v>4287</v>
      </c>
      <c r="B118" s="42"/>
      <c r="C118" s="62">
        <v>4</v>
      </c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</row>
    <row r="119" spans="1:30" hidden="1">
      <c r="A119" s="44" t="s">
        <v>4290</v>
      </c>
      <c r="B119" s="45"/>
      <c r="C119" s="62">
        <v>5</v>
      </c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</row>
    <row r="120" spans="1:30" hidden="1">
      <c r="A120" s="44"/>
      <c r="B120" s="45" t="s">
        <v>4291</v>
      </c>
      <c r="C120" s="62">
        <v>6</v>
      </c>
      <c r="D120" s="46">
        <f>A126273814C_Latest</f>
        <v>1295.7560000000001</v>
      </c>
      <c r="E120" s="46">
        <f>A126297142V_Latest</f>
        <v>614.745</v>
      </c>
      <c r="F120" s="46">
        <f>A126285478A_Latest</f>
        <v>681.01099999999997</v>
      </c>
      <c r="G120" s="46">
        <f>A126275110T_Latest</f>
        <v>400.13499999999999</v>
      </c>
      <c r="H120" s="46">
        <f>A126298438X_Latest</f>
        <v>187.803</v>
      </c>
      <c r="I120" s="46">
        <f>A126286774L_Latest</f>
        <v>212.33199999999999</v>
      </c>
      <c r="J120" s="46">
        <f>A126274246K_Latest</f>
        <v>346.59199999999998</v>
      </c>
      <c r="K120" s="46">
        <f>A126297574X_Latest</f>
        <v>170.55699999999999</v>
      </c>
      <c r="L120" s="46">
        <f>A126285910A_Latest</f>
        <v>176.035</v>
      </c>
      <c r="M120" s="46">
        <f>A126275326C_Latest</f>
        <v>260.96100000000001</v>
      </c>
      <c r="N120" s="46">
        <f>A126298654T_Latest</f>
        <v>115.866</v>
      </c>
      <c r="O120" s="46">
        <f>A126286990F_Latest</f>
        <v>145.09399999999999</v>
      </c>
      <c r="P120" s="46">
        <f>A126275542W_Latest</f>
        <v>81.266999999999996</v>
      </c>
      <c r="Q120" s="46">
        <f>A126298870K_Latest</f>
        <v>41.348999999999997</v>
      </c>
      <c r="R120" s="46">
        <f>A126287206J_Latest</f>
        <v>39.917999999999999</v>
      </c>
      <c r="S120" s="46">
        <f>A126274462C_Latest</f>
        <v>148.381</v>
      </c>
      <c r="T120" s="46">
        <f>A126297790T_Latest</f>
        <v>69.409000000000006</v>
      </c>
      <c r="U120" s="46">
        <f>A126286126R_Latest</f>
        <v>78.971999999999994</v>
      </c>
      <c r="V120" s="46">
        <f>A126274678R_Latest</f>
        <v>20.978000000000002</v>
      </c>
      <c r="W120" s="46">
        <f>A126298006V_Latest</f>
        <v>9.4480000000000004</v>
      </c>
      <c r="X120" s="46">
        <f>A126286342J_Latest</f>
        <v>11.53</v>
      </c>
      <c r="Y120" s="46">
        <f>A126274894J_Latest</f>
        <v>14.098000000000001</v>
      </c>
      <c r="Z120" s="46">
        <f>A126298222L_Latest</f>
        <v>7.641</v>
      </c>
      <c r="AA120" s="46">
        <f>A126286558V_Latest</f>
        <v>6.4569999999999999</v>
      </c>
      <c r="AB120" s="46">
        <f>A126274030X_Latest</f>
        <v>23.344999999999999</v>
      </c>
      <c r="AC120" s="46">
        <f>A126297358F_Latest</f>
        <v>12.673</v>
      </c>
      <c r="AD120" s="46">
        <f>A126285694V_Latest</f>
        <v>10.672000000000001</v>
      </c>
    </row>
    <row r="121" spans="1:30" hidden="1">
      <c r="A121" s="45"/>
      <c r="B121" s="45" t="s">
        <v>4292</v>
      </c>
      <c r="C121" s="62">
        <v>7</v>
      </c>
      <c r="D121" s="46">
        <f>A126273794F_Latest</f>
        <v>1105.393</v>
      </c>
      <c r="E121" s="46">
        <f>A126297122K_Latest</f>
        <v>565.44799999999998</v>
      </c>
      <c r="F121" s="46">
        <f>A126285458T_Latest</f>
        <v>539.94500000000005</v>
      </c>
      <c r="G121" s="46">
        <f>A126275090V_Latest</f>
        <v>303.43400000000003</v>
      </c>
      <c r="H121" s="46">
        <f>A126298418R_Latest</f>
        <v>156.4</v>
      </c>
      <c r="I121" s="46">
        <f>A126286754C_Latest</f>
        <v>147.03299999999999</v>
      </c>
      <c r="J121" s="46">
        <f>A126274226A_Latest</f>
        <v>265.31599999999997</v>
      </c>
      <c r="K121" s="46">
        <f>A126297554R_Latest</f>
        <v>134.09</v>
      </c>
      <c r="L121" s="46">
        <f>A126285890C_Latest</f>
        <v>131.226</v>
      </c>
      <c r="M121" s="46">
        <f>A126275306V_Latest</f>
        <v>267.36700000000002</v>
      </c>
      <c r="N121" s="46">
        <f>A126298634J_Latest</f>
        <v>132.82599999999999</v>
      </c>
      <c r="O121" s="46">
        <f>A126286970W_Latest</f>
        <v>134.54</v>
      </c>
      <c r="P121" s="46">
        <f>A126275522L_Latest</f>
        <v>70.994</v>
      </c>
      <c r="Q121" s="46">
        <f>A126298850A_Latest</f>
        <v>37.078000000000003</v>
      </c>
      <c r="R121" s="46">
        <f>A126287186K_Latest</f>
        <v>33.917000000000002</v>
      </c>
      <c r="S121" s="46">
        <f>A126274442V_Latest</f>
        <v>136.643</v>
      </c>
      <c r="T121" s="46">
        <f>A126297770J_Latest</f>
        <v>74.230999999999995</v>
      </c>
      <c r="U121" s="46">
        <f>A126286106F_Latest</f>
        <v>62.411999999999999</v>
      </c>
      <c r="V121" s="46">
        <f>A126274658F_Latest</f>
        <v>21.44</v>
      </c>
      <c r="W121" s="46">
        <f>A126297986V_Latest</f>
        <v>11.997</v>
      </c>
      <c r="X121" s="46">
        <f>A126286322X_Latest</f>
        <v>9.4429999999999996</v>
      </c>
      <c r="Y121" s="46">
        <f>A126274874X_Latest</f>
        <v>9.9749999999999996</v>
      </c>
      <c r="Z121" s="46">
        <f>A126298202C_Latest</f>
        <v>4.3890000000000002</v>
      </c>
      <c r="AA121" s="46">
        <f>A126286538K_Latest</f>
        <v>5.5860000000000003</v>
      </c>
      <c r="AB121" s="46">
        <f>A126274010R_Latest</f>
        <v>30.224</v>
      </c>
      <c r="AC121" s="46">
        <f>A126297338W_Latest</f>
        <v>14.436</v>
      </c>
      <c r="AD121" s="46">
        <f>A126285674K_Latest</f>
        <v>15.788</v>
      </c>
    </row>
    <row r="122" spans="1:30" hidden="1">
      <c r="A122" s="44" t="s">
        <v>4289</v>
      </c>
      <c r="B122" s="44"/>
      <c r="C122" s="62">
        <v>8</v>
      </c>
      <c r="D122" s="46">
        <f>A126273866F_Latest</f>
        <v>2401.1489999999999</v>
      </c>
      <c r="E122" s="46">
        <f>A126297194W_Latest</f>
        <v>1180.193</v>
      </c>
      <c r="F122" s="46">
        <f>A126285530X_Latest</f>
        <v>1220.9559999999999</v>
      </c>
      <c r="G122" s="46">
        <f>A126275162V_Latest</f>
        <v>703.56899999999996</v>
      </c>
      <c r="H122" s="46">
        <f>A126298490J_Latest</f>
        <v>344.20299999999997</v>
      </c>
      <c r="I122" s="46">
        <f>A126286826C_Latest</f>
        <v>359.36599999999999</v>
      </c>
      <c r="J122" s="46">
        <f>A126274298L_Latest</f>
        <v>611.90800000000002</v>
      </c>
      <c r="K122" s="46">
        <f>A126297626R_Latest</f>
        <v>304.64699999999999</v>
      </c>
      <c r="L122" s="46">
        <f>A126285962C_Latest</f>
        <v>307.26</v>
      </c>
      <c r="M122" s="46">
        <f>A126275378F_Latest</f>
        <v>528.327</v>
      </c>
      <c r="N122" s="46">
        <f>A126298706J_Latest</f>
        <v>248.69300000000001</v>
      </c>
      <c r="O122" s="46">
        <f>A126287042X_Latest</f>
        <v>279.63499999999999</v>
      </c>
      <c r="P122" s="46">
        <f>A126275594X_Latest</f>
        <v>152.261</v>
      </c>
      <c r="Q122" s="46">
        <f>A126298922A_Latest</f>
        <v>78.426000000000002</v>
      </c>
      <c r="R122" s="46">
        <f>A126287258K_Latest</f>
        <v>73.834999999999994</v>
      </c>
      <c r="S122" s="46">
        <f>A126274514V_Latest</f>
        <v>285.024</v>
      </c>
      <c r="T122" s="46">
        <f>A126297842J_Latest</f>
        <v>143.63999999999999</v>
      </c>
      <c r="U122" s="46">
        <f>A126286178T_Latest</f>
        <v>141.38300000000001</v>
      </c>
      <c r="V122" s="46">
        <f>A126274730L_Latest</f>
        <v>42.417999999999999</v>
      </c>
      <c r="W122" s="46">
        <f>A126298058W_Latest</f>
        <v>21.443999999999999</v>
      </c>
      <c r="X122" s="46">
        <f>A126286394K_Latest</f>
        <v>20.974</v>
      </c>
      <c r="Y122" s="46">
        <f>A126274946X_Latest</f>
        <v>24.073</v>
      </c>
      <c r="Z122" s="46">
        <f>A126298274R_Latest</f>
        <v>12.029</v>
      </c>
      <c r="AA122" s="46">
        <f>A126286610T_Latest</f>
        <v>12.044</v>
      </c>
      <c r="AB122" s="46">
        <f>A126274082A_Latest</f>
        <v>53.569000000000003</v>
      </c>
      <c r="AC122" s="46">
        <f>A126297410C_Latest</f>
        <v>27.11</v>
      </c>
      <c r="AD122" s="46">
        <f>A126285746K_Latest</f>
        <v>26.46</v>
      </c>
    </row>
    <row r="123" spans="1:30" hidden="1">
      <c r="A123" s="41" t="s">
        <v>4292</v>
      </c>
      <c r="B123" s="42"/>
      <c r="C123" s="62">
        <v>9</v>
      </c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</row>
    <row r="124" spans="1:30" hidden="1">
      <c r="A124" s="44" t="s">
        <v>4293</v>
      </c>
      <c r="B124" s="50"/>
      <c r="C124" s="62">
        <v>10</v>
      </c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</row>
    <row r="125" spans="1:30" hidden="1">
      <c r="A125" s="45"/>
      <c r="B125" s="51" t="s">
        <v>4294</v>
      </c>
      <c r="C125" s="62">
        <v>11</v>
      </c>
      <c r="D125" s="46">
        <f>A126273870W_Latest</f>
        <v>511.73599999999999</v>
      </c>
      <c r="E125" s="46">
        <f>A126297198F_Latest</f>
        <v>280.38</v>
      </c>
      <c r="F125" s="46">
        <f>A126285534J_Latest</f>
        <v>231.35599999999999</v>
      </c>
      <c r="G125" s="46">
        <f>A126275166C_Latest</f>
        <v>142.11500000000001</v>
      </c>
      <c r="H125" s="46">
        <f>A126298494T_Latest</f>
        <v>79.852999999999994</v>
      </c>
      <c r="I125" s="46">
        <f>A126286830V_Latest</f>
        <v>62.262</v>
      </c>
      <c r="J125" s="46">
        <f>A126274302T_Latest</f>
        <v>137.48099999999999</v>
      </c>
      <c r="K125" s="46">
        <f>A126297630F_Latest</f>
        <v>74.087999999999994</v>
      </c>
      <c r="L125" s="46">
        <f>A126285966L_Latest</f>
        <v>63.393000000000001</v>
      </c>
      <c r="M125" s="46">
        <f>A126275382W_Latest</f>
        <v>107.852</v>
      </c>
      <c r="N125" s="46">
        <f>A126298710X_Latest</f>
        <v>60.250999999999998</v>
      </c>
      <c r="O125" s="46">
        <f>A126287046J_Latest</f>
        <v>47.6</v>
      </c>
      <c r="P125" s="46">
        <f>A126275598J_Latest</f>
        <v>32.020000000000003</v>
      </c>
      <c r="Q125" s="46">
        <f>A126298926K_Latest</f>
        <v>15.788</v>
      </c>
      <c r="R125" s="46">
        <f>A126287262A_Latest</f>
        <v>16.231999999999999</v>
      </c>
      <c r="S125" s="46">
        <f>A126274518C_Latest</f>
        <v>64.876000000000005</v>
      </c>
      <c r="T125" s="46">
        <f>A126297846T_Latest</f>
        <v>36.418999999999997</v>
      </c>
      <c r="U125" s="46">
        <f>A126286182J_Latest</f>
        <v>28.457000000000001</v>
      </c>
      <c r="V125" s="46">
        <f>A126274734W_Latest</f>
        <v>7.4020000000000001</v>
      </c>
      <c r="W125" s="46">
        <f>A126298062L_Latest</f>
        <v>4.3380000000000001</v>
      </c>
      <c r="X125" s="46">
        <f>A126286398V_Latest</f>
        <v>3.0640000000000001</v>
      </c>
      <c r="Y125" s="46">
        <f>A126274950R_Latest</f>
        <v>5.532</v>
      </c>
      <c r="Z125" s="46">
        <f>A126298278X_Latest</f>
        <v>2.6179999999999999</v>
      </c>
      <c r="AA125" s="46">
        <f>A126286614A_Latest</f>
        <v>2.9140000000000001</v>
      </c>
      <c r="AB125" s="46">
        <f>A126274086K_Latest</f>
        <v>14.459</v>
      </c>
      <c r="AC125" s="46">
        <f>A126297414L_Latest</f>
        <v>7.0259999999999998</v>
      </c>
      <c r="AD125" s="46">
        <f>A126285750A_Latest</f>
        <v>7.4329999999999998</v>
      </c>
    </row>
    <row r="126" spans="1:30" hidden="1">
      <c r="A126" s="45"/>
      <c r="B126" s="51" t="s">
        <v>4295</v>
      </c>
      <c r="C126" s="62">
        <v>12</v>
      </c>
      <c r="D126" s="46">
        <f>A126273874F_Latest</f>
        <v>589.048</v>
      </c>
      <c r="E126" s="46">
        <f>A126297202K_Latest</f>
        <v>282.26600000000002</v>
      </c>
      <c r="F126" s="46">
        <f>A126285538T_Latest</f>
        <v>306.78199999999998</v>
      </c>
      <c r="G126" s="46">
        <f>A126275170V_Latest</f>
        <v>159.916</v>
      </c>
      <c r="H126" s="46">
        <f>A126298498A_Latest</f>
        <v>75.926000000000002</v>
      </c>
      <c r="I126" s="46">
        <f>A126286834C_Latest</f>
        <v>83.99</v>
      </c>
      <c r="J126" s="46">
        <f>A126274306A_Latest</f>
        <v>126.985</v>
      </c>
      <c r="K126" s="46">
        <f>A126297634R_Latest</f>
        <v>60.003</v>
      </c>
      <c r="L126" s="46">
        <f>A126285970C_Latest</f>
        <v>66.981999999999999</v>
      </c>
      <c r="M126" s="46">
        <f>A126275386F_Latest</f>
        <v>158.822</v>
      </c>
      <c r="N126" s="46">
        <f>A126298714J_Latest</f>
        <v>71.882000000000005</v>
      </c>
      <c r="O126" s="46">
        <f>A126287050X_Latest</f>
        <v>86.94</v>
      </c>
      <c r="P126" s="46">
        <f>A126275602L_Latest</f>
        <v>38.686</v>
      </c>
      <c r="Q126" s="46">
        <f>A126298930A_Latest</f>
        <v>21.001999999999999</v>
      </c>
      <c r="R126" s="46">
        <f>A126287266K_Latest</f>
        <v>17.684999999999999</v>
      </c>
      <c r="S126" s="46">
        <f>A126274522V_Latest</f>
        <v>71.117999999999995</v>
      </c>
      <c r="T126" s="46">
        <f>A126297850J_Latest</f>
        <v>37.164000000000001</v>
      </c>
      <c r="U126" s="46">
        <f>A126286186T_Latest</f>
        <v>33.954000000000001</v>
      </c>
      <c r="V126" s="46">
        <f>A126274738F_Latest</f>
        <v>13.863</v>
      </c>
      <c r="W126" s="46">
        <f>A126298066W_Latest</f>
        <v>7.6589999999999998</v>
      </c>
      <c r="X126" s="46">
        <f>A126286402X_Latest</f>
        <v>6.2039999999999997</v>
      </c>
      <c r="Y126" s="46">
        <f>A126274954X_Latest</f>
        <v>4.4429999999999996</v>
      </c>
      <c r="Z126" s="46">
        <f>A126298282R_Latest</f>
        <v>1.7709999999999999</v>
      </c>
      <c r="AA126" s="46">
        <f>A126286618K_Latest</f>
        <v>2.6720000000000002</v>
      </c>
      <c r="AB126" s="46">
        <f>A126274090A_Latest</f>
        <v>15.215</v>
      </c>
      <c r="AC126" s="46">
        <f>A126297418W_Latest</f>
        <v>6.86</v>
      </c>
      <c r="AD126" s="46">
        <f>A126285754K_Latest</f>
        <v>8.3550000000000004</v>
      </c>
    </row>
    <row r="127" spans="1:30" hidden="1">
      <c r="A127" s="44" t="s">
        <v>4296</v>
      </c>
      <c r="B127" s="45"/>
      <c r="C127" s="62">
        <v>13</v>
      </c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</row>
    <row r="128" spans="1:30" hidden="1">
      <c r="A128" s="45"/>
      <c r="B128" s="45" t="s">
        <v>4297</v>
      </c>
      <c r="C128" s="62">
        <v>14</v>
      </c>
      <c r="D128" s="46">
        <f>A126273798R_Latest</f>
        <v>651.11</v>
      </c>
      <c r="E128" s="46">
        <f>A126297126V_Latest</f>
        <v>352.64699999999999</v>
      </c>
      <c r="F128" s="46">
        <f>A126285462J_Latest</f>
        <v>298.464</v>
      </c>
      <c r="G128" s="46">
        <f>A126275094C_Latest</f>
        <v>178.71199999999999</v>
      </c>
      <c r="H128" s="46">
        <f>A126298422F_Latest</f>
        <v>96.817999999999998</v>
      </c>
      <c r="I128" s="46">
        <f>A126286758L_Latest</f>
        <v>81.894000000000005</v>
      </c>
      <c r="J128" s="46">
        <f>A126274230T_Latest</f>
        <v>166.52500000000001</v>
      </c>
      <c r="K128" s="46">
        <f>A126297558X_Latest</f>
        <v>88.83</v>
      </c>
      <c r="L128" s="46">
        <f>A126285894L_Latest</f>
        <v>77.694999999999993</v>
      </c>
      <c r="M128" s="46">
        <f>A126275310K_Latest</f>
        <v>152.22900000000001</v>
      </c>
      <c r="N128" s="46">
        <f>A126298638T_Latest</f>
        <v>85.945999999999998</v>
      </c>
      <c r="O128" s="46">
        <f>A126286974F_Latest</f>
        <v>66.283000000000001</v>
      </c>
      <c r="P128" s="46">
        <f>A126275526W_Latest</f>
        <v>38.412999999999997</v>
      </c>
      <c r="Q128" s="46">
        <f>A126298854K_Latest</f>
        <v>19.407</v>
      </c>
      <c r="R128" s="46">
        <f>A126287190A_Latest</f>
        <v>19.007000000000001</v>
      </c>
      <c r="S128" s="46">
        <f>A126274446C_Latest</f>
        <v>82.694999999999993</v>
      </c>
      <c r="T128" s="46">
        <f>A126297774T_Latest</f>
        <v>45.795999999999999</v>
      </c>
      <c r="U128" s="46">
        <f>A126286110W_Latest</f>
        <v>36.9</v>
      </c>
      <c r="V128" s="46">
        <f>A126274662W_Latest</f>
        <v>11.840999999999999</v>
      </c>
      <c r="W128" s="46">
        <f>A126297990K_Latest</f>
        <v>6.3650000000000002</v>
      </c>
      <c r="X128" s="46">
        <f>A126286326J_Latest</f>
        <v>5.476</v>
      </c>
      <c r="Y128" s="46">
        <f>A126274878J_Latest</f>
        <v>4.9640000000000004</v>
      </c>
      <c r="Z128" s="46">
        <f>A126298206L_Latest</f>
        <v>2.61</v>
      </c>
      <c r="AA128" s="46">
        <f>A126286542A_Latest</f>
        <v>2.3540000000000001</v>
      </c>
      <c r="AB128" s="46">
        <f>A126274014X_Latest</f>
        <v>15.731</v>
      </c>
      <c r="AC128" s="46">
        <f>A126297342L_Latest</f>
        <v>6.8760000000000003</v>
      </c>
      <c r="AD128" s="46">
        <f>A126285678V_Latest</f>
        <v>8.8539999999999992</v>
      </c>
    </row>
    <row r="129" spans="1:30" hidden="1">
      <c r="A129" s="45"/>
      <c r="B129" s="45" t="s">
        <v>4298</v>
      </c>
      <c r="C129" s="62">
        <v>15</v>
      </c>
      <c r="D129" s="46">
        <f>A126273802V_Latest</f>
        <v>449.13600000000002</v>
      </c>
      <c r="E129" s="46">
        <f>A126297130K_Latest</f>
        <v>210.583</v>
      </c>
      <c r="F129" s="46">
        <f>A126285466T_Latest</f>
        <v>238.553</v>
      </c>
      <c r="G129" s="46">
        <f>A126275098L_Latest</f>
        <v>123.94</v>
      </c>
      <c r="H129" s="46">
        <f>A126298426R_Latest</f>
        <v>59.582999999999998</v>
      </c>
      <c r="I129" s="46">
        <f>A126286762C_Latest</f>
        <v>64.356999999999999</v>
      </c>
      <c r="J129" s="46">
        <f>A126274234A_Latest</f>
        <v>97.941000000000003</v>
      </c>
      <c r="K129" s="46">
        <f>A126297562R_Latest</f>
        <v>45.261000000000003</v>
      </c>
      <c r="L129" s="46">
        <f>A126285898W_Latest</f>
        <v>52.68</v>
      </c>
      <c r="M129" s="46">
        <f>A126275314V_Latest</f>
        <v>113.705</v>
      </c>
      <c r="N129" s="46">
        <f>A126298642J_Latest</f>
        <v>46.186999999999998</v>
      </c>
      <c r="O129" s="46">
        <f>A126286978R_Latest</f>
        <v>67.518000000000001</v>
      </c>
      <c r="P129" s="46">
        <f>A126275530L_Latest</f>
        <v>32.581000000000003</v>
      </c>
      <c r="Q129" s="46">
        <f>A126298858V_Latest</f>
        <v>17.670999999999999</v>
      </c>
      <c r="R129" s="46">
        <f>A126287194K_Latest</f>
        <v>14.91</v>
      </c>
      <c r="S129" s="46">
        <f>A126274450V_Latest</f>
        <v>52.423000000000002</v>
      </c>
      <c r="T129" s="46">
        <f>A126297778A_Latest</f>
        <v>26.911000000000001</v>
      </c>
      <c r="U129" s="46">
        <f>A126286114F_Latest</f>
        <v>25.512</v>
      </c>
      <c r="V129" s="46">
        <f>A126274666F_Latest</f>
        <v>9.4239999999999995</v>
      </c>
      <c r="W129" s="46">
        <f>A126297994V_Latest</f>
        <v>5.6319999999999997</v>
      </c>
      <c r="X129" s="46">
        <f>A126286330X_Latest</f>
        <v>3.7919999999999998</v>
      </c>
      <c r="Y129" s="46">
        <f>A126274882X_Latest</f>
        <v>4.899</v>
      </c>
      <c r="Z129" s="46">
        <f>A126298210C_Latest</f>
        <v>1.7789999999999999</v>
      </c>
      <c r="AA129" s="46">
        <f>A126286546K_Latest</f>
        <v>3.12</v>
      </c>
      <c r="AB129" s="46">
        <f>A126274018J_Latest</f>
        <v>14.223000000000001</v>
      </c>
      <c r="AC129" s="46">
        <f>A126297346W_Latest</f>
        <v>7.56</v>
      </c>
      <c r="AD129" s="46">
        <f>A126285682K_Latest</f>
        <v>6.6630000000000003</v>
      </c>
    </row>
    <row r="130" spans="1:30" hidden="1">
      <c r="A130" s="44" t="s">
        <v>4299</v>
      </c>
      <c r="B130" s="45"/>
      <c r="C130" s="62">
        <v>16</v>
      </c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</row>
    <row r="131" spans="1:30" hidden="1">
      <c r="A131" s="45"/>
      <c r="B131" s="45" t="s">
        <v>4300</v>
      </c>
      <c r="C131" s="62">
        <v>17</v>
      </c>
      <c r="D131" s="46">
        <f>A126273842L_Latest</f>
        <v>412.65800000000002</v>
      </c>
      <c r="E131" s="46">
        <f>A126297170C_Latest</f>
        <v>225.154</v>
      </c>
      <c r="F131" s="46">
        <f>A126285506X_Latest</f>
        <v>187.50399999999999</v>
      </c>
      <c r="G131" s="46">
        <f>A126275138V_Latest</f>
        <v>127.61799999999999</v>
      </c>
      <c r="H131" s="46">
        <f>A126298466J_Latest</f>
        <v>72.212999999999994</v>
      </c>
      <c r="I131" s="46">
        <f>A126286802K_Latest</f>
        <v>55.405000000000001</v>
      </c>
      <c r="J131" s="46">
        <f>A126274274V_Latest</f>
        <v>110.63</v>
      </c>
      <c r="K131" s="46">
        <f>A126297602W_Latest</f>
        <v>57.930999999999997</v>
      </c>
      <c r="L131" s="46">
        <f>A126285938C_Latest</f>
        <v>52.698999999999998</v>
      </c>
      <c r="M131" s="46">
        <f>A126275354L_Latest</f>
        <v>77.308000000000007</v>
      </c>
      <c r="N131" s="46">
        <f>A126298682A_Latest</f>
        <v>42.661000000000001</v>
      </c>
      <c r="O131" s="46">
        <f>A126287018X_Latest</f>
        <v>34.646999999999998</v>
      </c>
      <c r="P131" s="46">
        <f>A126275570F_Latest</f>
        <v>26.812000000000001</v>
      </c>
      <c r="Q131" s="46">
        <f>A126298898L_Latest</f>
        <v>15.542</v>
      </c>
      <c r="R131" s="46">
        <f>A126287234T_Latest</f>
        <v>11.27</v>
      </c>
      <c r="S131" s="46">
        <f>A126274490L_Latest</f>
        <v>47.331000000000003</v>
      </c>
      <c r="T131" s="46">
        <f>A126297818J_Latest</f>
        <v>25.222000000000001</v>
      </c>
      <c r="U131" s="46">
        <f>A126286154X_Latest</f>
        <v>22.109000000000002</v>
      </c>
      <c r="V131" s="46">
        <f>A126274706L_Latest</f>
        <v>7.6829999999999998</v>
      </c>
      <c r="W131" s="46">
        <f>A126298034C_Latest</f>
        <v>4.9340000000000002</v>
      </c>
      <c r="X131" s="46">
        <f>A126286370T_Latest</f>
        <v>2.7490000000000001</v>
      </c>
      <c r="Y131" s="46">
        <f>A126274922F_Latest</f>
        <v>3.02</v>
      </c>
      <c r="Z131" s="46">
        <f>A126298250W_Latest</f>
        <v>1.4830000000000001</v>
      </c>
      <c r="AA131" s="46">
        <f>A126286586C_Latest</f>
        <v>1.5369999999999999</v>
      </c>
      <c r="AB131" s="46">
        <f>A126274058A_Latest</f>
        <v>12.256</v>
      </c>
      <c r="AC131" s="46">
        <f>A126297386R_Latest</f>
        <v>5.1680000000000001</v>
      </c>
      <c r="AD131" s="46">
        <f>A126285722T_Latest</f>
        <v>7.0869999999999997</v>
      </c>
    </row>
    <row r="132" spans="1:30" hidden="1">
      <c r="A132" s="45"/>
      <c r="B132" s="45" t="s">
        <v>4301</v>
      </c>
      <c r="C132" s="62">
        <v>18</v>
      </c>
      <c r="D132" s="46">
        <f>A126273758W_Latest</f>
        <v>365.798</v>
      </c>
      <c r="E132" s="46">
        <f>A126297086L_Latest</f>
        <v>167.51</v>
      </c>
      <c r="F132" s="46">
        <f>A126285422R_Latest</f>
        <v>198.28800000000001</v>
      </c>
      <c r="G132" s="46">
        <f>A126275054K_Latest</f>
        <v>83.373999999999995</v>
      </c>
      <c r="H132" s="46">
        <f>A126298382X_Latest</f>
        <v>37.521999999999998</v>
      </c>
      <c r="I132" s="46">
        <f>A126286718V_Latest</f>
        <v>45.853000000000002</v>
      </c>
      <c r="J132" s="46">
        <f>A126274190K_Latest</f>
        <v>83.054000000000002</v>
      </c>
      <c r="K132" s="46">
        <f>A126297518F_Latest</f>
        <v>38.238</v>
      </c>
      <c r="L132" s="46">
        <f>A126285854V_Latest</f>
        <v>44.816000000000003</v>
      </c>
      <c r="M132" s="46">
        <f>A126275270C_Latest</f>
        <v>107.732</v>
      </c>
      <c r="N132" s="46">
        <f>A126298598K_Latest</f>
        <v>48.234000000000002</v>
      </c>
      <c r="O132" s="46">
        <f>A126286934L_Latest</f>
        <v>59.497999999999998</v>
      </c>
      <c r="P132" s="46">
        <f>A126275486R_Latest</f>
        <v>22.323</v>
      </c>
      <c r="Q132" s="46">
        <f>A126298814T_Latest</f>
        <v>9.1709999999999994</v>
      </c>
      <c r="R132" s="46">
        <f>A126287150J_Latest</f>
        <v>13.151999999999999</v>
      </c>
      <c r="S132" s="46">
        <f>A126274406K_Latest</f>
        <v>48.944000000000003</v>
      </c>
      <c r="T132" s="46">
        <f>A126297734X_Latest</f>
        <v>25.457000000000001</v>
      </c>
      <c r="U132" s="46">
        <f>A126286070R_Latest</f>
        <v>23.486999999999998</v>
      </c>
      <c r="V132" s="46">
        <f>A126274622C_Latest</f>
        <v>6.859</v>
      </c>
      <c r="W132" s="46">
        <f>A126297950T_Latest</f>
        <v>2.3519999999999999</v>
      </c>
      <c r="X132" s="46">
        <f>A126286286A_Latest</f>
        <v>4.5069999999999997</v>
      </c>
      <c r="Y132" s="46">
        <f>A126274838R_Latest</f>
        <v>3.6640000000000001</v>
      </c>
      <c r="Z132" s="46">
        <f>A126298166F_Latest</f>
        <v>1.8380000000000001</v>
      </c>
      <c r="AA132" s="46">
        <f>A126286502J_Latest</f>
        <v>1.8260000000000001</v>
      </c>
      <c r="AB132" s="46">
        <f>A126273974R_Latest</f>
        <v>9.8490000000000002</v>
      </c>
      <c r="AC132" s="46">
        <f>A126297302V_Latest</f>
        <v>4.6989999999999998</v>
      </c>
      <c r="AD132" s="46">
        <f>A126285638A_Latest</f>
        <v>5.15</v>
      </c>
    </row>
    <row r="133" spans="1:30" hidden="1">
      <c r="A133" s="45"/>
      <c r="B133" s="51" t="s">
        <v>4302</v>
      </c>
      <c r="C133" s="62">
        <v>19</v>
      </c>
      <c r="D133" s="46">
        <f>A126273878R_Latest</f>
        <v>110.94499999999999</v>
      </c>
      <c r="E133" s="46">
        <f>A126297206V_Latest</f>
        <v>73.897999999999996</v>
      </c>
      <c r="F133" s="46">
        <f>A126285542J_Latest</f>
        <v>37.046999999999997</v>
      </c>
      <c r="G133" s="46">
        <f>A126275174C_Latest</f>
        <v>23.725999999999999</v>
      </c>
      <c r="H133" s="46">
        <f>A126298502F_Latest</f>
        <v>15.242000000000001</v>
      </c>
      <c r="I133" s="46">
        <f>A126286838L_Latest</f>
        <v>8.484</v>
      </c>
      <c r="J133" s="46">
        <f>A126274310T_Latest</f>
        <v>23.888999999999999</v>
      </c>
      <c r="K133" s="46">
        <f>A126297638X_Latest</f>
        <v>15.521000000000001</v>
      </c>
      <c r="L133" s="46">
        <f>A126285974L_Latest</f>
        <v>8.3680000000000003</v>
      </c>
      <c r="M133" s="46">
        <f>A126275390W_Latest</f>
        <v>30.411999999999999</v>
      </c>
      <c r="N133" s="46">
        <f>A126298718T_Latest</f>
        <v>21.574000000000002</v>
      </c>
      <c r="O133" s="46">
        <f>A126287054J_Latest</f>
        <v>8.8379999999999992</v>
      </c>
      <c r="P133" s="46">
        <f>A126275606W_Latest</f>
        <v>6.6710000000000003</v>
      </c>
      <c r="Q133" s="46">
        <f>A126298934K_Latest</f>
        <v>4.0410000000000004</v>
      </c>
      <c r="R133" s="46">
        <f>A126287270A_Latest</f>
        <v>2.6309999999999998</v>
      </c>
      <c r="S133" s="46">
        <f>A126274526C_Latest</f>
        <v>19.690000000000001</v>
      </c>
      <c r="T133" s="46">
        <f>A126297854T_Latest</f>
        <v>13.922000000000001</v>
      </c>
      <c r="U133" s="46">
        <f>A126286190J_Latest</f>
        <v>5.7679999999999998</v>
      </c>
      <c r="V133" s="46">
        <f>A126274742W_Latest</f>
        <v>1.5569999999999999</v>
      </c>
      <c r="W133" s="46">
        <f>A126298070L_Latest</f>
        <v>0.38300000000000001</v>
      </c>
      <c r="X133" s="46">
        <f>A126286406J_Latest</f>
        <v>1.1739999999999999</v>
      </c>
      <c r="Y133" s="46">
        <f>A126274958J_Latest</f>
        <v>1.462</v>
      </c>
      <c r="Z133" s="46">
        <f>A126298286X_Latest</f>
        <v>0.96299999999999997</v>
      </c>
      <c r="AA133" s="46">
        <f>A126286622A_Latest</f>
        <v>0.499</v>
      </c>
      <c r="AB133" s="46">
        <f>A126274094K_Latest</f>
        <v>3.5379999999999998</v>
      </c>
      <c r="AC133" s="46">
        <f>A126297422L_Latest</f>
        <v>2.2530000000000001</v>
      </c>
      <c r="AD133" s="46">
        <f>A126285758V_Latest</f>
        <v>1.2849999999999999</v>
      </c>
    </row>
    <row r="134" spans="1:30" hidden="1">
      <c r="A134" s="45"/>
      <c r="B134" s="51" t="s">
        <v>4303</v>
      </c>
      <c r="C134" s="62">
        <v>20</v>
      </c>
      <c r="D134" s="46">
        <f>A126273846W_Latest</f>
        <v>132.94900000000001</v>
      </c>
      <c r="E134" s="46">
        <f>A126297174L_Latest</f>
        <v>55.082000000000001</v>
      </c>
      <c r="F134" s="46">
        <f>A126285510R_Latest</f>
        <v>77.867000000000004</v>
      </c>
      <c r="G134" s="46">
        <f>A126275142K_Latest</f>
        <v>28.280999999999999</v>
      </c>
      <c r="H134" s="46">
        <f>A126298470X_Latest</f>
        <v>11.821999999999999</v>
      </c>
      <c r="I134" s="46">
        <f>A126286806V_Latest</f>
        <v>16.46</v>
      </c>
      <c r="J134" s="46">
        <f>A126274278C_Latest</f>
        <v>29.452999999999999</v>
      </c>
      <c r="K134" s="46">
        <f>A126297606F_Latest</f>
        <v>14.3</v>
      </c>
      <c r="L134" s="46">
        <f>A126285942V_Latest</f>
        <v>15.153</v>
      </c>
      <c r="M134" s="46">
        <f>A126275358W_Latest</f>
        <v>42.195999999999998</v>
      </c>
      <c r="N134" s="46">
        <f>A126298686K_Latest</f>
        <v>14.949</v>
      </c>
      <c r="O134" s="46">
        <f>A126287022R_Latest</f>
        <v>27.248000000000001</v>
      </c>
      <c r="P134" s="46">
        <f>A126275574R_Latest</f>
        <v>6.0259999999999998</v>
      </c>
      <c r="Q134" s="46">
        <f>A126298902T_Latest</f>
        <v>1.75</v>
      </c>
      <c r="R134" s="46">
        <f>A126287238A_Latest</f>
        <v>4.2759999999999998</v>
      </c>
      <c r="S134" s="46">
        <f>A126274494W_Latest</f>
        <v>18.79</v>
      </c>
      <c r="T134" s="46">
        <f>A126297822X_Latest</f>
        <v>8.9030000000000005</v>
      </c>
      <c r="U134" s="46">
        <f>A126286158J_Latest</f>
        <v>9.8870000000000005</v>
      </c>
      <c r="V134" s="46">
        <f>A126274710C_Latest</f>
        <v>2.766</v>
      </c>
      <c r="W134" s="46">
        <f>A126298038L_Latest</f>
        <v>1.159</v>
      </c>
      <c r="X134" s="46">
        <f>A126286374A_Latest</f>
        <v>1.607</v>
      </c>
      <c r="Y134" s="46">
        <f>A126274926R_Latest</f>
        <v>1.633</v>
      </c>
      <c r="Z134" s="46">
        <f>A126298254F_Latest</f>
        <v>0.68799999999999994</v>
      </c>
      <c r="AA134" s="46">
        <f>A126286590V_Latest</f>
        <v>0.94599999999999995</v>
      </c>
      <c r="AB134" s="46">
        <f>A126274062T_Latest</f>
        <v>3.8029999999999999</v>
      </c>
      <c r="AC134" s="46">
        <f>A126297390F_Latest</f>
        <v>1.512</v>
      </c>
      <c r="AD134" s="46">
        <f>A126285726A_Latest</f>
        <v>2.2909999999999999</v>
      </c>
    </row>
    <row r="135" spans="1:30" hidden="1">
      <c r="A135" s="45"/>
      <c r="B135" s="51" t="s">
        <v>4304</v>
      </c>
      <c r="C135" s="62">
        <v>21</v>
      </c>
      <c r="D135" s="46">
        <f>A126273890F_Latest</f>
        <v>121.904</v>
      </c>
      <c r="E135" s="46">
        <f>A126297218C_Latest</f>
        <v>38.53</v>
      </c>
      <c r="F135" s="46">
        <f>A126285554T_Latest</f>
        <v>83.373999999999995</v>
      </c>
      <c r="G135" s="46">
        <f>A126275186L_Latest</f>
        <v>31.367000000000001</v>
      </c>
      <c r="H135" s="46">
        <f>A126298514R_Latest</f>
        <v>10.458</v>
      </c>
      <c r="I135" s="46">
        <f>A126286850C_Latest</f>
        <v>20.908999999999999</v>
      </c>
      <c r="J135" s="46">
        <f>A126274322A_Latest</f>
        <v>29.712</v>
      </c>
      <c r="K135" s="46">
        <f>A126297650R_Latest</f>
        <v>8.4160000000000004</v>
      </c>
      <c r="L135" s="46">
        <f>A126285986W_Latest</f>
        <v>21.295000000000002</v>
      </c>
      <c r="M135" s="46">
        <f>A126275402V_Latest</f>
        <v>35.124000000000002</v>
      </c>
      <c r="N135" s="46">
        <f>A126298730J_Latest</f>
        <v>11.711</v>
      </c>
      <c r="O135" s="46">
        <f>A126287066T_Latest</f>
        <v>23.413</v>
      </c>
      <c r="P135" s="46">
        <f>A126275618F_Latest</f>
        <v>9.625</v>
      </c>
      <c r="Q135" s="46">
        <f>A126298946V_Latest</f>
        <v>3.38</v>
      </c>
      <c r="R135" s="46">
        <f>A126287282K_Latest</f>
        <v>6.2450000000000001</v>
      </c>
      <c r="S135" s="46">
        <f>A126274538L_Latest</f>
        <v>10.465</v>
      </c>
      <c r="T135" s="46">
        <f>A126297866A_Latest</f>
        <v>2.6320000000000001</v>
      </c>
      <c r="U135" s="46">
        <f>A126286202F_Latest</f>
        <v>7.8330000000000002</v>
      </c>
      <c r="V135" s="46">
        <f>A126274754F_Latest</f>
        <v>2.5350000000000001</v>
      </c>
      <c r="W135" s="46">
        <f>A126298082W_Latest</f>
        <v>0.81</v>
      </c>
      <c r="X135" s="46">
        <f>A126286418T_Latest</f>
        <v>1.7250000000000001</v>
      </c>
      <c r="Y135" s="46">
        <f>A126274970X_Latest</f>
        <v>0.56799999999999995</v>
      </c>
      <c r="Z135" s="46">
        <f>A126298298J_Latest</f>
        <v>0.188</v>
      </c>
      <c r="AA135" s="46">
        <f>A126286634K_Latest</f>
        <v>0.38100000000000001</v>
      </c>
      <c r="AB135" s="46">
        <f>A126274106J_Latest</f>
        <v>2.5070000000000001</v>
      </c>
      <c r="AC135" s="46">
        <f>A126297434W_Latest</f>
        <v>0.93400000000000005</v>
      </c>
      <c r="AD135" s="46">
        <f>A126285770K_Latest</f>
        <v>1.573</v>
      </c>
    </row>
    <row r="136" spans="1:30" hidden="1">
      <c r="A136" s="45"/>
      <c r="B136" s="45" t="s">
        <v>4305</v>
      </c>
      <c r="C136" s="62">
        <v>22</v>
      </c>
      <c r="D136" s="46">
        <f>A126273762L_Latest</f>
        <v>326.93700000000001</v>
      </c>
      <c r="E136" s="46">
        <f>A126297090C_Latest</f>
        <v>172.78399999999999</v>
      </c>
      <c r="F136" s="46">
        <f>A126285426X_Latest</f>
        <v>154.15299999999999</v>
      </c>
      <c r="G136" s="46">
        <f>A126275058V_Latest</f>
        <v>92.441999999999993</v>
      </c>
      <c r="H136" s="46">
        <f>A126298386J_Latest</f>
        <v>46.665999999999997</v>
      </c>
      <c r="I136" s="46">
        <f>A126286722K_Latest</f>
        <v>45.776000000000003</v>
      </c>
      <c r="J136" s="46">
        <f>A126274194V_Latest</f>
        <v>71.632000000000005</v>
      </c>
      <c r="K136" s="46">
        <f>A126297522W_Latest</f>
        <v>37.921999999999997</v>
      </c>
      <c r="L136" s="46">
        <f>A126285858C_Latest</f>
        <v>33.71</v>
      </c>
      <c r="M136" s="46">
        <f>A126275274L_Latest</f>
        <v>82.326999999999998</v>
      </c>
      <c r="N136" s="46">
        <f>A126298602R_Latest</f>
        <v>41.932000000000002</v>
      </c>
      <c r="O136" s="46">
        <f>A126286938W_Latest</f>
        <v>40.395000000000003</v>
      </c>
      <c r="P136" s="46">
        <f>A126275490F_Latest</f>
        <v>21.86</v>
      </c>
      <c r="Q136" s="46">
        <f>A126298818A_Latest</f>
        <v>12.365</v>
      </c>
      <c r="R136" s="46">
        <f>A126287154T_Latest</f>
        <v>9.4939999999999998</v>
      </c>
      <c r="S136" s="46">
        <f>A126274410A_Latest</f>
        <v>40.368000000000002</v>
      </c>
      <c r="T136" s="46">
        <f>A126297738J_Latest</f>
        <v>23.552</v>
      </c>
      <c r="U136" s="46">
        <f>A126286074X_Latest</f>
        <v>16.815999999999999</v>
      </c>
      <c r="V136" s="46">
        <f>A126274626L_Latest</f>
        <v>6.8979999999999997</v>
      </c>
      <c r="W136" s="46">
        <f>A126297954A_Latest</f>
        <v>4.7110000000000003</v>
      </c>
      <c r="X136" s="46">
        <f>A126286290T_Latest</f>
        <v>2.1869999999999998</v>
      </c>
      <c r="Y136" s="46">
        <f>A126274842F_Latest</f>
        <v>3.2909999999999999</v>
      </c>
      <c r="Z136" s="46">
        <f>A126298170W_Latest</f>
        <v>1.0680000000000001</v>
      </c>
      <c r="AA136" s="46">
        <f>A126286506T_Latest</f>
        <v>2.2240000000000002</v>
      </c>
      <c r="AB136" s="46">
        <f>A126273978X_Latest</f>
        <v>8.1199999999999992</v>
      </c>
      <c r="AC136" s="46">
        <f>A126297306C_Latest</f>
        <v>4.5679999999999996</v>
      </c>
      <c r="AD136" s="46">
        <f>A126285642T_Latest</f>
        <v>3.5510000000000002</v>
      </c>
    </row>
    <row r="137" spans="1:30" hidden="1">
      <c r="A137" s="45"/>
      <c r="B137" s="51" t="s">
        <v>4306</v>
      </c>
      <c r="C137" s="62">
        <v>23</v>
      </c>
      <c r="D137" s="46">
        <f>A126273698F_Latest</f>
        <v>170.541</v>
      </c>
      <c r="E137" s="46">
        <f>A126297026K_Latest</f>
        <v>111.26300000000001</v>
      </c>
      <c r="F137" s="46">
        <f>A126285362X_Latest</f>
        <v>59.277000000000001</v>
      </c>
      <c r="G137" s="46">
        <f>A126274994T_Latest</f>
        <v>51.591999999999999</v>
      </c>
      <c r="H137" s="46">
        <f>A126298322W_Latest</f>
        <v>32.924999999999997</v>
      </c>
      <c r="I137" s="46">
        <f>A126286658C_Latest</f>
        <v>18.667000000000002</v>
      </c>
      <c r="J137" s="46">
        <f>A126274130J_Latest</f>
        <v>31.327999999999999</v>
      </c>
      <c r="K137" s="46">
        <f>A126297458R_Latest</f>
        <v>21.504000000000001</v>
      </c>
      <c r="L137" s="46">
        <f>A126285794C_Latest</f>
        <v>9.8239999999999998</v>
      </c>
      <c r="M137" s="46">
        <f>A126275210A_Latest</f>
        <v>38.270000000000003</v>
      </c>
      <c r="N137" s="46">
        <f>A126298538J_Latest</f>
        <v>24.010999999999999</v>
      </c>
      <c r="O137" s="46">
        <f>A126286874W_Latest</f>
        <v>14.257999999999999</v>
      </c>
      <c r="P137" s="46">
        <f>A126275426L_Latest</f>
        <v>13.714</v>
      </c>
      <c r="Q137" s="46">
        <f>A126298754A_Latest</f>
        <v>9.2910000000000004</v>
      </c>
      <c r="R137" s="46">
        <f>A126287090T_Latest</f>
        <v>4.423</v>
      </c>
      <c r="S137" s="46">
        <f>A126274346V_Latest</f>
        <v>23.850999999999999</v>
      </c>
      <c r="T137" s="46">
        <f>A126297674J_Latest</f>
        <v>15.930999999999999</v>
      </c>
      <c r="U137" s="46">
        <f>A126286010L_Latest</f>
        <v>7.92</v>
      </c>
      <c r="V137" s="46">
        <f>A126274562L_Latest</f>
        <v>3.5529999999999999</v>
      </c>
      <c r="W137" s="46">
        <f>A126297890A_Latest</f>
        <v>2.9729999999999999</v>
      </c>
      <c r="X137" s="46">
        <f>A126286226X_Latest</f>
        <v>0.57999999999999996</v>
      </c>
      <c r="Y137" s="46">
        <f>A126274778X_Latest</f>
        <v>2.2919999999999998</v>
      </c>
      <c r="Z137" s="46">
        <f>A126298106C_Latest</f>
        <v>0.85699999999999998</v>
      </c>
      <c r="AA137" s="46">
        <f>A126286442T_Latest</f>
        <v>1.4359999999999999</v>
      </c>
      <c r="AB137" s="46">
        <f>A126273914L_Latest</f>
        <v>5.9409999999999998</v>
      </c>
      <c r="AC137" s="46">
        <f>A126297242C_Latest</f>
        <v>3.7709999999999999</v>
      </c>
      <c r="AD137" s="46">
        <f>A126285578K_Latest</f>
        <v>2.17</v>
      </c>
    </row>
    <row r="138" spans="1:30" hidden="1">
      <c r="A138" s="45"/>
      <c r="B138" s="51" t="s">
        <v>4307</v>
      </c>
      <c r="C138" s="62">
        <v>24</v>
      </c>
      <c r="D138" s="46">
        <f>A126273726C_Latest</f>
        <v>89.991</v>
      </c>
      <c r="E138" s="46">
        <f>A126297054V_Latest</f>
        <v>42.323</v>
      </c>
      <c r="F138" s="46">
        <f>A126285390J_Latest</f>
        <v>47.667999999999999</v>
      </c>
      <c r="G138" s="46">
        <f>A126275022T_Latest</f>
        <v>22.582000000000001</v>
      </c>
      <c r="H138" s="46">
        <f>A126298350F_Latest</f>
        <v>8.4949999999999992</v>
      </c>
      <c r="I138" s="46">
        <f>A126286686L_Latest</f>
        <v>14.086</v>
      </c>
      <c r="J138" s="46">
        <f>A126274158K_Latest</f>
        <v>23.885999999999999</v>
      </c>
      <c r="K138" s="46">
        <f>A126297486X_Latest</f>
        <v>11.018000000000001</v>
      </c>
      <c r="L138" s="46">
        <f>A126285822A_Latest</f>
        <v>12.868</v>
      </c>
      <c r="M138" s="46">
        <f>A126275238C_Latest</f>
        <v>28.376000000000001</v>
      </c>
      <c r="N138" s="46">
        <f>A126298566T_Latest</f>
        <v>15.089</v>
      </c>
      <c r="O138" s="46">
        <f>A126286902V_Latest</f>
        <v>13.287000000000001</v>
      </c>
      <c r="P138" s="46">
        <f>A126275454W_Latest</f>
        <v>3.0219999999999998</v>
      </c>
      <c r="Q138" s="46">
        <f>A126298782K_Latest</f>
        <v>1.1879999999999999</v>
      </c>
      <c r="R138" s="46">
        <f>A126287118J_Latest</f>
        <v>1.835</v>
      </c>
      <c r="S138" s="46">
        <f>A126274374C_Latest</f>
        <v>8.52</v>
      </c>
      <c r="T138" s="46">
        <f>A126297702F_Latest</f>
        <v>4.3040000000000003</v>
      </c>
      <c r="U138" s="46">
        <f>A126286038R_Latest</f>
        <v>4.2169999999999996</v>
      </c>
      <c r="V138" s="46">
        <f>A126274590W_Latest</f>
        <v>1.5009999999999999</v>
      </c>
      <c r="W138" s="46">
        <f>A126297918T_Latest</f>
        <v>1.2210000000000001</v>
      </c>
      <c r="X138" s="46">
        <f>A126286254J_Latest</f>
        <v>0.28000000000000003</v>
      </c>
      <c r="Y138" s="46">
        <f>A126274806W_Latest</f>
        <v>0.78200000000000003</v>
      </c>
      <c r="Z138" s="46">
        <f>A126298134L_Latest</f>
        <v>0.21099999999999999</v>
      </c>
      <c r="AA138" s="46">
        <f>A126286470A_Latest</f>
        <v>0.57099999999999995</v>
      </c>
      <c r="AB138" s="46">
        <f>A126273942W_Latest</f>
        <v>1.321</v>
      </c>
      <c r="AC138" s="46">
        <f>A126297270L_Latest</f>
        <v>0.79700000000000004</v>
      </c>
      <c r="AD138" s="46">
        <f>A126285606J_Latest</f>
        <v>0.52400000000000002</v>
      </c>
    </row>
    <row r="139" spans="1:30" hidden="1">
      <c r="A139" s="45"/>
      <c r="B139" s="51" t="s">
        <v>4308</v>
      </c>
      <c r="C139" s="62">
        <v>25</v>
      </c>
      <c r="D139" s="46">
        <f>A126273806C_Latest</f>
        <v>66.406000000000006</v>
      </c>
      <c r="E139" s="46">
        <f>A126297134V_Latest</f>
        <v>19.198</v>
      </c>
      <c r="F139" s="46">
        <f>A126285470J_Latest</f>
        <v>47.207999999999998</v>
      </c>
      <c r="G139" s="46">
        <f>A126275102T_Latest</f>
        <v>18.268000000000001</v>
      </c>
      <c r="H139" s="46">
        <f>A126298430F_Latest</f>
        <v>5.2460000000000004</v>
      </c>
      <c r="I139" s="46">
        <f>A126286766L_Latest</f>
        <v>13.023</v>
      </c>
      <c r="J139" s="46">
        <f>A126274238K_Latest</f>
        <v>16.417999999999999</v>
      </c>
      <c r="K139" s="46">
        <f>A126297566X_Latest</f>
        <v>5.4</v>
      </c>
      <c r="L139" s="46">
        <f>A126285902A_Latest</f>
        <v>11.018000000000001</v>
      </c>
      <c r="M139" s="46">
        <f>A126275318C_Latest</f>
        <v>15.680999999999999</v>
      </c>
      <c r="N139" s="46">
        <f>A126298646T_Latest</f>
        <v>2.831</v>
      </c>
      <c r="O139" s="46">
        <f>A126286982F_Latest</f>
        <v>12.85</v>
      </c>
      <c r="P139" s="46">
        <f>A126275534W_Latest</f>
        <v>5.1230000000000002</v>
      </c>
      <c r="Q139" s="46">
        <f>A126298862K_Latest</f>
        <v>1.887</v>
      </c>
      <c r="R139" s="46">
        <f>A126287198V_Latest</f>
        <v>3.2370000000000001</v>
      </c>
      <c r="S139" s="46">
        <f>A126274454C_Latest</f>
        <v>7.9960000000000004</v>
      </c>
      <c r="T139" s="46">
        <f>A126297782T_Latest</f>
        <v>3.3170000000000002</v>
      </c>
      <c r="U139" s="46">
        <f>A126286118R_Latest</f>
        <v>4.6790000000000003</v>
      </c>
      <c r="V139" s="46">
        <f>A126274670W_Latest</f>
        <v>1.8440000000000001</v>
      </c>
      <c r="W139" s="46">
        <f>A126297998C_Latest</f>
        <v>0.51700000000000002</v>
      </c>
      <c r="X139" s="46">
        <f>A126286334J_Latest</f>
        <v>1.3280000000000001</v>
      </c>
      <c r="Y139" s="46">
        <f>A126274886J_Latest</f>
        <v>0.217</v>
      </c>
      <c r="Z139" s="46">
        <f>A126298214L_Latest</f>
        <v>0</v>
      </c>
      <c r="AA139" s="46">
        <f>A126286550A_Latest</f>
        <v>0.217</v>
      </c>
      <c r="AB139" s="46">
        <f>A126274022X_Latest</f>
        <v>0.85699999999999998</v>
      </c>
      <c r="AC139" s="46">
        <f>A126297350L_Latest</f>
        <v>0</v>
      </c>
      <c r="AD139" s="46">
        <f>A126285686V_Latest</f>
        <v>0.85699999999999998</v>
      </c>
    </row>
    <row r="140" spans="1:30" hidden="1">
      <c r="A140" s="44" t="s">
        <v>4309</v>
      </c>
      <c r="B140" s="45"/>
      <c r="C140" s="62">
        <v>26</v>
      </c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</row>
    <row r="141" spans="1:30" hidden="1">
      <c r="A141" s="45"/>
      <c r="B141" s="45" t="s">
        <v>4310</v>
      </c>
      <c r="C141" s="62">
        <v>27</v>
      </c>
      <c r="D141" s="46">
        <f>A126273730V_Latest</f>
        <v>783.32899999999995</v>
      </c>
      <c r="E141" s="46">
        <f>A126297058C_Latest</f>
        <v>399.15699999999998</v>
      </c>
      <c r="F141" s="46">
        <f>A126285394T_Latest</f>
        <v>384.17099999999999</v>
      </c>
      <c r="G141" s="46">
        <f>A126275026A_Latest</f>
        <v>223.54499999999999</v>
      </c>
      <c r="H141" s="46">
        <f>A126298354R_Latest</f>
        <v>115.16</v>
      </c>
      <c r="I141" s="46">
        <f>A126286690C_Latest</f>
        <v>108.384</v>
      </c>
      <c r="J141" s="46">
        <f>A126274162A_Latest</f>
        <v>188.964</v>
      </c>
      <c r="K141" s="46">
        <f>A126297490R_Latest</f>
        <v>93.06</v>
      </c>
      <c r="L141" s="46">
        <f>A126285826K_Latest</f>
        <v>95.903999999999996</v>
      </c>
      <c r="M141" s="46">
        <f>A126275242V_Latest</f>
        <v>175.28200000000001</v>
      </c>
      <c r="N141" s="46">
        <f>A126298570J_Latest</f>
        <v>90.022000000000006</v>
      </c>
      <c r="O141" s="46">
        <f>A126286906C_Latest</f>
        <v>85.26</v>
      </c>
      <c r="P141" s="46">
        <f>A126275458F_Latest</f>
        <v>50.646000000000001</v>
      </c>
      <c r="Q141" s="46">
        <f>A126298786V_Latest</f>
        <v>24.038</v>
      </c>
      <c r="R141" s="46">
        <f>A126287122X_Latest</f>
        <v>26.608000000000001</v>
      </c>
      <c r="S141" s="46">
        <f>A126274378L_Latest</f>
        <v>99.793000000000006</v>
      </c>
      <c r="T141" s="46">
        <f>A126297706R_Latest</f>
        <v>54.853999999999999</v>
      </c>
      <c r="U141" s="46">
        <f>A126286042F_Latest</f>
        <v>44.939</v>
      </c>
      <c r="V141" s="46">
        <f>A126274594F_Latest</f>
        <v>14.452999999999999</v>
      </c>
      <c r="W141" s="46">
        <f>A126297922J_Latest</f>
        <v>8.4969999999999999</v>
      </c>
      <c r="X141" s="46">
        <f>A126286258T_Latest</f>
        <v>5.9560000000000004</v>
      </c>
      <c r="Y141" s="46">
        <f>A126274810L_Latest</f>
        <v>6.8470000000000004</v>
      </c>
      <c r="Z141" s="46">
        <f>A126298138W_Latest</f>
        <v>2.84</v>
      </c>
      <c r="AA141" s="46">
        <f>A126286474K_Latest</f>
        <v>4.0069999999999997</v>
      </c>
      <c r="AB141" s="46">
        <f>A126273946F_Latest</f>
        <v>23.798999999999999</v>
      </c>
      <c r="AC141" s="46">
        <f>A126297274W_Latest</f>
        <v>10.685</v>
      </c>
      <c r="AD141" s="46">
        <f>A126285610X_Latest</f>
        <v>13.114000000000001</v>
      </c>
    </row>
    <row r="142" spans="1:30" hidden="1">
      <c r="A142" s="45"/>
      <c r="B142" s="45" t="s">
        <v>4311</v>
      </c>
      <c r="C142" s="62">
        <v>28</v>
      </c>
      <c r="D142" s="46">
        <f>A126273810V_Latest</f>
        <v>322.06400000000002</v>
      </c>
      <c r="E142" s="46">
        <f>A126297138C_Latest</f>
        <v>166.29</v>
      </c>
      <c r="F142" s="46">
        <f>A126285474T_Latest</f>
        <v>155.774</v>
      </c>
      <c r="G142" s="46">
        <f>A126275106A_Latest</f>
        <v>79.888999999999996</v>
      </c>
      <c r="H142" s="46">
        <f>A126298434R_Latest</f>
        <v>41.24</v>
      </c>
      <c r="I142" s="46">
        <f>A126286770C_Latest</f>
        <v>38.649000000000001</v>
      </c>
      <c r="J142" s="46">
        <f>A126274242A_Latest</f>
        <v>76.352000000000004</v>
      </c>
      <c r="K142" s="46">
        <f>A126297570R_Latest</f>
        <v>41.03</v>
      </c>
      <c r="L142" s="46">
        <f>A126285906K_Latest</f>
        <v>35.322000000000003</v>
      </c>
      <c r="M142" s="46">
        <f>A126275322V_Latest</f>
        <v>92.084999999999994</v>
      </c>
      <c r="N142" s="46">
        <f>A126298650J_Latest</f>
        <v>42.804000000000002</v>
      </c>
      <c r="O142" s="46">
        <f>A126286986R_Latest</f>
        <v>49.28</v>
      </c>
      <c r="P142" s="46">
        <f>A126275538F_Latest</f>
        <v>20.349</v>
      </c>
      <c r="Q142" s="46">
        <f>A126298866V_Latest</f>
        <v>13.04</v>
      </c>
      <c r="R142" s="46">
        <f>A126287202X_Latest</f>
        <v>7.3090000000000002</v>
      </c>
      <c r="S142" s="46">
        <f>A126274458L_Latest</f>
        <v>36.85</v>
      </c>
      <c r="T142" s="46">
        <f>A126297786A_Latest</f>
        <v>19.376999999999999</v>
      </c>
      <c r="U142" s="46">
        <f>A126286122F_Latest</f>
        <v>17.472999999999999</v>
      </c>
      <c r="V142" s="46">
        <f>A126274674F_Latest</f>
        <v>6.9859999999999998</v>
      </c>
      <c r="W142" s="46">
        <f>A126298002K_Latest</f>
        <v>3.5</v>
      </c>
      <c r="X142" s="46">
        <f>A126286338T_Latest</f>
        <v>3.4870000000000001</v>
      </c>
      <c r="Y142" s="46">
        <f>A126274890X_Latest</f>
        <v>3.1280000000000001</v>
      </c>
      <c r="Z142" s="46">
        <f>A126298218W_Latest</f>
        <v>1.548</v>
      </c>
      <c r="AA142" s="46">
        <f>A126286554K_Latest</f>
        <v>1.58</v>
      </c>
      <c r="AB142" s="46">
        <f>A126274026J_Latest</f>
        <v>6.4249999999999998</v>
      </c>
      <c r="AC142" s="46">
        <f>A126297354W_Latest</f>
        <v>3.7509999999999999</v>
      </c>
      <c r="AD142" s="46">
        <f>A126285690K_Latest</f>
        <v>2.6739999999999999</v>
      </c>
    </row>
    <row r="143" spans="1:30" hidden="1">
      <c r="A143" s="44" t="s">
        <v>4289</v>
      </c>
      <c r="B143" s="52"/>
      <c r="C143" s="62">
        <v>29</v>
      </c>
      <c r="D143" s="46">
        <f>A126273794F_Latest</f>
        <v>1105.393</v>
      </c>
      <c r="E143" s="46">
        <f>A126297122K_Latest</f>
        <v>565.44799999999998</v>
      </c>
      <c r="F143" s="46">
        <f>A126285458T_Latest</f>
        <v>539.94500000000005</v>
      </c>
      <c r="G143" s="46">
        <f>A126275090V_Latest</f>
        <v>303.43400000000003</v>
      </c>
      <c r="H143" s="46">
        <f>A126298418R_Latest</f>
        <v>156.4</v>
      </c>
      <c r="I143" s="46">
        <f>A126286754C_Latest</f>
        <v>147.03299999999999</v>
      </c>
      <c r="J143" s="46">
        <f>A126274226A_Latest</f>
        <v>265.31599999999997</v>
      </c>
      <c r="K143" s="46">
        <f>A126297554R_Latest</f>
        <v>134.09</v>
      </c>
      <c r="L143" s="46">
        <f>A126285890C_Latest</f>
        <v>131.226</v>
      </c>
      <c r="M143" s="46">
        <f>A126275306V_Latest</f>
        <v>267.36700000000002</v>
      </c>
      <c r="N143" s="46">
        <f>A126298634J_Latest</f>
        <v>132.82599999999999</v>
      </c>
      <c r="O143" s="46">
        <f>A126286970W_Latest</f>
        <v>134.54</v>
      </c>
      <c r="P143" s="46">
        <f>A126275522L_Latest</f>
        <v>70.994</v>
      </c>
      <c r="Q143" s="46">
        <f>A126298850A_Latest</f>
        <v>37.078000000000003</v>
      </c>
      <c r="R143" s="46">
        <f>A126287186K_Latest</f>
        <v>33.917000000000002</v>
      </c>
      <c r="S143" s="46">
        <f>A126274442V_Latest</f>
        <v>136.643</v>
      </c>
      <c r="T143" s="46">
        <f>A126297770J_Latest</f>
        <v>74.230999999999995</v>
      </c>
      <c r="U143" s="46">
        <f>A126286106F_Latest</f>
        <v>62.411999999999999</v>
      </c>
      <c r="V143" s="46">
        <f>A126274658F_Latest</f>
        <v>21.44</v>
      </c>
      <c r="W143" s="46">
        <f>A126297986V_Latest</f>
        <v>11.997</v>
      </c>
      <c r="X143" s="46">
        <f>A126286322X_Latest</f>
        <v>9.4429999999999996</v>
      </c>
      <c r="Y143" s="46">
        <f>A126274874X_Latest</f>
        <v>9.9749999999999996</v>
      </c>
      <c r="Z143" s="46">
        <f>A126298202C_Latest</f>
        <v>4.3890000000000002</v>
      </c>
      <c r="AA143" s="46">
        <f>A126286538K_Latest</f>
        <v>5.5860000000000003</v>
      </c>
      <c r="AB143" s="46">
        <f>A126274010R_Latest</f>
        <v>30.224</v>
      </c>
      <c r="AC143" s="46">
        <f>A126297338W_Latest</f>
        <v>14.436</v>
      </c>
      <c r="AD143" s="46">
        <f>A126285674K_Latest</f>
        <v>15.788</v>
      </c>
    </row>
    <row r="144" spans="1:30" hidden="1">
      <c r="A144" s="41" t="s">
        <v>4288</v>
      </c>
      <c r="B144" s="42"/>
      <c r="C144" s="62">
        <v>30</v>
      </c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</row>
    <row r="145" spans="1:30" hidden="1">
      <c r="A145" s="44" t="s">
        <v>4312</v>
      </c>
      <c r="B145" s="45"/>
      <c r="C145" s="62">
        <v>31</v>
      </c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</row>
    <row r="146" spans="1:30" hidden="1">
      <c r="A146" s="45"/>
      <c r="B146" s="45" t="s">
        <v>4313</v>
      </c>
      <c r="C146" s="62">
        <v>32</v>
      </c>
      <c r="D146" s="46">
        <f>A126273702K_Latest</f>
        <v>9939.7890000000007</v>
      </c>
      <c r="E146" s="46">
        <f>A126297030A_Latest</f>
        <v>4971.0450000000001</v>
      </c>
      <c r="F146" s="46">
        <f>A126285366J_Latest</f>
        <v>4968.7449999999999</v>
      </c>
      <c r="G146" s="46">
        <f>A126274998A_Latest</f>
        <v>3118.5360000000001</v>
      </c>
      <c r="H146" s="46">
        <f>A126298326F_Latest</f>
        <v>1546.5250000000001</v>
      </c>
      <c r="I146" s="46">
        <f>A126286662V_Latest</f>
        <v>1572.011</v>
      </c>
      <c r="J146" s="46">
        <f>A126274134T_Latest</f>
        <v>2590.3220000000001</v>
      </c>
      <c r="K146" s="46">
        <f>A126297462F_Latest</f>
        <v>1291.575</v>
      </c>
      <c r="L146" s="46">
        <f>A126285798L_Latest</f>
        <v>1298.7470000000001</v>
      </c>
      <c r="M146" s="46">
        <f>A126275214K_Latest</f>
        <v>1996.5440000000001</v>
      </c>
      <c r="N146" s="46">
        <f>A126298542X_Latest</f>
        <v>1009.984</v>
      </c>
      <c r="O146" s="46">
        <f>A126286878F_Latest</f>
        <v>986.56</v>
      </c>
      <c r="P146" s="46">
        <f>A126275430C_Latest</f>
        <v>665.15300000000002</v>
      </c>
      <c r="Q146" s="46">
        <f>A126298758K_Latest</f>
        <v>331.024</v>
      </c>
      <c r="R146" s="46">
        <f>A126287094A_Latest</f>
        <v>334.13</v>
      </c>
      <c r="S146" s="46">
        <f>A126274350K_Latest</f>
        <v>1097.796</v>
      </c>
      <c r="T146" s="46">
        <f>A126297678T_Latest</f>
        <v>563.32399999999996</v>
      </c>
      <c r="U146" s="46">
        <f>A126286014W_Latest</f>
        <v>534.47199999999998</v>
      </c>
      <c r="V146" s="46">
        <f>A126274566W_Latest</f>
        <v>197.99600000000001</v>
      </c>
      <c r="W146" s="46">
        <f>A126297894K_Latest</f>
        <v>97.566000000000003</v>
      </c>
      <c r="X146" s="46">
        <f>A126286230R_Latest</f>
        <v>100.43</v>
      </c>
      <c r="Y146" s="46">
        <f>A126274782R_Latest</f>
        <v>84.23</v>
      </c>
      <c r="Z146" s="46">
        <f>A126298110V_Latest</f>
        <v>40.939</v>
      </c>
      <c r="AA146" s="46">
        <f>A126286446A_Latest</f>
        <v>43.290999999999997</v>
      </c>
      <c r="AB146" s="46">
        <f>A126273918W_Latest</f>
        <v>189.21100000000001</v>
      </c>
      <c r="AC146" s="46">
        <f>A126297246L_Latest</f>
        <v>90.106999999999999</v>
      </c>
      <c r="AD146" s="46">
        <f>A126285582A_Latest</f>
        <v>99.103999999999999</v>
      </c>
    </row>
    <row r="147" spans="1:30" hidden="1">
      <c r="A147" s="45"/>
      <c r="B147" s="45" t="s">
        <v>4314</v>
      </c>
      <c r="C147" s="62">
        <v>33</v>
      </c>
      <c r="D147" s="46">
        <f>A126273902C_Latest</f>
        <v>1990.9280000000001</v>
      </c>
      <c r="E147" s="46">
        <f>A126297230V_Latest</f>
        <v>1305.9870000000001</v>
      </c>
      <c r="F147" s="46">
        <f>A126285566A_Latest</f>
        <v>684.94100000000003</v>
      </c>
      <c r="G147" s="46">
        <f>A126275198W_Latest</f>
        <v>644.08399999999995</v>
      </c>
      <c r="H147" s="46">
        <f>A126298526X_Latest</f>
        <v>426.55200000000002</v>
      </c>
      <c r="I147" s="46">
        <f>A126286862L_Latest</f>
        <v>217.53200000000001</v>
      </c>
      <c r="J147" s="46">
        <f>A126274334K_Latest</f>
        <v>534.50800000000004</v>
      </c>
      <c r="K147" s="46">
        <f>A126297662X_Latest</f>
        <v>353.274</v>
      </c>
      <c r="L147" s="46">
        <f>A126285998F_Latest</f>
        <v>181.233</v>
      </c>
      <c r="M147" s="46">
        <f>A126275414C_Latest</f>
        <v>391.57799999999997</v>
      </c>
      <c r="N147" s="46">
        <f>A126298742T_Latest</f>
        <v>250.011</v>
      </c>
      <c r="O147" s="46">
        <f>A126287078A_Latest</f>
        <v>141.56800000000001</v>
      </c>
      <c r="P147" s="46">
        <f>A126275630W_Latest</f>
        <v>133.71799999999999</v>
      </c>
      <c r="Q147" s="46">
        <f>A126298958C_Latest</f>
        <v>84.438000000000002</v>
      </c>
      <c r="R147" s="46">
        <f>A126287294V_Latest</f>
        <v>49.28</v>
      </c>
      <c r="S147" s="46">
        <f>A126274550C_Latest</f>
        <v>210.35599999999999</v>
      </c>
      <c r="T147" s="46">
        <f>A126297878K_Latest</f>
        <v>139.52500000000001</v>
      </c>
      <c r="U147" s="46">
        <f>A126286214R_Latest</f>
        <v>70.831000000000003</v>
      </c>
      <c r="V147" s="46">
        <f>A126274766R_Latest</f>
        <v>37.070999999999998</v>
      </c>
      <c r="W147" s="46">
        <f>A126298094F_Latest</f>
        <v>24.53</v>
      </c>
      <c r="X147" s="46">
        <f>A126286430J_Latest</f>
        <v>12.541</v>
      </c>
      <c r="Y147" s="46">
        <f>A126274982J_Latest</f>
        <v>11.375</v>
      </c>
      <c r="Z147" s="46">
        <f>A126298310L_Latest</f>
        <v>7.82</v>
      </c>
      <c r="AA147" s="46">
        <f>A126286646V_Latest</f>
        <v>3.5539999999999998</v>
      </c>
      <c r="AB147" s="46">
        <f>A126274118T_Latest</f>
        <v>28.238</v>
      </c>
      <c r="AC147" s="46">
        <f>A126297446F_Latest</f>
        <v>19.835999999999999</v>
      </c>
      <c r="AD147" s="46">
        <f>A126285782V_Latest</f>
        <v>8.4019999999999992</v>
      </c>
    </row>
    <row r="148" spans="1:30" hidden="1">
      <c r="A148" s="44" t="s">
        <v>4289</v>
      </c>
      <c r="B148" s="45"/>
      <c r="C148" s="62">
        <v>34</v>
      </c>
      <c r="D148" s="46">
        <f>A126273894R_Latest</f>
        <v>11930.717000000001</v>
      </c>
      <c r="E148" s="46">
        <f>A126297222V_Latest</f>
        <v>6277.0320000000002</v>
      </c>
      <c r="F148" s="46">
        <f>A126285558A_Latest</f>
        <v>5653.6859999999997</v>
      </c>
      <c r="G148" s="46">
        <f>A126275190C_Latest</f>
        <v>3762.6210000000001</v>
      </c>
      <c r="H148" s="46">
        <f>A126298518X_Latest</f>
        <v>1973.077</v>
      </c>
      <c r="I148" s="46">
        <f>A126286854L_Latest</f>
        <v>1789.5440000000001</v>
      </c>
      <c r="J148" s="46">
        <f>A126274326K_Latest</f>
        <v>3124.8290000000002</v>
      </c>
      <c r="K148" s="46">
        <f>A126297654X_Latest</f>
        <v>1644.8489999999999</v>
      </c>
      <c r="L148" s="46">
        <f>A126285990L_Latest</f>
        <v>1479.98</v>
      </c>
      <c r="M148" s="46">
        <f>A126275406C_Latest</f>
        <v>2388.123</v>
      </c>
      <c r="N148" s="46">
        <f>A126298734T_Latest</f>
        <v>1259.9939999999999</v>
      </c>
      <c r="O148" s="46">
        <f>A126287070J_Latest</f>
        <v>1128.1279999999999</v>
      </c>
      <c r="P148" s="46">
        <f>A126275622W_Latest</f>
        <v>798.87199999999996</v>
      </c>
      <c r="Q148" s="46">
        <f>A126298950K_Latest</f>
        <v>415.46199999999999</v>
      </c>
      <c r="R148" s="46">
        <f>A126287286V_Latest</f>
        <v>383.41</v>
      </c>
      <c r="S148" s="46">
        <f>A126274542C_Latest</f>
        <v>1308.152</v>
      </c>
      <c r="T148" s="46">
        <f>A126297870T_Latest</f>
        <v>702.84900000000005</v>
      </c>
      <c r="U148" s="46">
        <f>A126286206R_Latest</f>
        <v>605.303</v>
      </c>
      <c r="V148" s="46">
        <f>A126274758R_Latest</f>
        <v>235.06700000000001</v>
      </c>
      <c r="W148" s="46">
        <f>A126298086F_Latest</f>
        <v>122.096</v>
      </c>
      <c r="X148" s="46">
        <f>A126286422J_Latest</f>
        <v>112.97</v>
      </c>
      <c r="Y148" s="46">
        <f>A126274974J_Latest</f>
        <v>95.605000000000004</v>
      </c>
      <c r="Z148" s="46">
        <f>A126298302L_Latest</f>
        <v>48.76</v>
      </c>
      <c r="AA148" s="46">
        <f>A126286638V_Latest</f>
        <v>46.844999999999999</v>
      </c>
      <c r="AB148" s="46">
        <f>A126274110X_Latest</f>
        <v>217.45</v>
      </c>
      <c r="AC148" s="46">
        <f>A126297438F_Latest</f>
        <v>109.944</v>
      </c>
      <c r="AD148" s="46">
        <f>A126285774V_Latest</f>
        <v>107.506</v>
      </c>
    </row>
    <row r="149" spans="1:30" hidden="1">
      <c r="A149" s="41" t="s">
        <v>4315</v>
      </c>
      <c r="B149" s="42"/>
      <c r="C149" s="62">
        <v>35</v>
      </c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</row>
    <row r="150" spans="1:30" hidden="1">
      <c r="A150" s="44" t="s">
        <v>4316</v>
      </c>
      <c r="B150" s="45"/>
      <c r="C150" s="62">
        <v>36</v>
      </c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</row>
    <row r="151" spans="1:30" hidden="1">
      <c r="A151" s="45"/>
      <c r="B151" s="45" t="s">
        <v>4317</v>
      </c>
      <c r="C151" s="62">
        <v>37</v>
      </c>
      <c r="D151" s="46">
        <f>A126273882F_Latest</f>
        <v>9458.9269999999997</v>
      </c>
      <c r="E151" s="46">
        <f>A126297210K_Latest</f>
        <v>4756.5219999999999</v>
      </c>
      <c r="F151" s="46">
        <f>A126285546T_Latest</f>
        <v>4702.4049999999997</v>
      </c>
      <c r="G151" s="46">
        <f>A126275178L_Latest</f>
        <v>2977.931</v>
      </c>
      <c r="H151" s="46">
        <f>A126298506R_Latest</f>
        <v>1478.5</v>
      </c>
      <c r="I151" s="46">
        <f>A126286842C_Latest</f>
        <v>1499.431</v>
      </c>
      <c r="J151" s="46">
        <f>A126274314A_Latest</f>
        <v>2477.279</v>
      </c>
      <c r="K151" s="46">
        <f>A126297642R_Latest</f>
        <v>1250.28</v>
      </c>
      <c r="L151" s="46">
        <f>A126285978W_Latest</f>
        <v>1226.999</v>
      </c>
      <c r="M151" s="46">
        <f>A126275394F_Latest</f>
        <v>1876.309</v>
      </c>
      <c r="N151" s="46">
        <f>A126298722J_Latest</f>
        <v>954.97900000000004</v>
      </c>
      <c r="O151" s="46">
        <f>A126287058T_Latest</f>
        <v>921.32899999999995</v>
      </c>
      <c r="P151" s="46">
        <f>A126275610L_Latest</f>
        <v>628.73</v>
      </c>
      <c r="Q151" s="46">
        <f>A126298938V_Latest</f>
        <v>312.44099999999997</v>
      </c>
      <c r="R151" s="46">
        <f>A126287274K_Latest</f>
        <v>316.28899999999999</v>
      </c>
      <c r="S151" s="46">
        <f>A126274530V_Latest</f>
        <v>1055.271</v>
      </c>
      <c r="T151" s="46">
        <f>A126297858A_Latest</f>
        <v>544.43299999999999</v>
      </c>
      <c r="U151" s="46">
        <f>A126286194T_Latest</f>
        <v>510.83800000000002</v>
      </c>
      <c r="V151" s="46">
        <f>A126274746F_Latest</f>
        <v>189.898</v>
      </c>
      <c r="W151" s="46">
        <f>A126298074W_Latest</f>
        <v>93.075999999999993</v>
      </c>
      <c r="X151" s="46">
        <f>A126286410X_Latest</f>
        <v>96.822999999999993</v>
      </c>
      <c r="Y151" s="46">
        <f>A126274962X_Latest</f>
        <v>77.903999999999996</v>
      </c>
      <c r="Z151" s="46">
        <f>A126298290R_Latest</f>
        <v>37.972999999999999</v>
      </c>
      <c r="AA151" s="46">
        <f>A126286626K_Latest</f>
        <v>39.930999999999997</v>
      </c>
      <c r="AB151" s="46">
        <f>A126274098V_Latest</f>
        <v>175.60400000000001</v>
      </c>
      <c r="AC151" s="46">
        <f>A126297426W_Latest</f>
        <v>84.838999999999999</v>
      </c>
      <c r="AD151" s="46">
        <f>A126285762K_Latest</f>
        <v>90.765000000000001</v>
      </c>
    </row>
    <row r="152" spans="1:30" hidden="1">
      <c r="A152" s="45"/>
      <c r="B152" s="45" t="s">
        <v>4318</v>
      </c>
      <c r="C152" s="62">
        <v>38</v>
      </c>
      <c r="D152" s="46">
        <f>A126273886R_Latest</f>
        <v>241.42</v>
      </c>
      <c r="E152" s="46">
        <f>A126297214V_Latest</f>
        <v>111.595</v>
      </c>
      <c r="F152" s="46">
        <f>A126285550J_Latest</f>
        <v>129.82499999999999</v>
      </c>
      <c r="G152" s="46">
        <f>A126275182C_Latest</f>
        <v>72.512</v>
      </c>
      <c r="H152" s="46">
        <f>A126298510F_Latest</f>
        <v>35.975999999999999</v>
      </c>
      <c r="I152" s="46">
        <f>A126286846L_Latest</f>
        <v>36.536999999999999</v>
      </c>
      <c r="J152" s="46">
        <f>A126274318K_Latest</f>
        <v>59.372999999999998</v>
      </c>
      <c r="K152" s="46">
        <f>A126297646X_Latest</f>
        <v>23.585000000000001</v>
      </c>
      <c r="L152" s="46">
        <f>A126285982L_Latest</f>
        <v>35.786999999999999</v>
      </c>
      <c r="M152" s="46">
        <f>A126275398R_Latest</f>
        <v>58.23</v>
      </c>
      <c r="N152" s="46">
        <f>A126298726T_Latest</f>
        <v>31.346</v>
      </c>
      <c r="O152" s="46">
        <f>A126287062J_Latest</f>
        <v>26.884</v>
      </c>
      <c r="P152" s="46">
        <f>A126275614W_Latest</f>
        <v>16.734999999999999</v>
      </c>
      <c r="Q152" s="46">
        <f>A126298942K_Latest</f>
        <v>6.7649999999999997</v>
      </c>
      <c r="R152" s="46">
        <f>A126287278V_Latest</f>
        <v>9.9700000000000006</v>
      </c>
      <c r="S152" s="46">
        <f>A126274534C_Latest</f>
        <v>19.949000000000002</v>
      </c>
      <c r="T152" s="46">
        <f>A126297862T_Latest</f>
        <v>7.8550000000000004</v>
      </c>
      <c r="U152" s="46">
        <f>A126286198A_Latest</f>
        <v>12.093</v>
      </c>
      <c r="V152" s="46">
        <f>A126274750W_Latest</f>
        <v>3.9510000000000001</v>
      </c>
      <c r="W152" s="46">
        <f>A126298078F_Latest</f>
        <v>2.0779999999999998</v>
      </c>
      <c r="X152" s="46">
        <f>A126286414J_Latest</f>
        <v>1.8740000000000001</v>
      </c>
      <c r="Y152" s="46">
        <f>A126274966J_Latest</f>
        <v>3.556</v>
      </c>
      <c r="Z152" s="46">
        <f>A126298294X_Latest</f>
        <v>1.0940000000000001</v>
      </c>
      <c r="AA152" s="46">
        <f>A126286630A_Latest</f>
        <v>2.4620000000000002</v>
      </c>
      <c r="AB152" s="46">
        <f>A126274102X_Latest</f>
        <v>7.1139999999999999</v>
      </c>
      <c r="AC152" s="46">
        <f>A126297430L_Latest</f>
        <v>2.895</v>
      </c>
      <c r="AD152" s="46">
        <f>A126285766V_Latest</f>
        <v>4.218</v>
      </c>
    </row>
    <row r="153" spans="1:30" hidden="1">
      <c r="A153" s="45"/>
      <c r="B153" s="45" t="s">
        <v>4319</v>
      </c>
      <c r="C153" s="62">
        <v>39</v>
      </c>
      <c r="D153" s="46">
        <f>A126273706V_Latest</f>
        <v>231.02799999999999</v>
      </c>
      <c r="E153" s="46">
        <f>A126297034K_Latest</f>
        <v>99.748000000000005</v>
      </c>
      <c r="F153" s="46">
        <f>A126285370X_Latest</f>
        <v>131.28</v>
      </c>
      <c r="G153" s="46">
        <f>A126275002J_Latest</f>
        <v>65.385000000000005</v>
      </c>
      <c r="H153" s="46">
        <f>A126298330W_Latest</f>
        <v>30.640999999999998</v>
      </c>
      <c r="I153" s="46">
        <f>A126286666C_Latest</f>
        <v>34.744</v>
      </c>
      <c r="J153" s="46">
        <f>A126274138A_Latest</f>
        <v>52.447000000000003</v>
      </c>
      <c r="K153" s="46">
        <f>A126297466R_Latest</f>
        <v>17.079999999999998</v>
      </c>
      <c r="L153" s="46">
        <f>A126285802T_Latest</f>
        <v>35.366999999999997</v>
      </c>
      <c r="M153" s="46">
        <f>A126275218V_Latest</f>
        <v>60.225999999999999</v>
      </c>
      <c r="N153" s="46">
        <f>A126298546J_Latest</f>
        <v>23.658000000000001</v>
      </c>
      <c r="O153" s="46">
        <f>A126286882W_Latest</f>
        <v>36.567999999999998</v>
      </c>
      <c r="P153" s="46">
        <f>A126275434L_Latest</f>
        <v>18.852</v>
      </c>
      <c r="Q153" s="46">
        <f>A126298762A_Latest</f>
        <v>11.329000000000001</v>
      </c>
      <c r="R153" s="46">
        <f>A126287098K_Latest</f>
        <v>7.5220000000000002</v>
      </c>
      <c r="S153" s="46">
        <f>A126274354V_Latest</f>
        <v>21.722000000000001</v>
      </c>
      <c r="T153" s="46">
        <f>A126297682J_Latest</f>
        <v>10.766</v>
      </c>
      <c r="U153" s="46">
        <f>A126286018F_Latest</f>
        <v>10.957000000000001</v>
      </c>
      <c r="V153" s="46">
        <f>A126274570L_Latest</f>
        <v>3.8490000000000002</v>
      </c>
      <c r="W153" s="46">
        <f>A126297898V_Latest</f>
        <v>2.258</v>
      </c>
      <c r="X153" s="46">
        <f>A126286234X_Latest</f>
        <v>1.591</v>
      </c>
      <c r="Y153" s="46">
        <f>A126274786X_Latest</f>
        <v>2.58</v>
      </c>
      <c r="Z153" s="46">
        <f>A126298114C_Latest</f>
        <v>1.78</v>
      </c>
      <c r="AA153" s="46">
        <f>A126286450T_Latest</f>
        <v>0.80100000000000005</v>
      </c>
      <c r="AB153" s="46">
        <f>A126273922L_Latest</f>
        <v>5.9660000000000002</v>
      </c>
      <c r="AC153" s="46">
        <f>A126297250C_Latest</f>
        <v>2.2360000000000002</v>
      </c>
      <c r="AD153" s="46">
        <f>A126285586K_Latest</f>
        <v>3.7290000000000001</v>
      </c>
    </row>
    <row r="154" spans="1:30" hidden="1">
      <c r="A154" s="44" t="s">
        <v>4320</v>
      </c>
      <c r="B154" s="45"/>
      <c r="C154" s="62">
        <v>40</v>
      </c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</row>
    <row r="155" spans="1:30" hidden="1">
      <c r="A155" s="45"/>
      <c r="B155" s="45" t="s">
        <v>4321</v>
      </c>
      <c r="C155" s="62">
        <v>41</v>
      </c>
      <c r="D155" s="46">
        <f>A126273766W_Latest</f>
        <v>7639.3370000000004</v>
      </c>
      <c r="E155" s="46">
        <f>A126297094L_Latest</f>
        <v>3925.7890000000002</v>
      </c>
      <c r="F155" s="46">
        <f>A126285430R_Latest</f>
        <v>3713.5479999999998</v>
      </c>
      <c r="G155" s="46">
        <f>A126275062K_Latest</f>
        <v>2427.16</v>
      </c>
      <c r="H155" s="46">
        <f>A126298390X_Latest</f>
        <v>1230.473</v>
      </c>
      <c r="I155" s="46">
        <f>A126286726V_Latest</f>
        <v>1196.6869999999999</v>
      </c>
      <c r="J155" s="46">
        <f>A126274198C_Latest</f>
        <v>2011.567</v>
      </c>
      <c r="K155" s="46">
        <f>A126297526F_Latest</f>
        <v>1031.287</v>
      </c>
      <c r="L155" s="46">
        <f>A126285862V_Latest</f>
        <v>980.28</v>
      </c>
      <c r="M155" s="46">
        <f>A126275278W_Latest</f>
        <v>1488.7</v>
      </c>
      <c r="N155" s="46">
        <f>A126298606X_Latest</f>
        <v>772.42</v>
      </c>
      <c r="O155" s="46">
        <f>A126286942L_Latest</f>
        <v>716.28099999999995</v>
      </c>
      <c r="P155" s="46">
        <f>A126275494R_Latest</f>
        <v>493.589</v>
      </c>
      <c r="Q155" s="46">
        <f>A126298822T_Latest</f>
        <v>258.45800000000003</v>
      </c>
      <c r="R155" s="46">
        <f>A126287158A_Latest</f>
        <v>235.131</v>
      </c>
      <c r="S155" s="46">
        <f>A126274414K_Latest</f>
        <v>859.69399999999996</v>
      </c>
      <c r="T155" s="46">
        <f>A126297742X_Latest</f>
        <v>455.15600000000001</v>
      </c>
      <c r="U155" s="46">
        <f>A126286078J_Latest</f>
        <v>404.53800000000001</v>
      </c>
      <c r="V155" s="46">
        <f>A126274630C_Latest</f>
        <v>142.982</v>
      </c>
      <c r="W155" s="46">
        <f>A126297958K_Latest</f>
        <v>73.171999999999997</v>
      </c>
      <c r="X155" s="46">
        <f>A126286294A_Latest</f>
        <v>69.81</v>
      </c>
      <c r="Y155" s="46">
        <f>A126274846R_Latest</f>
        <v>70.349999999999994</v>
      </c>
      <c r="Z155" s="46">
        <f>A126298174F_Latest</f>
        <v>34.414000000000001</v>
      </c>
      <c r="AA155" s="46">
        <f>A126286510J_Latest</f>
        <v>35.936</v>
      </c>
      <c r="AB155" s="46">
        <f>A126273982R_Latest</f>
        <v>145.29400000000001</v>
      </c>
      <c r="AC155" s="46">
        <f>A126297310V_Latest</f>
        <v>70.41</v>
      </c>
      <c r="AD155" s="46">
        <f>A126285646A_Latest</f>
        <v>74.884</v>
      </c>
    </row>
    <row r="156" spans="1:30" hidden="1">
      <c r="A156" s="45"/>
      <c r="B156" s="45" t="s">
        <v>4322</v>
      </c>
      <c r="C156" s="62">
        <v>42</v>
      </c>
      <c r="D156" s="46">
        <f>A126273818L_Latest</f>
        <v>440.22</v>
      </c>
      <c r="E156" s="46">
        <f>A126297146C_Latest</f>
        <v>154.13</v>
      </c>
      <c r="F156" s="46">
        <f>A126285482T_Latest</f>
        <v>286.08999999999997</v>
      </c>
      <c r="G156" s="46">
        <f>A126275114A_Latest</f>
        <v>105.066</v>
      </c>
      <c r="H156" s="46">
        <f>A126298442R_Latest</f>
        <v>37.674999999999997</v>
      </c>
      <c r="I156" s="46">
        <f>A126286778W_Latest</f>
        <v>67.391999999999996</v>
      </c>
      <c r="J156" s="46">
        <f>A126274250A_Latest</f>
        <v>116.254</v>
      </c>
      <c r="K156" s="46">
        <f>A126297578J_Latest</f>
        <v>42.695</v>
      </c>
      <c r="L156" s="46">
        <f>A126285914K_Latest</f>
        <v>73.558000000000007</v>
      </c>
      <c r="M156" s="46">
        <f>A126275330V_Latest</f>
        <v>114.568</v>
      </c>
      <c r="N156" s="46">
        <f>A126298658A_Latest</f>
        <v>38.003999999999998</v>
      </c>
      <c r="O156" s="46">
        <f>A126286994R_Latest</f>
        <v>76.563999999999993</v>
      </c>
      <c r="P156" s="46">
        <f>A126275546F_Latest</f>
        <v>36.112000000000002</v>
      </c>
      <c r="Q156" s="46">
        <f>A126298874V_Latest</f>
        <v>12.202999999999999</v>
      </c>
      <c r="R156" s="46">
        <f>A126287210X_Latest</f>
        <v>23.908999999999999</v>
      </c>
      <c r="S156" s="46">
        <f>A126274466L_Latest</f>
        <v>39.65</v>
      </c>
      <c r="T156" s="46">
        <f>A126297794A_Latest</f>
        <v>13.173</v>
      </c>
      <c r="U156" s="46">
        <f>A126286130F_Latest</f>
        <v>26.477</v>
      </c>
      <c r="V156" s="46">
        <f>A126274682F_Latest</f>
        <v>14.526999999999999</v>
      </c>
      <c r="W156" s="46">
        <f>A126298010K_Latest</f>
        <v>5.86</v>
      </c>
      <c r="X156" s="46">
        <f>A126286346T_Latest</f>
        <v>8.6669999999999998</v>
      </c>
      <c r="Y156" s="46">
        <f>A126274898T_Latest</f>
        <v>3.67</v>
      </c>
      <c r="Z156" s="46">
        <f>A126298226W_Latest</f>
        <v>1.67</v>
      </c>
      <c r="AA156" s="46">
        <f>A126286562K_Latest</f>
        <v>2</v>
      </c>
      <c r="AB156" s="46">
        <f>A126274034J_Latest</f>
        <v>10.372999999999999</v>
      </c>
      <c r="AC156" s="46">
        <f>A126297362W_Latest</f>
        <v>2.85</v>
      </c>
      <c r="AD156" s="46">
        <f>A126285698C_Latest</f>
        <v>7.5229999999999997</v>
      </c>
    </row>
    <row r="157" spans="1:30" hidden="1">
      <c r="A157" s="45"/>
      <c r="B157" s="51" t="s">
        <v>4323</v>
      </c>
      <c r="C157" s="62">
        <v>43</v>
      </c>
      <c r="D157" s="46">
        <f>A126273898X_Latest</f>
        <v>110.75700000000001</v>
      </c>
      <c r="E157" s="46">
        <f>A126297226C_Latest</f>
        <v>63.274999999999999</v>
      </c>
      <c r="F157" s="46">
        <f>A126285562T_Latest</f>
        <v>47.481999999999999</v>
      </c>
      <c r="G157" s="46">
        <f>A126275194L_Latest</f>
        <v>27.370999999999999</v>
      </c>
      <c r="H157" s="46">
        <f>A126298522R_Latest</f>
        <v>16.623999999999999</v>
      </c>
      <c r="I157" s="46">
        <f>A126286858W_Latest</f>
        <v>10.747</v>
      </c>
      <c r="J157" s="46">
        <f>A126274330A_Latest</f>
        <v>21.027999999999999</v>
      </c>
      <c r="K157" s="46">
        <f>A126297658J_Latest</f>
        <v>12.311</v>
      </c>
      <c r="L157" s="46">
        <f>A126285994W_Latest</f>
        <v>8.7170000000000005</v>
      </c>
      <c r="M157" s="46">
        <f>A126275410V_Latest</f>
        <v>35.704999999999998</v>
      </c>
      <c r="N157" s="46">
        <f>A126298738A_Latest</f>
        <v>18.574000000000002</v>
      </c>
      <c r="O157" s="46">
        <f>A126287074T_Latest</f>
        <v>17.131</v>
      </c>
      <c r="P157" s="46">
        <f>A126275626F_Latest</f>
        <v>8.7270000000000003</v>
      </c>
      <c r="Q157" s="46">
        <f>A126298954V_Latest</f>
        <v>6.0369999999999999</v>
      </c>
      <c r="R157" s="46">
        <f>A126287290K_Latest</f>
        <v>2.69</v>
      </c>
      <c r="S157" s="46">
        <f>A126274546L_Latest</f>
        <v>11.234</v>
      </c>
      <c r="T157" s="46">
        <f>A126297874A_Latest</f>
        <v>6.641</v>
      </c>
      <c r="U157" s="46">
        <f>A126286210F_Latest</f>
        <v>4.593</v>
      </c>
      <c r="V157" s="46">
        <f>A126274762F_Latest</f>
        <v>3.2919999999999998</v>
      </c>
      <c r="W157" s="46">
        <f>A126298090W_Latest</f>
        <v>1.9550000000000001</v>
      </c>
      <c r="X157" s="46">
        <f>A126286426T_Latest</f>
        <v>1.3360000000000001</v>
      </c>
      <c r="Y157" s="46">
        <f>A126274978T_Latest</f>
        <v>1.3009999999999999</v>
      </c>
      <c r="Z157" s="46">
        <f>A126298306W_Latest</f>
        <v>0.60399999999999998</v>
      </c>
      <c r="AA157" s="46">
        <f>A126286642K_Latest</f>
        <v>0.69699999999999995</v>
      </c>
      <c r="AB157" s="46">
        <f>A126274114J_Latest</f>
        <v>2.1</v>
      </c>
      <c r="AC157" s="46">
        <f>A126297442W_Latest</f>
        <v>0.52800000000000002</v>
      </c>
      <c r="AD157" s="46">
        <f>A126285778C_Latest</f>
        <v>1.5720000000000001</v>
      </c>
    </row>
    <row r="158" spans="1:30" hidden="1">
      <c r="A158" s="45"/>
      <c r="B158" s="51" t="s">
        <v>4324</v>
      </c>
      <c r="C158" s="62">
        <v>44</v>
      </c>
      <c r="D158" s="46">
        <f>A126273710K_Latest</f>
        <v>133.18600000000001</v>
      </c>
      <c r="E158" s="46">
        <f>A126297038V_Latest</f>
        <v>41.866</v>
      </c>
      <c r="F158" s="46">
        <f>A126285374J_Latest</f>
        <v>91.32</v>
      </c>
      <c r="G158" s="46">
        <f>A126275006T_Latest</f>
        <v>25.437999999999999</v>
      </c>
      <c r="H158" s="46">
        <f>A126298334F_Latest</f>
        <v>7.4260000000000002</v>
      </c>
      <c r="I158" s="46">
        <f>A126286670V_Latest</f>
        <v>18.012</v>
      </c>
      <c r="J158" s="46">
        <f>A126274142T_Latest</f>
        <v>36.768000000000001</v>
      </c>
      <c r="K158" s="46">
        <f>A126297470F_Latest</f>
        <v>13.221</v>
      </c>
      <c r="L158" s="46">
        <f>A126285806A_Latest</f>
        <v>23.547000000000001</v>
      </c>
      <c r="M158" s="46">
        <f>A126275222K_Latest</f>
        <v>36.247</v>
      </c>
      <c r="N158" s="46">
        <f>A126298550X_Latest</f>
        <v>9.7309999999999999</v>
      </c>
      <c r="O158" s="46">
        <f>A126286886F_Latest</f>
        <v>26.515999999999998</v>
      </c>
      <c r="P158" s="46">
        <f>A126275438W_Latest</f>
        <v>12.339</v>
      </c>
      <c r="Q158" s="46">
        <f>A126298766K_Latest</f>
        <v>3.399</v>
      </c>
      <c r="R158" s="46">
        <f>A126287102R_Latest</f>
        <v>8.9410000000000007</v>
      </c>
      <c r="S158" s="46">
        <f>A126274358C_Latest</f>
        <v>13.343</v>
      </c>
      <c r="T158" s="46">
        <f>A126297686T_Latest</f>
        <v>4.2119999999999997</v>
      </c>
      <c r="U158" s="46">
        <f>A126286022W_Latest</f>
        <v>9.1310000000000002</v>
      </c>
      <c r="V158" s="46">
        <f>A126274574W_Latest</f>
        <v>3.847</v>
      </c>
      <c r="W158" s="46">
        <f>A126297902X_Latest</f>
        <v>1.7669999999999999</v>
      </c>
      <c r="X158" s="46">
        <f>A126286238J_Latest</f>
        <v>2.0790000000000002</v>
      </c>
      <c r="Y158" s="46">
        <f>A126274790R_Latest</f>
        <v>1.3480000000000001</v>
      </c>
      <c r="Z158" s="46">
        <f>A126298118L_Latest</f>
        <v>0.80700000000000005</v>
      </c>
      <c r="AA158" s="46">
        <f>A126286454A_Latest</f>
        <v>0.54100000000000004</v>
      </c>
      <c r="AB158" s="46">
        <f>A126273926W_Latest</f>
        <v>3.855</v>
      </c>
      <c r="AC158" s="46">
        <f>A126297254L_Latest</f>
        <v>1.3029999999999999</v>
      </c>
      <c r="AD158" s="46">
        <f>A126285590A_Latest</f>
        <v>2.552</v>
      </c>
    </row>
    <row r="159" spans="1:30" hidden="1">
      <c r="A159" s="45"/>
      <c r="B159" s="51" t="s">
        <v>4325</v>
      </c>
      <c r="C159" s="62">
        <v>45</v>
      </c>
      <c r="D159" s="46">
        <f>A126273850L_Latest</f>
        <v>196.27799999999999</v>
      </c>
      <c r="E159" s="46">
        <f>A126297178W_Latest</f>
        <v>48.988999999999997</v>
      </c>
      <c r="F159" s="46">
        <f>A126285514X_Latest</f>
        <v>147.28800000000001</v>
      </c>
      <c r="G159" s="46">
        <f>A126275146V_Latest</f>
        <v>52.256999999999998</v>
      </c>
      <c r="H159" s="46">
        <f>A126298474J_Latest</f>
        <v>13.624000000000001</v>
      </c>
      <c r="I159" s="46">
        <f>A126286810K_Latest</f>
        <v>38.633000000000003</v>
      </c>
      <c r="J159" s="46">
        <f>A126274282V_Latest</f>
        <v>58.457999999999998</v>
      </c>
      <c r="K159" s="46">
        <f>A126297610W_Latest</f>
        <v>17.163</v>
      </c>
      <c r="L159" s="46">
        <f>A126285946C_Latest</f>
        <v>41.293999999999997</v>
      </c>
      <c r="M159" s="46">
        <f>A126275362L_Latest</f>
        <v>42.616</v>
      </c>
      <c r="N159" s="46">
        <f>A126298690A_Latest</f>
        <v>9.6980000000000004</v>
      </c>
      <c r="O159" s="46">
        <f>A126287026X_Latest</f>
        <v>32.917000000000002</v>
      </c>
      <c r="P159" s="46">
        <f>A126275578X_Latest</f>
        <v>15.045999999999999</v>
      </c>
      <c r="Q159" s="46">
        <f>A126298906A_Latest</f>
        <v>2.7679999999999998</v>
      </c>
      <c r="R159" s="46">
        <f>A126287242T_Latest</f>
        <v>12.278</v>
      </c>
      <c r="S159" s="46">
        <f>A126274498F_Latest</f>
        <v>15.074</v>
      </c>
      <c r="T159" s="46">
        <f>A126297826J_Latest</f>
        <v>2.3210000000000002</v>
      </c>
      <c r="U159" s="46">
        <f>A126286162X_Latest</f>
        <v>12.753</v>
      </c>
      <c r="V159" s="46">
        <f>A126274714L_Latest</f>
        <v>7.3879999999999999</v>
      </c>
      <c r="W159" s="46">
        <f>A126298042C_Latest</f>
        <v>2.137</v>
      </c>
      <c r="X159" s="46">
        <f>A126286378K_Latest</f>
        <v>5.2510000000000003</v>
      </c>
      <c r="Y159" s="46">
        <f>A126274930F_Latest</f>
        <v>1.0209999999999999</v>
      </c>
      <c r="Z159" s="46">
        <f>A126298258R_Latest</f>
        <v>0.25900000000000001</v>
      </c>
      <c r="AA159" s="46">
        <f>A126286594C_Latest</f>
        <v>0.76200000000000001</v>
      </c>
      <c r="AB159" s="46">
        <f>A126274066A_Latest</f>
        <v>4.4180000000000001</v>
      </c>
      <c r="AC159" s="46">
        <f>A126297394R_Latest</f>
        <v>1.0189999999999999</v>
      </c>
      <c r="AD159" s="46">
        <f>A126285730T_Latest</f>
        <v>3.399</v>
      </c>
    </row>
    <row r="160" spans="1:30" hidden="1">
      <c r="A160" s="45"/>
      <c r="B160" s="45" t="s">
        <v>4326</v>
      </c>
      <c r="C160" s="62">
        <v>46</v>
      </c>
      <c r="D160" s="46">
        <f>A126273854W_Latest</f>
        <v>440.31900000000002</v>
      </c>
      <c r="E160" s="46">
        <f>A126297182L_Latest</f>
        <v>146.256</v>
      </c>
      <c r="F160" s="46">
        <f>A126285518J_Latest</f>
        <v>294.06299999999999</v>
      </c>
      <c r="G160" s="46">
        <f>A126275150K_Latest</f>
        <v>121.63</v>
      </c>
      <c r="H160" s="46">
        <f>A126298478T_Latest</f>
        <v>40.311</v>
      </c>
      <c r="I160" s="46">
        <f>A126286814V_Latest</f>
        <v>81.319000000000003</v>
      </c>
      <c r="J160" s="46">
        <f>A126274286C_Latest</f>
        <v>110.134</v>
      </c>
      <c r="K160" s="46">
        <f>A126297614F_Latest</f>
        <v>34.557000000000002</v>
      </c>
      <c r="L160" s="46">
        <f>A126285950V_Latest</f>
        <v>75.576999999999998</v>
      </c>
      <c r="M160" s="46">
        <f>A126275366W_Latest</f>
        <v>99.510999999999996</v>
      </c>
      <c r="N160" s="46">
        <f>A126298694K_Latest</f>
        <v>33.369999999999997</v>
      </c>
      <c r="O160" s="46">
        <f>A126287030R_Latest</f>
        <v>66.141000000000005</v>
      </c>
      <c r="P160" s="46">
        <f>A126275582R_Latest</f>
        <v>39.497</v>
      </c>
      <c r="Q160" s="46">
        <f>A126298910T_Latest</f>
        <v>11.747999999999999</v>
      </c>
      <c r="R160" s="46">
        <f>A126287246A_Latest</f>
        <v>27.748999999999999</v>
      </c>
      <c r="S160" s="46">
        <f>A126274502K_Latest</f>
        <v>50.087000000000003</v>
      </c>
      <c r="T160" s="46">
        <f>A126297830X_Latest</f>
        <v>17.454999999999998</v>
      </c>
      <c r="U160" s="46">
        <f>A126286166J_Latest</f>
        <v>32.631999999999998</v>
      </c>
      <c r="V160" s="46">
        <f>A126274718W_Latest</f>
        <v>10.757</v>
      </c>
      <c r="W160" s="46">
        <f>A126298046L_Latest</f>
        <v>4.0209999999999999</v>
      </c>
      <c r="X160" s="46">
        <f>A126286382A_Latest</f>
        <v>6.7359999999999998</v>
      </c>
      <c r="Y160" s="46">
        <f>A126274934R_Latest</f>
        <v>3.024</v>
      </c>
      <c r="Z160" s="46">
        <f>A126298262F_Latest</f>
        <v>1.3560000000000001</v>
      </c>
      <c r="AA160" s="46">
        <f>A126286598L_Latest</f>
        <v>1.6679999999999999</v>
      </c>
      <c r="AB160" s="46">
        <f>A126274070T_Latest</f>
        <v>5.6790000000000003</v>
      </c>
      <c r="AC160" s="46">
        <f>A126297398X_Latest</f>
        <v>3.4380000000000002</v>
      </c>
      <c r="AD160" s="46">
        <f>A126285734A_Latest</f>
        <v>2.2410000000000001</v>
      </c>
    </row>
    <row r="161" spans="1:30" hidden="1">
      <c r="A161" s="45"/>
      <c r="B161" s="51" t="s">
        <v>4327</v>
      </c>
      <c r="C161" s="62">
        <v>47</v>
      </c>
      <c r="D161" s="46">
        <f>A126273742C_Latest</f>
        <v>116.374</v>
      </c>
      <c r="E161" s="46">
        <f>A126297070V_Latest</f>
        <v>64.173000000000002</v>
      </c>
      <c r="F161" s="46">
        <f>A126285406R_Latest</f>
        <v>52.201000000000001</v>
      </c>
      <c r="G161" s="46">
        <f>A126275038K_Latest</f>
        <v>32.100999999999999</v>
      </c>
      <c r="H161" s="46">
        <f>A126298366X_Latest</f>
        <v>16.82</v>
      </c>
      <c r="I161" s="46">
        <f>A126286702A_Latest</f>
        <v>15.281000000000001</v>
      </c>
      <c r="J161" s="46">
        <f>A126274174K_Latest</f>
        <v>31.491</v>
      </c>
      <c r="K161" s="46">
        <f>A126297502L_Latest</f>
        <v>15.605</v>
      </c>
      <c r="L161" s="46">
        <f>A126285838V_Latest</f>
        <v>15.885</v>
      </c>
      <c r="M161" s="46">
        <f>A126275254C_Latest</f>
        <v>24.728999999999999</v>
      </c>
      <c r="N161" s="46">
        <f>A126298582T_Latest</f>
        <v>14.595000000000001</v>
      </c>
      <c r="O161" s="46">
        <f>A126286918L_Latest</f>
        <v>10.134</v>
      </c>
      <c r="P161" s="46">
        <f>A126275470W_Latest</f>
        <v>7.657</v>
      </c>
      <c r="Q161" s="46">
        <f>A126298798C_Latest</f>
        <v>4.4139999999999997</v>
      </c>
      <c r="R161" s="46">
        <f>A126287134J_Latest</f>
        <v>3.2429999999999999</v>
      </c>
      <c r="S161" s="46">
        <f>A126274390C_Latest</f>
        <v>15.417999999999999</v>
      </c>
      <c r="T161" s="46">
        <f>A126297718X_Latest</f>
        <v>9.5239999999999991</v>
      </c>
      <c r="U161" s="46">
        <f>A126286054R_Latest</f>
        <v>5.8940000000000001</v>
      </c>
      <c r="V161" s="46">
        <f>A126274606C_Latest</f>
        <v>1.236</v>
      </c>
      <c r="W161" s="46">
        <f>A126297934T_Latest</f>
        <v>0.79</v>
      </c>
      <c r="X161" s="46">
        <f>A126286270J_Latest</f>
        <v>0.44500000000000001</v>
      </c>
      <c r="Y161" s="46">
        <f>A126274822W_Latest</f>
        <v>1.6319999999999999</v>
      </c>
      <c r="Z161" s="46">
        <f>A126298150L_Latest</f>
        <v>1.03</v>
      </c>
      <c r="AA161" s="46">
        <f>A126286486V_Latest</f>
        <v>0.60199999999999998</v>
      </c>
      <c r="AB161" s="46">
        <f>A126273958R_Latest</f>
        <v>2.1110000000000002</v>
      </c>
      <c r="AC161" s="46">
        <f>A126297286F_Latest</f>
        <v>1.395</v>
      </c>
      <c r="AD161" s="46">
        <f>A126285622J_Latest</f>
        <v>0.71599999999999997</v>
      </c>
    </row>
    <row r="162" spans="1:30" hidden="1">
      <c r="A162" s="45"/>
      <c r="B162" s="51" t="s">
        <v>4328</v>
      </c>
      <c r="C162" s="62">
        <v>48</v>
      </c>
      <c r="D162" s="46">
        <f>A126273714V_Latest</f>
        <v>167.327</v>
      </c>
      <c r="E162" s="46">
        <f>A126297042K_Latest</f>
        <v>39.000999999999998</v>
      </c>
      <c r="F162" s="46">
        <f>A126285378T_Latest</f>
        <v>128.32599999999999</v>
      </c>
      <c r="G162" s="46">
        <f>A126275010J_Latest</f>
        <v>52.241999999999997</v>
      </c>
      <c r="H162" s="46">
        <f>A126298338R_Latest</f>
        <v>11.613</v>
      </c>
      <c r="I162" s="46">
        <f>A126286674C_Latest</f>
        <v>40.628999999999998</v>
      </c>
      <c r="J162" s="46">
        <f>A126274146A_Latest</f>
        <v>32.588999999999999</v>
      </c>
      <c r="K162" s="46">
        <f>A126297474R_Latest</f>
        <v>6.617</v>
      </c>
      <c r="L162" s="46">
        <f>A126285810T_Latest</f>
        <v>25.972000000000001</v>
      </c>
      <c r="M162" s="46">
        <f>A126275226V_Latest</f>
        <v>44.290999999999997</v>
      </c>
      <c r="N162" s="46">
        <f>A126298554J_Latest</f>
        <v>11.194000000000001</v>
      </c>
      <c r="O162" s="46">
        <f>A126286890W_Latest</f>
        <v>33.097000000000001</v>
      </c>
      <c r="P162" s="46">
        <f>A126275442L_Latest</f>
        <v>13.057</v>
      </c>
      <c r="Q162" s="46">
        <f>A126298770A_Latest</f>
        <v>3.2349999999999999</v>
      </c>
      <c r="R162" s="46">
        <f>A126287106X_Latest</f>
        <v>9.8219999999999992</v>
      </c>
      <c r="S162" s="46">
        <f>A126274362V_Latest</f>
        <v>18.291</v>
      </c>
      <c r="T162" s="46">
        <f>A126297690J_Latest</f>
        <v>4.2030000000000003</v>
      </c>
      <c r="U162" s="46">
        <f>A126286026F_Latest</f>
        <v>14.087999999999999</v>
      </c>
      <c r="V162" s="46">
        <f>A126274578F_Latest</f>
        <v>4.1689999999999996</v>
      </c>
      <c r="W162" s="46">
        <f>A126297906J_Latest</f>
        <v>1.1259999999999999</v>
      </c>
      <c r="X162" s="46">
        <f>A126286242X_Latest</f>
        <v>3.0430000000000001</v>
      </c>
      <c r="Y162" s="46">
        <f>A126274794X_Latest</f>
        <v>0.73299999999999998</v>
      </c>
      <c r="Z162" s="46">
        <f>A126298122C_Latest</f>
        <v>0.17299999999999999</v>
      </c>
      <c r="AA162" s="46">
        <f>A126286458K_Latest</f>
        <v>0.56000000000000005</v>
      </c>
      <c r="AB162" s="46">
        <f>A126273930L_Latest</f>
        <v>1.9550000000000001</v>
      </c>
      <c r="AC162" s="46">
        <f>A126297258W_Latest</f>
        <v>0.84099999999999997</v>
      </c>
      <c r="AD162" s="46">
        <f>A126285594K_Latest</f>
        <v>1.115</v>
      </c>
    </row>
    <row r="163" spans="1:30" hidden="1">
      <c r="A163" s="45"/>
      <c r="B163" s="51" t="s">
        <v>4329</v>
      </c>
      <c r="C163" s="62">
        <v>49</v>
      </c>
      <c r="D163" s="46">
        <f>A126273770L_Latest</f>
        <v>156.61799999999999</v>
      </c>
      <c r="E163" s="46">
        <f>A126297098W_Latest</f>
        <v>43.082000000000001</v>
      </c>
      <c r="F163" s="46">
        <f>A126285434X_Latest</f>
        <v>113.536</v>
      </c>
      <c r="G163" s="46">
        <f>A126275066V_Latest</f>
        <v>37.287999999999997</v>
      </c>
      <c r="H163" s="46">
        <f>A126298394J_Latest</f>
        <v>11.879</v>
      </c>
      <c r="I163" s="46">
        <f>A126286730K_Latest</f>
        <v>25.408999999999999</v>
      </c>
      <c r="J163" s="46">
        <f>A126274202J_Latest</f>
        <v>46.055</v>
      </c>
      <c r="K163" s="46">
        <f>A126297530W_Latest</f>
        <v>12.335000000000001</v>
      </c>
      <c r="L163" s="46">
        <f>A126285866C_Latest</f>
        <v>33.72</v>
      </c>
      <c r="M163" s="46">
        <f>A126275282L_Latest</f>
        <v>30.492000000000001</v>
      </c>
      <c r="N163" s="46">
        <f>A126298610R_Latest</f>
        <v>7.5810000000000004</v>
      </c>
      <c r="O163" s="46">
        <f>A126286946W_Latest</f>
        <v>22.91</v>
      </c>
      <c r="P163" s="46">
        <f>A126275498X_Latest</f>
        <v>18.783000000000001</v>
      </c>
      <c r="Q163" s="46">
        <f>A126298826A_Latest</f>
        <v>4.0990000000000002</v>
      </c>
      <c r="R163" s="46">
        <f>A126287162T_Latest</f>
        <v>14.683999999999999</v>
      </c>
      <c r="S163" s="46">
        <f>A126274418V_Latest</f>
        <v>16.378</v>
      </c>
      <c r="T163" s="46">
        <f>A126297746J_Latest</f>
        <v>3.7280000000000002</v>
      </c>
      <c r="U163" s="46">
        <f>A126286082X_Latest</f>
        <v>12.65</v>
      </c>
      <c r="V163" s="46">
        <f>A126274634L_Latest</f>
        <v>5.3520000000000003</v>
      </c>
      <c r="W163" s="46">
        <f>A126297962A_Latest</f>
        <v>2.105</v>
      </c>
      <c r="X163" s="46">
        <f>A126286298K_Latest</f>
        <v>3.2469999999999999</v>
      </c>
      <c r="Y163" s="46">
        <f>A126274850F_Latest</f>
        <v>0.65900000000000003</v>
      </c>
      <c r="Z163" s="46">
        <f>A126298178R_Latest</f>
        <v>0.153</v>
      </c>
      <c r="AA163" s="46">
        <f>A126286514T_Latest</f>
        <v>0.505</v>
      </c>
      <c r="AB163" s="46">
        <f>A126273986X_Latest</f>
        <v>1.613</v>
      </c>
      <c r="AC163" s="46">
        <f>A126297314C_Latest</f>
        <v>1.2030000000000001</v>
      </c>
      <c r="AD163" s="46">
        <f>A126285650T_Latest</f>
        <v>0.41</v>
      </c>
    </row>
    <row r="164" spans="1:30" hidden="1">
      <c r="A164" s="45"/>
      <c r="B164" s="45" t="s">
        <v>4330</v>
      </c>
      <c r="C164" s="62">
        <v>50</v>
      </c>
      <c r="D164" s="46">
        <f>A126273734C_Latest</f>
        <v>1419.913</v>
      </c>
      <c r="E164" s="46">
        <f>A126297062V_Latest</f>
        <v>744.86900000000003</v>
      </c>
      <c r="F164" s="46">
        <f>A126285398A_Latest</f>
        <v>675.04399999999998</v>
      </c>
      <c r="G164" s="46">
        <f>A126275030T_Latest</f>
        <v>464.68</v>
      </c>
      <c r="H164" s="46">
        <f>A126298358X_Latest</f>
        <v>238.06700000000001</v>
      </c>
      <c r="I164" s="46">
        <f>A126286694L_Latest</f>
        <v>226.613</v>
      </c>
      <c r="J164" s="46">
        <f>A126274166K_Latest</f>
        <v>352.36599999999999</v>
      </c>
      <c r="K164" s="46">
        <f>A126297494X_Latest</f>
        <v>183.036</v>
      </c>
      <c r="L164" s="46">
        <f>A126285830A_Latest</f>
        <v>169.33099999999999</v>
      </c>
      <c r="M164" s="46">
        <f>A126275246C_Latest</f>
        <v>293.76499999999999</v>
      </c>
      <c r="N164" s="46">
        <f>A126298574T_Latest</f>
        <v>166.19</v>
      </c>
      <c r="O164" s="46">
        <f>A126286910V_Latest</f>
        <v>127.575</v>
      </c>
      <c r="P164" s="46">
        <f>A126275462W_Latest</f>
        <v>95.954999999999998</v>
      </c>
      <c r="Q164" s="46">
        <f>A126298790K_Latest</f>
        <v>48.615000000000002</v>
      </c>
      <c r="R164" s="46">
        <f>A126287126J_Latest</f>
        <v>47.341000000000001</v>
      </c>
      <c r="S164" s="46">
        <f>A126274382C_Latest</f>
        <v>148.36500000000001</v>
      </c>
      <c r="T164" s="46">
        <f>A126297710F_Latest</f>
        <v>77.540000000000006</v>
      </c>
      <c r="U164" s="46">
        <f>A126286046R_Latest</f>
        <v>70.825000000000003</v>
      </c>
      <c r="V164" s="46">
        <f>A126274598R_Latest</f>
        <v>29.73</v>
      </c>
      <c r="W164" s="46">
        <f>A126297926T_Latest</f>
        <v>14.513</v>
      </c>
      <c r="X164" s="46">
        <f>A126286262J_Latest</f>
        <v>15.217000000000001</v>
      </c>
      <c r="Y164" s="46">
        <f>A126274814W_Latest</f>
        <v>7.1859999999999999</v>
      </c>
      <c r="Z164" s="46">
        <f>A126298142L_Latest</f>
        <v>3.4990000000000001</v>
      </c>
      <c r="AA164" s="46">
        <f>A126286478V_Latest</f>
        <v>3.6869999999999998</v>
      </c>
      <c r="AB164" s="46">
        <f>A126273950W_Latest</f>
        <v>27.864999999999998</v>
      </c>
      <c r="AC164" s="46">
        <f>A126297278F_Latest</f>
        <v>13.41</v>
      </c>
      <c r="AD164" s="46">
        <f>A126285614J_Latest</f>
        <v>14.456</v>
      </c>
    </row>
    <row r="165" spans="1:30" hidden="1">
      <c r="A165" s="44" t="s">
        <v>4331</v>
      </c>
      <c r="B165" s="45"/>
      <c r="C165" s="62">
        <v>51</v>
      </c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</row>
    <row r="166" spans="1:30" hidden="1">
      <c r="A166" s="45"/>
      <c r="B166" s="45" t="s">
        <v>4332</v>
      </c>
      <c r="C166" s="62">
        <v>52</v>
      </c>
      <c r="D166" s="46">
        <f>A126273774W_Latest</f>
        <v>1147.6890000000001</v>
      </c>
      <c r="E166" s="46">
        <f>A126297102A_Latest</f>
        <v>576.51</v>
      </c>
      <c r="F166" s="46">
        <f>A126285438J_Latest</f>
        <v>571.17899999999997</v>
      </c>
      <c r="G166" s="46">
        <f>A126275070K_Latest</f>
        <v>326.03300000000002</v>
      </c>
      <c r="H166" s="46">
        <f>A126298398T_Latest</f>
        <v>167.88200000000001</v>
      </c>
      <c r="I166" s="46">
        <f>A126286734V_Latest</f>
        <v>158.15100000000001</v>
      </c>
      <c r="J166" s="46">
        <f>A126274206T_Latest</f>
        <v>301.97899999999998</v>
      </c>
      <c r="K166" s="46">
        <f>A126297534F_Latest</f>
        <v>148.31100000000001</v>
      </c>
      <c r="L166" s="46">
        <f>A126285870V_Latest</f>
        <v>153.66800000000001</v>
      </c>
      <c r="M166" s="46">
        <f>A126275286W_Latest</f>
        <v>248.095</v>
      </c>
      <c r="N166" s="46">
        <f>A126298614X_Latest</f>
        <v>124.748</v>
      </c>
      <c r="O166" s="46">
        <f>A126286950L_Latest</f>
        <v>123.34699999999999</v>
      </c>
      <c r="P166" s="46">
        <f>A126275502C_Latest</f>
        <v>78.23</v>
      </c>
      <c r="Q166" s="46">
        <f>A126298830T_Latest</f>
        <v>42.103999999999999</v>
      </c>
      <c r="R166" s="46">
        <f>A126287166A_Latest</f>
        <v>36.125999999999998</v>
      </c>
      <c r="S166" s="46">
        <f>A126274422K_Latest</f>
        <v>131.274</v>
      </c>
      <c r="T166" s="46">
        <f>A126297750X_Latest</f>
        <v>64.459000000000003</v>
      </c>
      <c r="U166" s="46">
        <f>A126286086J_Latest</f>
        <v>66.814999999999998</v>
      </c>
      <c r="V166" s="46">
        <f>A126274638W_Latest</f>
        <v>18.908999999999999</v>
      </c>
      <c r="W166" s="46">
        <f>A126297966K_Latest</f>
        <v>10.906000000000001</v>
      </c>
      <c r="X166" s="46">
        <f>A126286302R_Latest</f>
        <v>8.0030000000000001</v>
      </c>
      <c r="Y166" s="46">
        <f>A126274854R_Latest</f>
        <v>11.449</v>
      </c>
      <c r="Z166" s="46">
        <f>A126298182F_Latest</f>
        <v>5.5979999999999999</v>
      </c>
      <c r="AA166" s="46">
        <f>A126286518A_Latest</f>
        <v>5.851</v>
      </c>
      <c r="AB166" s="46">
        <f>A126273990R_Latest</f>
        <v>31.721</v>
      </c>
      <c r="AC166" s="46">
        <f>A126297318L_Latest</f>
        <v>12.502000000000001</v>
      </c>
      <c r="AD166" s="46">
        <f>A126285654A_Latest</f>
        <v>19.219000000000001</v>
      </c>
    </row>
    <row r="167" spans="1:30" hidden="1">
      <c r="A167" s="45"/>
      <c r="B167" s="45" t="s">
        <v>4333</v>
      </c>
      <c r="C167" s="62">
        <v>53</v>
      </c>
      <c r="D167" s="46">
        <f>A126273746L_Latest</f>
        <v>8792.1010000000006</v>
      </c>
      <c r="E167" s="46">
        <f>A126297074C_Latest</f>
        <v>4394.5339999999997</v>
      </c>
      <c r="F167" s="46">
        <f>A126285410F_Latest</f>
        <v>4397.5659999999998</v>
      </c>
      <c r="G167" s="46">
        <f>A126275042A_Latest</f>
        <v>2792.5039999999999</v>
      </c>
      <c r="H167" s="46">
        <f>A126298370R_Latest</f>
        <v>1378.643</v>
      </c>
      <c r="I167" s="46">
        <f>A126286706K_Latest</f>
        <v>1413.8610000000001</v>
      </c>
      <c r="J167" s="46">
        <f>A126274178V_Latest</f>
        <v>2288.3429999999998</v>
      </c>
      <c r="K167" s="46">
        <f>A126297506W_Latest</f>
        <v>1143.2639999999999</v>
      </c>
      <c r="L167" s="46">
        <f>A126285842K_Latest</f>
        <v>1145.079</v>
      </c>
      <c r="M167" s="46">
        <f>A126275258L_Latest</f>
        <v>1748.4490000000001</v>
      </c>
      <c r="N167" s="46">
        <f>A126298586A_Latest</f>
        <v>885.23599999999999</v>
      </c>
      <c r="O167" s="46">
        <f>A126286922C_Latest</f>
        <v>863.21400000000006</v>
      </c>
      <c r="P167" s="46">
        <f>A126275474F_Latest</f>
        <v>586.92399999999998</v>
      </c>
      <c r="Q167" s="46">
        <f>A126298802J_Latest</f>
        <v>288.92</v>
      </c>
      <c r="R167" s="46">
        <f>A126287138T_Latest</f>
        <v>298.00400000000002</v>
      </c>
      <c r="S167" s="46">
        <f>A126274394L_Latest</f>
        <v>966.52300000000002</v>
      </c>
      <c r="T167" s="46">
        <f>A126297722R_Latest</f>
        <v>498.86500000000001</v>
      </c>
      <c r="U167" s="46">
        <f>A126286058X_Latest</f>
        <v>467.65800000000002</v>
      </c>
      <c r="V167" s="46">
        <f>A126274610V_Latest</f>
        <v>179.08699999999999</v>
      </c>
      <c r="W167" s="46">
        <f>A126297938A_Latest</f>
        <v>86.66</v>
      </c>
      <c r="X167" s="46">
        <f>A126286274T_Latest</f>
        <v>92.427000000000007</v>
      </c>
      <c r="Y167" s="46">
        <f>A126274826F_Latest</f>
        <v>72.781000000000006</v>
      </c>
      <c r="Z167" s="46">
        <f>A126298154W_Latest</f>
        <v>35.341000000000001</v>
      </c>
      <c r="AA167" s="46">
        <f>A126286490K_Latest</f>
        <v>37.439</v>
      </c>
      <c r="AB167" s="46">
        <f>A126273962F_Latest</f>
        <v>157.49</v>
      </c>
      <c r="AC167" s="46">
        <f>A126297290W_Latest</f>
        <v>77.605000000000004</v>
      </c>
      <c r="AD167" s="46">
        <f>A126285626T_Latest</f>
        <v>79.885000000000005</v>
      </c>
    </row>
    <row r="168" spans="1:30" hidden="1">
      <c r="A168" s="44" t="s">
        <v>4334</v>
      </c>
      <c r="B168" s="45"/>
      <c r="C168" s="62">
        <v>54</v>
      </c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</row>
    <row r="169" spans="1:30" hidden="1">
      <c r="A169" s="45"/>
      <c r="B169" s="45" t="s">
        <v>4335</v>
      </c>
      <c r="C169" s="62">
        <v>55</v>
      </c>
      <c r="D169" s="46">
        <f>A126273778F_Latest</f>
        <v>983.31799999999998</v>
      </c>
      <c r="E169" s="46">
        <f>A126297106K_Latest</f>
        <v>466.29199999999997</v>
      </c>
      <c r="F169" s="46">
        <f>A126285442X_Latest</f>
        <v>517.02599999999995</v>
      </c>
      <c r="G169" s="46">
        <f>A126275074V_Latest</f>
        <v>280.52300000000002</v>
      </c>
      <c r="H169" s="46">
        <f>A126298402W_Latest</f>
        <v>132.50200000000001</v>
      </c>
      <c r="I169" s="46">
        <f>A126286738C_Latest</f>
        <v>148.02099999999999</v>
      </c>
      <c r="J169" s="46">
        <f>A126274210J_Latest</f>
        <v>242.542</v>
      </c>
      <c r="K169" s="46">
        <f>A126297538R_Latest</f>
        <v>116.875</v>
      </c>
      <c r="L169" s="46">
        <f>A126285874C_Latest</f>
        <v>125.667</v>
      </c>
      <c r="M169" s="46">
        <f>A126275290L_Latest</f>
        <v>229.535</v>
      </c>
      <c r="N169" s="46">
        <f>A126298618J_Latest</f>
        <v>109.05200000000001</v>
      </c>
      <c r="O169" s="46">
        <f>A126286954W_Latest</f>
        <v>120.483</v>
      </c>
      <c r="P169" s="46">
        <f>A126275506L_Latest</f>
        <v>65.593999999999994</v>
      </c>
      <c r="Q169" s="46">
        <f>A126298834A_Latest</f>
        <v>31.02</v>
      </c>
      <c r="R169" s="46">
        <f>A126287170T_Latest</f>
        <v>34.575000000000003</v>
      </c>
      <c r="S169" s="46">
        <f>A126274426V_Latest</f>
        <v>106.79300000000001</v>
      </c>
      <c r="T169" s="46">
        <f>A126297754J_Latest</f>
        <v>50.63</v>
      </c>
      <c r="U169" s="46">
        <f>A126286090X_Latest</f>
        <v>56.162999999999997</v>
      </c>
      <c r="V169" s="46">
        <f>A126274642L_Latest</f>
        <v>17.308</v>
      </c>
      <c r="W169" s="46">
        <f>A126297970A_Latest</f>
        <v>8.6820000000000004</v>
      </c>
      <c r="X169" s="46">
        <f>A126286306X_Latest</f>
        <v>8.6259999999999994</v>
      </c>
      <c r="Y169" s="46">
        <f>A126274858X_Latest</f>
        <v>13.087999999999999</v>
      </c>
      <c r="Z169" s="46">
        <f>A126298186R_Latest</f>
        <v>6.0789999999999997</v>
      </c>
      <c r="AA169" s="46">
        <f>A126286522T_Latest</f>
        <v>7.01</v>
      </c>
      <c r="AB169" s="46">
        <f>A126273994X_Latest</f>
        <v>27.934000000000001</v>
      </c>
      <c r="AC169" s="46">
        <f>A126297322C_Latest</f>
        <v>11.452</v>
      </c>
      <c r="AD169" s="46">
        <f>A126285658K_Latest</f>
        <v>16.481999999999999</v>
      </c>
    </row>
    <row r="170" spans="1:30" hidden="1">
      <c r="A170" s="45"/>
      <c r="B170" s="45" t="s">
        <v>4336</v>
      </c>
      <c r="C170" s="62">
        <v>56</v>
      </c>
      <c r="D170" s="46">
        <f>A126273822C_Latest</f>
        <v>8956.4719999999998</v>
      </c>
      <c r="E170" s="46">
        <f>A126297150V_Latest</f>
        <v>4504.7529999999997</v>
      </c>
      <c r="F170" s="46">
        <f>A126285486A_Latest</f>
        <v>4451.7190000000001</v>
      </c>
      <c r="G170" s="46">
        <f>A126275118K_Latest</f>
        <v>2838.0129999999999</v>
      </c>
      <c r="H170" s="46">
        <f>A126298446X_Latest</f>
        <v>1414.0229999999999</v>
      </c>
      <c r="I170" s="46">
        <f>A126286782L_Latest</f>
        <v>1423.99</v>
      </c>
      <c r="J170" s="46">
        <f>A126274254K_Latest</f>
        <v>2347.7800000000002</v>
      </c>
      <c r="K170" s="46">
        <f>A126297582X_Latest</f>
        <v>1174.7</v>
      </c>
      <c r="L170" s="46">
        <f>A126285918V_Latest</f>
        <v>1173.08</v>
      </c>
      <c r="M170" s="46">
        <f>A126275334C_Latest</f>
        <v>1767.009</v>
      </c>
      <c r="N170" s="46">
        <f>A126298662T_Latest</f>
        <v>900.93200000000002</v>
      </c>
      <c r="O170" s="46">
        <f>A126286998X_Latest</f>
        <v>866.077</v>
      </c>
      <c r="P170" s="46">
        <f>A126275550W_Latest</f>
        <v>599.55899999999997</v>
      </c>
      <c r="Q170" s="46">
        <f>A126298878C_Latest</f>
        <v>300.00400000000002</v>
      </c>
      <c r="R170" s="46">
        <f>A126287214J_Latest</f>
        <v>299.55500000000001</v>
      </c>
      <c r="S170" s="46">
        <f>A126274470C_Latest</f>
        <v>991.00300000000004</v>
      </c>
      <c r="T170" s="46">
        <f>A126297798K_Latest</f>
        <v>512.69399999999996</v>
      </c>
      <c r="U170" s="46">
        <f>A126286134R_Latest</f>
        <v>478.31</v>
      </c>
      <c r="V170" s="46">
        <f>A126274686R_Latest</f>
        <v>180.68799999999999</v>
      </c>
      <c r="W170" s="46">
        <f>A126298014V_Latest</f>
        <v>88.884</v>
      </c>
      <c r="X170" s="46">
        <f>A126286350J_Latest</f>
        <v>91.804000000000002</v>
      </c>
      <c r="Y170" s="46">
        <f>A126274902W_Latest</f>
        <v>71.141999999999996</v>
      </c>
      <c r="Z170" s="46">
        <f>A126298230L_Latest</f>
        <v>34.86</v>
      </c>
      <c r="AA170" s="46">
        <f>A126286566V_Latest</f>
        <v>36.280999999999999</v>
      </c>
      <c r="AB170" s="46">
        <f>A126274038T_Latest</f>
        <v>161.27699999999999</v>
      </c>
      <c r="AC170" s="46">
        <f>A126297366F_Latest</f>
        <v>78.655000000000001</v>
      </c>
      <c r="AD170" s="46">
        <f>A126285702J_Latest</f>
        <v>82.622</v>
      </c>
    </row>
    <row r="171" spans="1:30" hidden="1">
      <c r="A171" s="44" t="s">
        <v>4337</v>
      </c>
      <c r="B171" s="45"/>
      <c r="C171" s="62">
        <v>57</v>
      </c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</row>
    <row r="172" spans="1:30" hidden="1">
      <c r="A172" s="45"/>
      <c r="B172" s="45" t="s">
        <v>4338</v>
      </c>
      <c r="C172" s="62">
        <v>58</v>
      </c>
      <c r="D172" s="46">
        <f>A126273782W_Latest</f>
        <v>1592.5160000000001</v>
      </c>
      <c r="E172" s="46">
        <f>A126297110A_Latest</f>
        <v>788.29300000000001</v>
      </c>
      <c r="F172" s="46">
        <f>A126285446J_Latest</f>
        <v>804.22299999999996</v>
      </c>
      <c r="G172" s="46">
        <f>A126275078C_Latest</f>
        <v>456.77499999999998</v>
      </c>
      <c r="H172" s="46">
        <f>A126298406F_Latest</f>
        <v>231.40199999999999</v>
      </c>
      <c r="I172" s="46">
        <f>A126286742V_Latest</f>
        <v>225.37299999999999</v>
      </c>
      <c r="J172" s="46">
        <f>A126274214T_Latest</f>
        <v>412.20400000000001</v>
      </c>
      <c r="K172" s="46">
        <f>A126297542F_Latest</f>
        <v>197.524</v>
      </c>
      <c r="L172" s="46">
        <f>A126285878L_Latest</f>
        <v>214.68100000000001</v>
      </c>
      <c r="M172" s="46">
        <f>A126275294W_Latest</f>
        <v>350.81799999999998</v>
      </c>
      <c r="N172" s="46">
        <f>A126298622X_Latest</f>
        <v>176.595</v>
      </c>
      <c r="O172" s="46">
        <f>A126286958F_Latest</f>
        <v>174.22300000000001</v>
      </c>
      <c r="P172" s="46">
        <f>A126275510C_Latest</f>
        <v>106</v>
      </c>
      <c r="Q172" s="46">
        <f>A126298838K_Latest</f>
        <v>57.389000000000003</v>
      </c>
      <c r="R172" s="46">
        <f>A126287174A_Latest</f>
        <v>48.612000000000002</v>
      </c>
      <c r="S172" s="46">
        <f>A126274430K_Latest</f>
        <v>174.666</v>
      </c>
      <c r="T172" s="46">
        <f>A126297758T_Latest</f>
        <v>83.555000000000007</v>
      </c>
      <c r="U172" s="46">
        <f>A126286094J_Latest</f>
        <v>91.111000000000004</v>
      </c>
      <c r="V172" s="46">
        <f>A126274646W_Latest</f>
        <v>28.268999999999998</v>
      </c>
      <c r="W172" s="46">
        <f>A126297974K_Latest</f>
        <v>14.869</v>
      </c>
      <c r="X172" s="46">
        <f>A126286310R_Latest</f>
        <v>13.4</v>
      </c>
      <c r="Y172" s="46">
        <f>A126274862R_Latest</f>
        <v>17.707000000000001</v>
      </c>
      <c r="Z172" s="46">
        <f>A126298190F_Latest</f>
        <v>8.9510000000000005</v>
      </c>
      <c r="AA172" s="46">
        <f>A126286526A_Latest</f>
        <v>8.7550000000000008</v>
      </c>
      <c r="AB172" s="46">
        <f>A126273998J_Latest</f>
        <v>46.076999999999998</v>
      </c>
      <c r="AC172" s="46">
        <f>A126297326L_Latest</f>
        <v>18.009</v>
      </c>
      <c r="AD172" s="46">
        <f>A126285662A_Latest</f>
        <v>28.068000000000001</v>
      </c>
    </row>
    <row r="173" spans="1:30" hidden="1">
      <c r="A173" s="45"/>
      <c r="B173" s="51" t="s">
        <v>4339</v>
      </c>
      <c r="C173" s="62">
        <v>59</v>
      </c>
      <c r="D173" s="46">
        <f>A126273750C_Latest</f>
        <v>538.49</v>
      </c>
      <c r="E173" s="46">
        <f>A126297078L_Latest</f>
        <v>254.50899999999999</v>
      </c>
      <c r="F173" s="46">
        <f>A126285414R_Latest</f>
        <v>283.98099999999999</v>
      </c>
      <c r="G173" s="46">
        <f>A126275046K_Latest</f>
        <v>149.78100000000001</v>
      </c>
      <c r="H173" s="46">
        <f>A126298374X_Latest</f>
        <v>68.981999999999999</v>
      </c>
      <c r="I173" s="46">
        <f>A126286710A_Latest</f>
        <v>80.798000000000002</v>
      </c>
      <c r="J173" s="46">
        <f>A126274182K_Latest</f>
        <v>132.316</v>
      </c>
      <c r="K173" s="46">
        <f>A126297510L_Latest</f>
        <v>67.662000000000006</v>
      </c>
      <c r="L173" s="46">
        <f>A126285846V_Latest</f>
        <v>64.653999999999996</v>
      </c>
      <c r="M173" s="46">
        <f>A126275262C_Latest</f>
        <v>126.81100000000001</v>
      </c>
      <c r="N173" s="46">
        <f>A126298590T_Latest</f>
        <v>57.204999999999998</v>
      </c>
      <c r="O173" s="46">
        <f>A126286926L_Latest</f>
        <v>69.606999999999999</v>
      </c>
      <c r="P173" s="46">
        <f>A126275478R_Latest</f>
        <v>37.823</v>
      </c>
      <c r="Q173" s="46">
        <f>A126298806T_Latest</f>
        <v>15.734999999999999</v>
      </c>
      <c r="R173" s="46">
        <f>A126287142J_Latest</f>
        <v>22.088000000000001</v>
      </c>
      <c r="S173" s="46">
        <f>A126274398W_Latest</f>
        <v>63.401000000000003</v>
      </c>
      <c r="T173" s="46">
        <f>A126297726X_Latest</f>
        <v>31.535</v>
      </c>
      <c r="U173" s="46">
        <f>A126286062R_Latest</f>
        <v>31.866</v>
      </c>
      <c r="V173" s="46">
        <f>A126274614C_Latest</f>
        <v>7.9480000000000004</v>
      </c>
      <c r="W173" s="46">
        <f>A126297942T_Latest</f>
        <v>4.7190000000000003</v>
      </c>
      <c r="X173" s="46">
        <f>A126286278A_Latest</f>
        <v>3.2290000000000001</v>
      </c>
      <c r="Y173" s="46">
        <f>A126274830W_Latest</f>
        <v>6.8310000000000004</v>
      </c>
      <c r="Z173" s="46">
        <f>A126298158F_Latest</f>
        <v>2.7250000000000001</v>
      </c>
      <c r="AA173" s="46">
        <f>A126286494V_Latest</f>
        <v>4.1059999999999999</v>
      </c>
      <c r="AB173" s="46">
        <f>A126273966R_Latest</f>
        <v>13.577999999999999</v>
      </c>
      <c r="AC173" s="46">
        <f>A126297294F_Latest</f>
        <v>5.9450000000000003</v>
      </c>
      <c r="AD173" s="46">
        <f>A126285630J_Latest</f>
        <v>7.633</v>
      </c>
    </row>
    <row r="174" spans="1:30" hidden="1">
      <c r="A174" s="45"/>
      <c r="B174" s="51" t="s">
        <v>4340</v>
      </c>
      <c r="C174" s="62">
        <v>60</v>
      </c>
      <c r="D174" s="46">
        <f>A126273858F_Latest</f>
        <v>609.19899999999996</v>
      </c>
      <c r="E174" s="46">
        <f>A126297186W_Latest</f>
        <v>322.00099999999998</v>
      </c>
      <c r="F174" s="46">
        <f>A126285522X_Latest</f>
        <v>287.197</v>
      </c>
      <c r="G174" s="46">
        <f>A126275154V_Latest</f>
        <v>176.25200000000001</v>
      </c>
      <c r="H174" s="46">
        <f>A126298482J_Latest</f>
        <v>98.9</v>
      </c>
      <c r="I174" s="46">
        <f>A126286818C_Latest</f>
        <v>77.352000000000004</v>
      </c>
      <c r="J174" s="46">
        <f>A126274290V_Latest</f>
        <v>169.66200000000001</v>
      </c>
      <c r="K174" s="46">
        <f>A126297618R_Latest</f>
        <v>80.649000000000001</v>
      </c>
      <c r="L174" s="46">
        <f>A126285954C_Latest</f>
        <v>89.013999999999996</v>
      </c>
      <c r="M174" s="46">
        <f>A126275370L_Latest</f>
        <v>121.283</v>
      </c>
      <c r="N174" s="46">
        <f>A126298698V_Latest</f>
        <v>67.543999999999997</v>
      </c>
      <c r="O174" s="46">
        <f>A126287034X_Latest</f>
        <v>53.74</v>
      </c>
      <c r="P174" s="46">
        <f>A126275586X_Latest</f>
        <v>40.405999999999999</v>
      </c>
      <c r="Q174" s="46">
        <f>A126298914A_Latest</f>
        <v>26.369</v>
      </c>
      <c r="R174" s="46">
        <f>A126287250T_Latest</f>
        <v>14.037000000000001</v>
      </c>
      <c r="S174" s="46">
        <f>A126274506V_Latest</f>
        <v>67.873000000000005</v>
      </c>
      <c r="T174" s="46">
        <f>A126297834J_Latest</f>
        <v>32.924999999999997</v>
      </c>
      <c r="U174" s="46">
        <f>A126286170X_Latest</f>
        <v>34.948</v>
      </c>
      <c r="V174" s="46">
        <f>A126274722L_Latest</f>
        <v>10.961</v>
      </c>
      <c r="W174" s="46">
        <f>A126298050C_Latest</f>
        <v>6.1859999999999999</v>
      </c>
      <c r="X174" s="46">
        <f>A126286386K_Latest</f>
        <v>4.774</v>
      </c>
      <c r="Y174" s="46">
        <f>A126274938X_Latest</f>
        <v>4.6180000000000003</v>
      </c>
      <c r="Z174" s="46">
        <f>A126298266R_Latest</f>
        <v>2.8719999999999999</v>
      </c>
      <c r="AA174" s="46">
        <f>A126286602T_Latest</f>
        <v>1.746</v>
      </c>
      <c r="AB174" s="46">
        <f>A126274074A_Latest</f>
        <v>18.143000000000001</v>
      </c>
      <c r="AC174" s="46">
        <f>A126297402C_Latest</f>
        <v>6.5570000000000004</v>
      </c>
      <c r="AD174" s="46">
        <f>A126285738K_Latest</f>
        <v>11.586</v>
      </c>
    </row>
    <row r="175" spans="1:30" hidden="1">
      <c r="A175" s="45"/>
      <c r="B175" s="51" t="s">
        <v>4341</v>
      </c>
      <c r="C175" s="62">
        <v>61</v>
      </c>
      <c r="D175" s="46">
        <f>A126273826L_Latest</f>
        <v>444.827</v>
      </c>
      <c r="E175" s="46">
        <f>A126297154C_Latest</f>
        <v>211.78299999999999</v>
      </c>
      <c r="F175" s="46">
        <f>A126285490T_Latest</f>
        <v>233.04499999999999</v>
      </c>
      <c r="G175" s="46">
        <f>A126275122A_Latest</f>
        <v>130.74199999999999</v>
      </c>
      <c r="H175" s="46">
        <f>A126298450R_Latest</f>
        <v>63.52</v>
      </c>
      <c r="I175" s="46">
        <f>A126286786W_Latest</f>
        <v>67.222999999999999</v>
      </c>
      <c r="J175" s="46">
        <f>A126274258V_Latest</f>
        <v>110.226</v>
      </c>
      <c r="K175" s="46">
        <f>A126297586J_Latest</f>
        <v>49.213000000000001</v>
      </c>
      <c r="L175" s="46">
        <f>A126285922K_Latest</f>
        <v>61.012999999999998</v>
      </c>
      <c r="M175" s="46">
        <f>A126275338L_Latest</f>
        <v>102.723</v>
      </c>
      <c r="N175" s="46">
        <f>A126298666A_Latest</f>
        <v>51.847000000000001</v>
      </c>
      <c r="O175" s="46">
        <f>A126287002F_Latest</f>
        <v>50.875999999999998</v>
      </c>
      <c r="P175" s="46">
        <f>A126275554F_Latest</f>
        <v>27.771000000000001</v>
      </c>
      <c r="Q175" s="46">
        <f>A126298882V_Latest</f>
        <v>15.285</v>
      </c>
      <c r="R175" s="46">
        <f>A126287218T_Latest</f>
        <v>12.486000000000001</v>
      </c>
      <c r="S175" s="46">
        <f>A126274474L_Latest</f>
        <v>43.392000000000003</v>
      </c>
      <c r="T175" s="46">
        <f>A126297802R_Latest</f>
        <v>19.096</v>
      </c>
      <c r="U175" s="46">
        <f>A126286138X_Latest</f>
        <v>24.295999999999999</v>
      </c>
      <c r="V175" s="46">
        <f>A126274690F_Latest</f>
        <v>9.36</v>
      </c>
      <c r="W175" s="46">
        <f>A126298018C_Latest</f>
        <v>3.9630000000000001</v>
      </c>
      <c r="X175" s="46">
        <f>A126286354T_Latest</f>
        <v>5.3970000000000002</v>
      </c>
      <c r="Y175" s="46">
        <f>A126274906F_Latest</f>
        <v>6.2569999999999997</v>
      </c>
      <c r="Z175" s="46">
        <f>A126298234W_Latest</f>
        <v>3.3530000000000002</v>
      </c>
      <c r="AA175" s="46">
        <f>A126286570K_Latest</f>
        <v>2.9039999999999999</v>
      </c>
      <c r="AB175" s="46">
        <f>A126274042J_Latest</f>
        <v>14.356</v>
      </c>
      <c r="AC175" s="46">
        <f>A126297370W_Latest</f>
        <v>5.5069999999999997</v>
      </c>
      <c r="AD175" s="46">
        <f>A126285706T_Latest</f>
        <v>8.8490000000000002</v>
      </c>
    </row>
    <row r="176" spans="1:30" hidden="1">
      <c r="A176" s="45"/>
      <c r="B176" s="45" t="s">
        <v>4342</v>
      </c>
      <c r="C176" s="62">
        <v>62</v>
      </c>
      <c r="D176" s="46">
        <f>A126273830C_Latest</f>
        <v>8347.2729999999992</v>
      </c>
      <c r="E176" s="46">
        <f>A126297158L_Latest</f>
        <v>4182.7520000000004</v>
      </c>
      <c r="F176" s="46">
        <f>A126285494A_Latest</f>
        <v>4164.5209999999997</v>
      </c>
      <c r="G176" s="46">
        <f>A126275126K_Latest</f>
        <v>2661.761</v>
      </c>
      <c r="H176" s="46">
        <f>A126298454X_Latest</f>
        <v>1315.123</v>
      </c>
      <c r="I176" s="46">
        <f>A126286790L_Latest</f>
        <v>1346.6379999999999</v>
      </c>
      <c r="J176" s="46">
        <f>A126274262K_Latest</f>
        <v>2178.1170000000002</v>
      </c>
      <c r="K176" s="46">
        <f>A126297590X_Latest</f>
        <v>1094.0509999999999</v>
      </c>
      <c r="L176" s="46">
        <f>A126285926V_Latest</f>
        <v>1084.066</v>
      </c>
      <c r="M176" s="46">
        <f>A126275342C_Latest</f>
        <v>1645.7260000000001</v>
      </c>
      <c r="N176" s="46">
        <f>A126298670T_Latest</f>
        <v>833.38900000000001</v>
      </c>
      <c r="O176" s="46">
        <f>A126287006R_Latest</f>
        <v>812.33699999999999</v>
      </c>
      <c r="P176" s="46">
        <f>A126275558R_Latest</f>
        <v>559.15300000000002</v>
      </c>
      <c r="Q176" s="46">
        <f>A126298886C_Latest</f>
        <v>273.63499999999999</v>
      </c>
      <c r="R176" s="46">
        <f>A126287222J_Latest</f>
        <v>285.51799999999997</v>
      </c>
      <c r="S176" s="46">
        <f>A126274478W_Latest</f>
        <v>923.13</v>
      </c>
      <c r="T176" s="46">
        <f>A126297806X_Latest</f>
        <v>479.76900000000001</v>
      </c>
      <c r="U176" s="46">
        <f>A126286142R_Latest</f>
        <v>443.36099999999999</v>
      </c>
      <c r="V176" s="46">
        <f>A126274694R_Latest</f>
        <v>169.727</v>
      </c>
      <c r="W176" s="46">
        <f>A126298022V_Latest</f>
        <v>82.697999999999993</v>
      </c>
      <c r="X176" s="46">
        <f>A126286358A_Latest</f>
        <v>87.03</v>
      </c>
      <c r="Y176" s="46">
        <f>A126274910W_Latest</f>
        <v>66.522999999999996</v>
      </c>
      <c r="Z176" s="46">
        <f>A126298238F_Latest</f>
        <v>31.988</v>
      </c>
      <c r="AA176" s="46">
        <f>A126286574V_Latest</f>
        <v>34.534999999999997</v>
      </c>
      <c r="AB176" s="46">
        <f>A126274046T_Latest</f>
        <v>143.13399999999999</v>
      </c>
      <c r="AC176" s="46">
        <f>A126297374F_Latest</f>
        <v>72.099000000000004</v>
      </c>
      <c r="AD176" s="46">
        <f>A126285710J_Latest</f>
        <v>71.036000000000001</v>
      </c>
    </row>
    <row r="177" spans="1:30" hidden="1">
      <c r="A177" s="44" t="s">
        <v>4289</v>
      </c>
      <c r="B177" s="45"/>
      <c r="C177" s="62">
        <v>63</v>
      </c>
      <c r="D177" s="46">
        <f>A126273702K_Latest</f>
        <v>9939.7890000000007</v>
      </c>
      <c r="E177" s="46">
        <f>A126297030A_Latest</f>
        <v>4971.0450000000001</v>
      </c>
      <c r="F177" s="46">
        <f>A126285366J_Latest</f>
        <v>4968.7449999999999</v>
      </c>
      <c r="G177" s="46">
        <f>A126274998A_Latest</f>
        <v>3118.5360000000001</v>
      </c>
      <c r="H177" s="46">
        <f>A126298326F_Latest</f>
        <v>1546.5250000000001</v>
      </c>
      <c r="I177" s="46">
        <f>A126286662V_Latest</f>
        <v>1572.011</v>
      </c>
      <c r="J177" s="46">
        <f>A126274134T_Latest</f>
        <v>2590.3220000000001</v>
      </c>
      <c r="K177" s="46">
        <f>A126297462F_Latest</f>
        <v>1291.575</v>
      </c>
      <c r="L177" s="46">
        <f>A126285798L_Latest</f>
        <v>1298.7470000000001</v>
      </c>
      <c r="M177" s="46">
        <f>A126275214K_Latest</f>
        <v>1996.5440000000001</v>
      </c>
      <c r="N177" s="46">
        <f>A126298542X_Latest</f>
        <v>1009.984</v>
      </c>
      <c r="O177" s="46">
        <f>A126286878F_Latest</f>
        <v>986.56</v>
      </c>
      <c r="P177" s="46">
        <f>A126275430C_Latest</f>
        <v>665.15300000000002</v>
      </c>
      <c r="Q177" s="46">
        <f>A126298758K_Latest</f>
        <v>331.024</v>
      </c>
      <c r="R177" s="46">
        <f>A126287094A_Latest</f>
        <v>334.13</v>
      </c>
      <c r="S177" s="46">
        <f>A126274350K_Latest</f>
        <v>1097.796</v>
      </c>
      <c r="T177" s="46">
        <f>A126297678T_Latest</f>
        <v>563.32399999999996</v>
      </c>
      <c r="U177" s="46">
        <f>A126286014W_Latest</f>
        <v>534.47199999999998</v>
      </c>
      <c r="V177" s="46">
        <f>A126274566W_Latest</f>
        <v>197.99600000000001</v>
      </c>
      <c r="W177" s="46">
        <f>A126297894K_Latest</f>
        <v>97.566000000000003</v>
      </c>
      <c r="X177" s="46">
        <f>A126286230R_Latest</f>
        <v>100.43</v>
      </c>
      <c r="Y177" s="46">
        <f>A126274782R_Latest</f>
        <v>84.23</v>
      </c>
      <c r="Z177" s="46">
        <f>A126298110V_Latest</f>
        <v>40.939</v>
      </c>
      <c r="AA177" s="46">
        <f>A126286446A_Latest</f>
        <v>43.290999999999997</v>
      </c>
      <c r="AB177" s="46">
        <f>A126273918W_Latest</f>
        <v>189.21100000000001</v>
      </c>
      <c r="AC177" s="46">
        <f>A126297246L_Latest</f>
        <v>90.106999999999999</v>
      </c>
      <c r="AD177" s="46">
        <f>A126285582A_Latest</f>
        <v>99.103999999999999</v>
      </c>
    </row>
    <row r="178" spans="1:30" hidden="1">
      <c r="A178" s="41" t="s">
        <v>4343</v>
      </c>
      <c r="B178" s="42"/>
      <c r="C178" s="62">
        <v>64</v>
      </c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</row>
    <row r="179" spans="1:30" hidden="1">
      <c r="A179" s="44" t="s">
        <v>4344</v>
      </c>
      <c r="B179" s="45"/>
      <c r="C179" s="62">
        <v>65</v>
      </c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</row>
    <row r="180" spans="1:30" hidden="1">
      <c r="A180" s="45"/>
      <c r="B180" s="45" t="s">
        <v>4345</v>
      </c>
      <c r="C180" s="62">
        <v>66</v>
      </c>
      <c r="D180" s="46">
        <f>A126273718C_Latest</f>
        <v>1244.855</v>
      </c>
      <c r="E180" s="46">
        <f>A126297046V_Latest</f>
        <v>829.88099999999997</v>
      </c>
      <c r="F180" s="46">
        <f>A126285382J_Latest</f>
        <v>414.97399999999999</v>
      </c>
      <c r="G180" s="46">
        <f>A126275014T_Latest</f>
        <v>400.55</v>
      </c>
      <c r="H180" s="46">
        <f>A126298342F_Latest</f>
        <v>264.79899999999998</v>
      </c>
      <c r="I180" s="46">
        <f>A126286678L_Latest</f>
        <v>135.751</v>
      </c>
      <c r="J180" s="46">
        <f>A126274150T_Latest</f>
        <v>333.42200000000003</v>
      </c>
      <c r="K180" s="46">
        <f>A126297478X_Latest</f>
        <v>219.76300000000001</v>
      </c>
      <c r="L180" s="46">
        <f>A126285814A_Latest</f>
        <v>113.65900000000001</v>
      </c>
      <c r="M180" s="46">
        <f>A126275230K_Latest</f>
        <v>253.05699999999999</v>
      </c>
      <c r="N180" s="46">
        <f>A126298558T_Latest</f>
        <v>170.023</v>
      </c>
      <c r="O180" s="46">
        <f>A126286894F_Latest</f>
        <v>83.034000000000006</v>
      </c>
      <c r="P180" s="46">
        <f>A126275446W_Latest</f>
        <v>77.054000000000002</v>
      </c>
      <c r="Q180" s="46">
        <f>A126298774K_Latest</f>
        <v>49.439</v>
      </c>
      <c r="R180" s="46">
        <f>A126287110R_Latest</f>
        <v>27.614999999999998</v>
      </c>
      <c r="S180" s="46">
        <f>A126274366C_Latest</f>
        <v>135.35499999999999</v>
      </c>
      <c r="T180" s="46">
        <f>A126297694T_Latest</f>
        <v>93.546999999999997</v>
      </c>
      <c r="U180" s="46">
        <f>A126286030W_Latest</f>
        <v>41.807000000000002</v>
      </c>
      <c r="V180" s="46">
        <f>A126274582W_Latest</f>
        <v>20.937000000000001</v>
      </c>
      <c r="W180" s="46">
        <f>A126297910X_Latest</f>
        <v>14.802</v>
      </c>
      <c r="X180" s="46">
        <f>A126286246J_Latest</f>
        <v>6.1349999999999998</v>
      </c>
      <c r="Y180" s="46">
        <f>A126274798J_Latest</f>
        <v>9.1460000000000008</v>
      </c>
      <c r="Z180" s="46">
        <f>A126298126L_Latest</f>
        <v>6.3049999999999997</v>
      </c>
      <c r="AA180" s="46">
        <f>A126286462A_Latest</f>
        <v>2.8410000000000002</v>
      </c>
      <c r="AB180" s="46">
        <f>A126273934W_Latest</f>
        <v>15.333</v>
      </c>
      <c r="AC180" s="46">
        <f>A126297262L_Latest</f>
        <v>11.202999999999999</v>
      </c>
      <c r="AD180" s="46">
        <f>A126285598V_Latest</f>
        <v>4.13</v>
      </c>
    </row>
    <row r="181" spans="1:30" hidden="1">
      <c r="A181" s="45"/>
      <c r="B181" s="45" t="s">
        <v>4346</v>
      </c>
      <c r="C181" s="62">
        <v>67</v>
      </c>
      <c r="D181" s="46">
        <f>A126273786F_Latest</f>
        <v>76.662000000000006</v>
      </c>
      <c r="E181" s="46">
        <f>A126297114K_Latest</f>
        <v>40.584000000000003</v>
      </c>
      <c r="F181" s="46">
        <f>A126285450X_Latest</f>
        <v>36.078000000000003</v>
      </c>
      <c r="G181" s="46">
        <f>A126275082V_Latest</f>
        <v>28.887</v>
      </c>
      <c r="H181" s="46">
        <f>A126298410W_Latest</f>
        <v>15.792</v>
      </c>
      <c r="I181" s="46">
        <f>A126286746C_Latest</f>
        <v>13.095000000000001</v>
      </c>
      <c r="J181" s="46">
        <f>A126274218A_Latest</f>
        <v>13.475</v>
      </c>
      <c r="K181" s="46">
        <f>A126297546R_Latest</f>
        <v>9.0109999999999992</v>
      </c>
      <c r="L181" s="46">
        <f>A126285882C_Latest</f>
        <v>4.4630000000000001</v>
      </c>
      <c r="M181" s="46">
        <f>A126275298F_Latest</f>
        <v>18.286999999999999</v>
      </c>
      <c r="N181" s="46">
        <f>A126298626J_Latest</f>
        <v>9.06</v>
      </c>
      <c r="O181" s="46">
        <f>A126286962W_Latest</f>
        <v>9.2270000000000003</v>
      </c>
      <c r="P181" s="46">
        <f>A126275514L_Latest</f>
        <v>4.9390000000000001</v>
      </c>
      <c r="Q181" s="46">
        <f>A126298842A_Latest</f>
        <v>2.7309999999999999</v>
      </c>
      <c r="R181" s="46">
        <f>A126287178K_Latest</f>
        <v>2.2080000000000002</v>
      </c>
      <c r="S181" s="46">
        <f>A126274434V_Latest</f>
        <v>8.7059999999999995</v>
      </c>
      <c r="T181" s="46">
        <f>A126297762J_Latest</f>
        <v>2.923</v>
      </c>
      <c r="U181" s="46">
        <f>A126286098T_Latest</f>
        <v>5.7830000000000004</v>
      </c>
      <c r="V181" s="46">
        <f>A126274650L_Latest</f>
        <v>1.552</v>
      </c>
      <c r="W181" s="46">
        <f>A126297978V_Latest</f>
        <v>0.54300000000000004</v>
      </c>
      <c r="X181" s="46">
        <f>A126286314X_Latest</f>
        <v>1.0089999999999999</v>
      </c>
      <c r="Y181" s="46">
        <f>A126274866X_Latest</f>
        <v>0.21099999999999999</v>
      </c>
      <c r="Z181" s="46">
        <f>A126298194R_Latest</f>
        <v>9.8000000000000004E-2</v>
      </c>
      <c r="AA181" s="46">
        <f>A126286530T_Latest</f>
        <v>0.113</v>
      </c>
      <c r="AB181" s="46">
        <f>A126274002R_Latest</f>
        <v>0.60599999999999998</v>
      </c>
      <c r="AC181" s="46">
        <f>A126297330C_Latest</f>
        <v>0.42599999999999999</v>
      </c>
      <c r="AD181" s="46">
        <f>A126285666K_Latest</f>
        <v>0.18</v>
      </c>
    </row>
    <row r="182" spans="1:30" hidden="1">
      <c r="A182" s="45"/>
      <c r="B182" s="51" t="s">
        <v>4323</v>
      </c>
      <c r="C182" s="62">
        <v>68</v>
      </c>
      <c r="D182" s="46">
        <f>A126273738L_Latest</f>
        <v>26.521999999999998</v>
      </c>
      <c r="E182" s="46">
        <f>A126297066C_Latest</f>
        <v>17.922999999999998</v>
      </c>
      <c r="F182" s="46">
        <f>A126285402F_Latest</f>
        <v>8.5990000000000002</v>
      </c>
      <c r="G182" s="46">
        <f>A126275034A_Latest</f>
        <v>10.698</v>
      </c>
      <c r="H182" s="46">
        <f>A126298362R_Latest</f>
        <v>8.6820000000000004</v>
      </c>
      <c r="I182" s="46">
        <f>A126286698W_Latest</f>
        <v>2.016</v>
      </c>
      <c r="J182" s="46">
        <f>A126274170A_Latest</f>
        <v>4.3840000000000003</v>
      </c>
      <c r="K182" s="46">
        <f>A126297498J_Latest</f>
        <v>2.802</v>
      </c>
      <c r="L182" s="46">
        <f>A126285834K_Latest</f>
        <v>1.581</v>
      </c>
      <c r="M182" s="46">
        <f>A126275250V_Latest</f>
        <v>5.6280000000000001</v>
      </c>
      <c r="N182" s="46">
        <f>A126298578A_Latest</f>
        <v>3.1379999999999999</v>
      </c>
      <c r="O182" s="46">
        <f>A126286914C_Latest</f>
        <v>2.4900000000000002</v>
      </c>
      <c r="P182" s="46">
        <f>A126275466F_Latest</f>
        <v>2.5979999999999999</v>
      </c>
      <c r="Q182" s="46">
        <f>A126298794V_Latest</f>
        <v>1.554</v>
      </c>
      <c r="R182" s="46">
        <f>A126287130X_Latest</f>
        <v>1.044</v>
      </c>
      <c r="S182" s="46">
        <f>A126274386L_Latest</f>
        <v>2.1579999999999999</v>
      </c>
      <c r="T182" s="46">
        <f>A126297714R_Latest</f>
        <v>1.109</v>
      </c>
      <c r="U182" s="46">
        <f>A126286050F_Latest</f>
        <v>1.0489999999999999</v>
      </c>
      <c r="V182" s="46">
        <f>A126274602V_Latest</f>
        <v>0.83799999999999997</v>
      </c>
      <c r="W182" s="46">
        <f>A126297930J_Latest</f>
        <v>0.42</v>
      </c>
      <c r="X182" s="46">
        <f>A126286266T_Latest</f>
        <v>0.41799999999999998</v>
      </c>
      <c r="Y182" s="46">
        <f>A126274818F_Latest</f>
        <v>0</v>
      </c>
      <c r="Z182" s="46">
        <f>A126298146W_Latest</f>
        <v>0</v>
      </c>
      <c r="AA182" s="46">
        <f>A126286482K_Latest</f>
        <v>0</v>
      </c>
      <c r="AB182" s="46">
        <f>A126273954F_Latest</f>
        <v>0.217</v>
      </c>
      <c r="AC182" s="46">
        <f>A126297282W_Latest</f>
        <v>0.217</v>
      </c>
      <c r="AD182" s="46">
        <f>A126285618T_Latest</f>
        <v>0</v>
      </c>
    </row>
    <row r="183" spans="1:30" hidden="1">
      <c r="A183" s="45"/>
      <c r="B183" s="51" t="s">
        <v>4324</v>
      </c>
      <c r="C183" s="62">
        <v>69</v>
      </c>
      <c r="D183" s="46">
        <f>A126273834L_Latest</f>
        <v>20.754999999999999</v>
      </c>
      <c r="E183" s="46">
        <f>A126297162C_Latest</f>
        <v>13.927</v>
      </c>
      <c r="F183" s="46">
        <f>A126285498K_Latest</f>
        <v>6.8280000000000003</v>
      </c>
      <c r="G183" s="46">
        <f>A126275130A_Latest</f>
        <v>7.0110000000000001</v>
      </c>
      <c r="H183" s="46">
        <f>A126298458J_Latest</f>
        <v>4.641</v>
      </c>
      <c r="I183" s="46">
        <f>A126286794W_Latest</f>
        <v>2.37</v>
      </c>
      <c r="J183" s="46">
        <f>A126274266V_Latest</f>
        <v>4.9909999999999997</v>
      </c>
      <c r="K183" s="46">
        <f>A126297594J_Latest</f>
        <v>4.4770000000000003</v>
      </c>
      <c r="L183" s="46">
        <f>A126285930K_Latest</f>
        <v>0.51300000000000001</v>
      </c>
      <c r="M183" s="46">
        <f>A126275346L_Latest</f>
        <v>5.1619999999999999</v>
      </c>
      <c r="N183" s="46">
        <f>A126298674A_Latest</f>
        <v>2.9369999999999998</v>
      </c>
      <c r="O183" s="46">
        <f>A126287010F_Latest</f>
        <v>2.2250000000000001</v>
      </c>
      <c r="P183" s="46">
        <f>A126275562F_Latest</f>
        <v>0.59299999999999997</v>
      </c>
      <c r="Q183" s="46">
        <f>A126298890V_Latest</f>
        <v>0.59299999999999997</v>
      </c>
      <c r="R183" s="46">
        <f>A126287226T_Latest</f>
        <v>0</v>
      </c>
      <c r="S183" s="46">
        <f>A126274482L_Latest</f>
        <v>2.3959999999999999</v>
      </c>
      <c r="T183" s="46">
        <f>A126297810R_Latest</f>
        <v>0.94699999999999995</v>
      </c>
      <c r="U183" s="46">
        <f>A126286146X_Latest</f>
        <v>1.4490000000000001</v>
      </c>
      <c r="V183" s="46">
        <f>A126274698X_Latest</f>
        <v>0.39400000000000002</v>
      </c>
      <c r="W183" s="46">
        <f>A126298026C_Latest</f>
        <v>0.124</v>
      </c>
      <c r="X183" s="46">
        <f>A126286362T_Latest</f>
        <v>0.27</v>
      </c>
      <c r="Y183" s="46">
        <f>A126274914F_Latest</f>
        <v>0</v>
      </c>
      <c r="Z183" s="46">
        <f>A126298242W_Latest</f>
        <v>0</v>
      </c>
      <c r="AA183" s="46">
        <f>A126286578C_Latest</f>
        <v>0</v>
      </c>
      <c r="AB183" s="46">
        <f>A126274050J_Latest</f>
        <v>0.20899999999999999</v>
      </c>
      <c r="AC183" s="46">
        <f>A126297378R_Latest</f>
        <v>0.20899999999999999</v>
      </c>
      <c r="AD183" s="46">
        <f>A126285714T_Latest</f>
        <v>0</v>
      </c>
    </row>
    <row r="184" spans="1:30" hidden="1">
      <c r="A184" s="45"/>
      <c r="B184" s="51" t="s">
        <v>4325</v>
      </c>
      <c r="C184" s="62">
        <v>70</v>
      </c>
      <c r="D184" s="46">
        <f>A126273838W_Latest</f>
        <v>29.385000000000002</v>
      </c>
      <c r="E184" s="46">
        <f>A126297166L_Latest</f>
        <v>8.734</v>
      </c>
      <c r="F184" s="46">
        <f>A126285502R_Latest</f>
        <v>20.651</v>
      </c>
      <c r="G184" s="46">
        <f>A126275134K_Latest</f>
        <v>11.177</v>
      </c>
      <c r="H184" s="46">
        <f>A126298462X_Latest</f>
        <v>2.4689999999999999</v>
      </c>
      <c r="I184" s="46">
        <f>A126286798F_Latest</f>
        <v>8.7089999999999996</v>
      </c>
      <c r="J184" s="46">
        <f>A126274270K_Latest</f>
        <v>4.101</v>
      </c>
      <c r="K184" s="46">
        <f>A126297598T_Latest</f>
        <v>1.732</v>
      </c>
      <c r="L184" s="46">
        <f>A126285934V_Latest</f>
        <v>2.3679999999999999</v>
      </c>
      <c r="M184" s="46">
        <f>A126275350C_Latest</f>
        <v>7.4969999999999999</v>
      </c>
      <c r="N184" s="46">
        <f>A126298678K_Latest</f>
        <v>2.9849999999999999</v>
      </c>
      <c r="O184" s="46">
        <f>A126287014R_Latest</f>
        <v>4.5119999999999996</v>
      </c>
      <c r="P184" s="46">
        <f>A126275566R_Latest</f>
        <v>1.748</v>
      </c>
      <c r="Q184" s="46">
        <f>A126298894C_Latest</f>
        <v>0.58399999999999996</v>
      </c>
      <c r="R184" s="46">
        <f>A126287230J_Latest</f>
        <v>1.1639999999999999</v>
      </c>
      <c r="S184" s="46">
        <f>A126274486W_Latest</f>
        <v>4.1509999999999998</v>
      </c>
      <c r="T184" s="46">
        <f>A126297814X_Latest</f>
        <v>0.86699999999999999</v>
      </c>
      <c r="U184" s="46">
        <f>A126286150R_Latest</f>
        <v>3.2850000000000001</v>
      </c>
      <c r="V184" s="46">
        <f>A126274702C_Latest</f>
        <v>0.32</v>
      </c>
      <c r="W184" s="46">
        <f>A126298030V_Latest</f>
        <v>0</v>
      </c>
      <c r="X184" s="46">
        <f>A126286366A_Latest</f>
        <v>0.32</v>
      </c>
      <c r="Y184" s="46">
        <f>A126274918R_Latest</f>
        <v>0.21099999999999999</v>
      </c>
      <c r="Z184" s="46">
        <f>A126298246F_Latest</f>
        <v>9.8000000000000004E-2</v>
      </c>
      <c r="AA184" s="46">
        <f>A126286582V_Latest</f>
        <v>0.113</v>
      </c>
      <c r="AB184" s="46">
        <f>A126274054T_Latest</f>
        <v>0.18</v>
      </c>
      <c r="AC184" s="46">
        <f>A126297382F_Latest</f>
        <v>0</v>
      </c>
      <c r="AD184" s="46">
        <f>A126285718A_Latest</f>
        <v>0.18</v>
      </c>
    </row>
    <row r="185" spans="1:30" hidden="1">
      <c r="A185" s="45"/>
      <c r="B185" s="45" t="s">
        <v>4347</v>
      </c>
      <c r="C185" s="62">
        <v>71</v>
      </c>
      <c r="D185" s="46">
        <f>A126273754L_Latest</f>
        <v>96.94</v>
      </c>
      <c r="E185" s="46">
        <f>A126297082C_Latest</f>
        <v>52.383000000000003</v>
      </c>
      <c r="F185" s="46">
        <f>A126285418X_Latest</f>
        <v>44.557000000000002</v>
      </c>
      <c r="G185" s="46">
        <f>A126275050A_Latest</f>
        <v>28.233000000000001</v>
      </c>
      <c r="H185" s="46">
        <f>A126298378J_Latest</f>
        <v>14.484</v>
      </c>
      <c r="I185" s="46">
        <f>A126286714K_Latest</f>
        <v>13.749000000000001</v>
      </c>
      <c r="J185" s="46">
        <f>A126274186V_Latest</f>
        <v>27.754999999999999</v>
      </c>
      <c r="K185" s="46">
        <f>A126297514W_Latest</f>
        <v>17.431000000000001</v>
      </c>
      <c r="L185" s="46">
        <f>A126285850K_Latest</f>
        <v>10.324</v>
      </c>
      <c r="M185" s="46">
        <f>A126275266L_Latest</f>
        <v>18.501000000000001</v>
      </c>
      <c r="N185" s="46">
        <f>A126298594A_Latest</f>
        <v>8.2989999999999995</v>
      </c>
      <c r="O185" s="46">
        <f>A126286930C_Latest</f>
        <v>10.202</v>
      </c>
      <c r="P185" s="46">
        <f>A126275482F_Latest</f>
        <v>9.3010000000000002</v>
      </c>
      <c r="Q185" s="46">
        <f>A126298810J_Latest</f>
        <v>4.1859999999999999</v>
      </c>
      <c r="R185" s="46">
        <f>A126287146T_Latest</f>
        <v>5.1150000000000002</v>
      </c>
      <c r="S185" s="46">
        <f>A126274402A_Latest</f>
        <v>9.5510000000000002</v>
      </c>
      <c r="T185" s="46">
        <f>A126297730R_Latest</f>
        <v>5.2590000000000003</v>
      </c>
      <c r="U185" s="46">
        <f>A126286066X_Latest</f>
        <v>4.2919999999999998</v>
      </c>
      <c r="V185" s="46">
        <f>A126274618L_Latest</f>
        <v>1.708</v>
      </c>
      <c r="W185" s="46">
        <f>A126297946A_Latest</f>
        <v>1.1990000000000001</v>
      </c>
      <c r="X185" s="46">
        <f>A126286282T_Latest</f>
        <v>0.50900000000000001</v>
      </c>
      <c r="Y185" s="46">
        <f>A126274834F_Latest</f>
        <v>0.48599999999999999</v>
      </c>
      <c r="Z185" s="46">
        <f>A126298162W_Latest</f>
        <v>0.30599999999999999</v>
      </c>
      <c r="AA185" s="46">
        <f>A126286498C_Latest</f>
        <v>0.18</v>
      </c>
      <c r="AB185" s="46">
        <f>A126273970F_Latest</f>
        <v>1.405</v>
      </c>
      <c r="AC185" s="46">
        <f>A126297298R_Latest</f>
        <v>1.2170000000000001</v>
      </c>
      <c r="AD185" s="46">
        <f>A126285634T_Latest</f>
        <v>0.188</v>
      </c>
    </row>
    <row r="186" spans="1:30" hidden="1">
      <c r="A186" s="45"/>
      <c r="B186" s="51" t="s">
        <v>4327</v>
      </c>
      <c r="C186" s="62">
        <v>72</v>
      </c>
      <c r="D186" s="46">
        <f>A126273722V_Latest</f>
        <v>31.388000000000002</v>
      </c>
      <c r="E186" s="46">
        <f>A126297050K_Latest</f>
        <v>21.986999999999998</v>
      </c>
      <c r="F186" s="46">
        <f>A126285386T_Latest</f>
        <v>9.4009999999999998</v>
      </c>
      <c r="G186" s="46">
        <f>A126275018A_Latest</f>
        <v>9.6170000000000009</v>
      </c>
      <c r="H186" s="46">
        <f>A126298346R_Latest</f>
        <v>5.6790000000000003</v>
      </c>
      <c r="I186" s="46">
        <f>A126286682C_Latest</f>
        <v>3.9380000000000002</v>
      </c>
      <c r="J186" s="46">
        <f>A126274154A_Latest</f>
        <v>10.141</v>
      </c>
      <c r="K186" s="46">
        <f>A126297482R_Latest</f>
        <v>8.4090000000000007</v>
      </c>
      <c r="L186" s="46">
        <f>A126285818K_Latest</f>
        <v>1.7330000000000001</v>
      </c>
      <c r="M186" s="46">
        <f>A126275234V_Latest</f>
        <v>5.8940000000000001</v>
      </c>
      <c r="N186" s="46">
        <f>A126298562J_Latest</f>
        <v>2.8109999999999999</v>
      </c>
      <c r="O186" s="46">
        <f>A126286898R_Latest</f>
        <v>3.0840000000000001</v>
      </c>
      <c r="P186" s="46">
        <f>A126275450L_Latest</f>
        <v>2.5670000000000002</v>
      </c>
      <c r="Q186" s="46">
        <f>A126298778V_Latest</f>
        <v>1.92</v>
      </c>
      <c r="R186" s="46">
        <f>A126287114X_Latest</f>
        <v>0.64600000000000002</v>
      </c>
      <c r="S186" s="46">
        <f>A126274370V_Latest</f>
        <v>2.4670000000000001</v>
      </c>
      <c r="T186" s="46">
        <f>A126297698A_Latest</f>
        <v>2.4670000000000001</v>
      </c>
      <c r="U186" s="46">
        <f>A126286034F_Latest</f>
        <v>0</v>
      </c>
      <c r="V186" s="46">
        <f>A126274586F_Latest</f>
        <v>0.16800000000000001</v>
      </c>
      <c r="W186" s="46">
        <f>A126297914J_Latest</f>
        <v>0.16800000000000001</v>
      </c>
      <c r="X186" s="46">
        <f>A126286250X_Latest</f>
        <v>0</v>
      </c>
      <c r="Y186" s="46">
        <f>A126274802L_Latest</f>
        <v>0.109</v>
      </c>
      <c r="Z186" s="46">
        <f>A126298130C_Latest</f>
        <v>0.109</v>
      </c>
      <c r="AA186" s="46">
        <f>A126286466K_Latest</f>
        <v>0</v>
      </c>
      <c r="AB186" s="46">
        <f>A126273938F_Latest</f>
        <v>0.42499999999999999</v>
      </c>
      <c r="AC186" s="46">
        <f>A126297266W_Latest</f>
        <v>0.42499999999999999</v>
      </c>
      <c r="AD186" s="46">
        <f>A126285602X_Latest</f>
        <v>0</v>
      </c>
    </row>
    <row r="187" spans="1:30" hidden="1">
      <c r="A187" s="45"/>
      <c r="B187" s="51" t="s">
        <v>4328</v>
      </c>
      <c r="C187" s="62">
        <v>73</v>
      </c>
      <c r="D187" s="46">
        <f>A126273906L_Latest</f>
        <v>24.957999999999998</v>
      </c>
      <c r="E187" s="46">
        <f>A126297234C_Latest</f>
        <v>13.884</v>
      </c>
      <c r="F187" s="46">
        <f>A126285570T_Latest</f>
        <v>11.074</v>
      </c>
      <c r="G187" s="46">
        <f>A126275202A_Latest</f>
        <v>7.4450000000000003</v>
      </c>
      <c r="H187" s="46">
        <f>A126298530R_Latest</f>
        <v>4.38</v>
      </c>
      <c r="I187" s="46">
        <f>A126286866W_Latest</f>
        <v>3.0640000000000001</v>
      </c>
      <c r="J187" s="46">
        <f>A126274338V_Latest</f>
        <v>4.4669999999999996</v>
      </c>
      <c r="K187" s="46">
        <f>A126297666J_Latest</f>
        <v>2.597</v>
      </c>
      <c r="L187" s="46">
        <f>A126286002L_Latest</f>
        <v>1.87</v>
      </c>
      <c r="M187" s="46">
        <f>A126275418L_Latest</f>
        <v>6.1219999999999999</v>
      </c>
      <c r="N187" s="46">
        <f>A126298746A_Latest</f>
        <v>3.306</v>
      </c>
      <c r="O187" s="46">
        <f>A126287082T_Latest</f>
        <v>2.8159999999999998</v>
      </c>
      <c r="P187" s="46">
        <f>A126275634F_Latest</f>
        <v>2.9740000000000002</v>
      </c>
      <c r="Q187" s="46">
        <f>A126298962V_Latest</f>
        <v>1.121</v>
      </c>
      <c r="R187" s="46">
        <f>A126287298C_Latest</f>
        <v>1.853</v>
      </c>
      <c r="S187" s="46">
        <f>A126274554L_Latest</f>
        <v>3.411</v>
      </c>
      <c r="T187" s="46">
        <f>A126297882A_Latest</f>
        <v>1.94</v>
      </c>
      <c r="U187" s="46">
        <f>A126286218X_Latest</f>
        <v>1.4710000000000001</v>
      </c>
      <c r="V187" s="46">
        <f>A126274770F_Latest</f>
        <v>0.439</v>
      </c>
      <c r="W187" s="46">
        <f>A126298098R_Latest</f>
        <v>0.439</v>
      </c>
      <c r="X187" s="46">
        <f>A126286434T_Latest</f>
        <v>0</v>
      </c>
      <c r="Y187" s="46">
        <f>A126274986T_Latest</f>
        <v>0.10100000000000001</v>
      </c>
      <c r="Z187" s="46">
        <f>A126298314W_Latest</f>
        <v>0.10100000000000001</v>
      </c>
      <c r="AA187" s="46">
        <f>A126286650K_Latest</f>
        <v>0</v>
      </c>
      <c r="AB187" s="46">
        <f>A126274122J_Latest</f>
        <v>0</v>
      </c>
      <c r="AC187" s="46">
        <f>A126297450W_Latest</f>
        <v>0</v>
      </c>
      <c r="AD187" s="46">
        <f>A126285786C_Latest</f>
        <v>0</v>
      </c>
    </row>
    <row r="188" spans="1:30" hidden="1">
      <c r="A188" s="45"/>
      <c r="B188" s="51" t="s">
        <v>4329</v>
      </c>
      <c r="C188" s="62">
        <v>74</v>
      </c>
      <c r="D188" s="46">
        <f>A126273790W_Latest</f>
        <v>40.594000000000001</v>
      </c>
      <c r="E188" s="46">
        <f>A126297118V_Latest</f>
        <v>16.512</v>
      </c>
      <c r="F188" s="46">
        <f>A126285454J_Latest</f>
        <v>24.082000000000001</v>
      </c>
      <c r="G188" s="46">
        <f>A126275086C_Latest</f>
        <v>11.170999999999999</v>
      </c>
      <c r="H188" s="46">
        <f>A126298414F_Latest</f>
        <v>4.4249999999999998</v>
      </c>
      <c r="I188" s="46">
        <f>A126286750V_Latest</f>
        <v>6.7460000000000004</v>
      </c>
      <c r="J188" s="46">
        <f>A126274222T_Latest</f>
        <v>13.147</v>
      </c>
      <c r="K188" s="46">
        <f>A126297550F_Latest</f>
        <v>6.4260000000000002</v>
      </c>
      <c r="L188" s="46">
        <f>A126285886L_Latest</f>
        <v>6.7210000000000001</v>
      </c>
      <c r="M188" s="46">
        <f>A126275302K_Latest</f>
        <v>6.4850000000000003</v>
      </c>
      <c r="N188" s="46">
        <f>A126298630X_Latest</f>
        <v>2.1829999999999998</v>
      </c>
      <c r="O188" s="46">
        <f>A126286966F_Latest</f>
        <v>4.3029999999999999</v>
      </c>
      <c r="P188" s="46">
        <f>A126275518W_Latest</f>
        <v>3.76</v>
      </c>
      <c r="Q188" s="46">
        <f>A126298846K_Latest</f>
        <v>1.145</v>
      </c>
      <c r="R188" s="46">
        <f>A126287182A_Latest</f>
        <v>2.6150000000000002</v>
      </c>
      <c r="S188" s="46">
        <f>A126274438C_Latest</f>
        <v>3.6739999999999999</v>
      </c>
      <c r="T188" s="46">
        <f>A126297766T_Latest</f>
        <v>0.85299999999999998</v>
      </c>
      <c r="U188" s="46">
        <f>A126286102W_Latest</f>
        <v>2.8210000000000002</v>
      </c>
      <c r="V188" s="46">
        <f>A126274654W_Latest</f>
        <v>1.101</v>
      </c>
      <c r="W188" s="46">
        <f>A126297982K_Latest</f>
        <v>0.59199999999999997</v>
      </c>
      <c r="X188" s="46">
        <f>A126286318J_Latest</f>
        <v>0.50900000000000001</v>
      </c>
      <c r="Y188" s="46">
        <f>A126274870R_Latest</f>
        <v>0.27600000000000002</v>
      </c>
      <c r="Z188" s="46">
        <f>A126298198X_Latest</f>
        <v>9.6000000000000002E-2</v>
      </c>
      <c r="AA188" s="46">
        <f>A126286534A_Latest</f>
        <v>0.18</v>
      </c>
      <c r="AB188" s="46">
        <f>A126274006X_Latest</f>
        <v>0.98</v>
      </c>
      <c r="AC188" s="46">
        <f>A126297334L_Latest</f>
        <v>0.79200000000000004</v>
      </c>
      <c r="AD188" s="46">
        <f>A126285670A_Latest</f>
        <v>0.188</v>
      </c>
    </row>
    <row r="189" spans="1:30" hidden="1">
      <c r="A189" s="45"/>
      <c r="B189" s="45" t="s">
        <v>4330</v>
      </c>
      <c r="C189" s="62">
        <v>75</v>
      </c>
      <c r="D189" s="46">
        <f>A126273862W_Latest</f>
        <v>572.471</v>
      </c>
      <c r="E189" s="46">
        <f>A126297190L_Latest</f>
        <v>383.13900000000001</v>
      </c>
      <c r="F189" s="46">
        <f>A126285526J_Latest</f>
        <v>189.33199999999999</v>
      </c>
      <c r="G189" s="46">
        <f>A126275158C_Latest</f>
        <v>186.41399999999999</v>
      </c>
      <c r="H189" s="46">
        <f>A126298486T_Latest</f>
        <v>131.477</v>
      </c>
      <c r="I189" s="46">
        <f>A126286822V_Latest</f>
        <v>54.936999999999998</v>
      </c>
      <c r="J189" s="46">
        <f>A126274294C_Latest</f>
        <v>159.85599999999999</v>
      </c>
      <c r="K189" s="46">
        <f>A126297622F_Latest</f>
        <v>107.068</v>
      </c>
      <c r="L189" s="46">
        <f>A126285958L_Latest</f>
        <v>52.787999999999997</v>
      </c>
      <c r="M189" s="46">
        <f>A126275374W_Latest</f>
        <v>101.733</v>
      </c>
      <c r="N189" s="46">
        <f>A126298702X_Latest</f>
        <v>62.628</v>
      </c>
      <c r="O189" s="46">
        <f>A126287038J_Latest</f>
        <v>39.104999999999997</v>
      </c>
      <c r="P189" s="46">
        <f>A126275590R_Latest</f>
        <v>42.423999999999999</v>
      </c>
      <c r="Q189" s="46">
        <f>A126298918K_Latest</f>
        <v>28.082000000000001</v>
      </c>
      <c r="R189" s="46">
        <f>A126287254A_Latest</f>
        <v>14.342000000000001</v>
      </c>
      <c r="S189" s="46">
        <f>A126274510K_Latest</f>
        <v>56.744</v>
      </c>
      <c r="T189" s="46">
        <f>A126297838T_Latest</f>
        <v>37.795000000000002</v>
      </c>
      <c r="U189" s="46">
        <f>A126286174J_Latest</f>
        <v>18.949000000000002</v>
      </c>
      <c r="V189" s="46">
        <f>A126274726W_Latest</f>
        <v>12.874000000000001</v>
      </c>
      <c r="W189" s="46">
        <f>A126298054L_Latest</f>
        <v>7.9859999999999998</v>
      </c>
      <c r="X189" s="46">
        <f>A126286390A_Latest</f>
        <v>4.8869999999999996</v>
      </c>
      <c r="Y189" s="46">
        <f>A126274942R_Latest</f>
        <v>1.532</v>
      </c>
      <c r="Z189" s="46">
        <f>A126298270F_Latest</f>
        <v>1.111</v>
      </c>
      <c r="AA189" s="46">
        <f>A126286606A_Latest</f>
        <v>0.42</v>
      </c>
      <c r="AB189" s="46">
        <f>A126274078K_Latest</f>
        <v>10.894</v>
      </c>
      <c r="AC189" s="46">
        <f>A126297406L_Latest</f>
        <v>6.9909999999999997</v>
      </c>
      <c r="AD189" s="46">
        <f>A126285742A_Latest</f>
        <v>3.903</v>
      </c>
    </row>
    <row r="190" spans="1:30" hidden="1">
      <c r="A190" s="53" t="s">
        <v>4289</v>
      </c>
      <c r="B190" s="54"/>
      <c r="C190" s="62">
        <v>76</v>
      </c>
      <c r="D190" s="46">
        <f>A126273902C_Latest</f>
        <v>1990.9280000000001</v>
      </c>
      <c r="E190" s="46">
        <f>A126297230V_Latest</f>
        <v>1305.9870000000001</v>
      </c>
      <c r="F190" s="46">
        <f>A126285566A_Latest</f>
        <v>684.94100000000003</v>
      </c>
      <c r="G190" s="46">
        <f>A126275198W_Latest</f>
        <v>644.08399999999995</v>
      </c>
      <c r="H190" s="46">
        <f>A126298526X_Latest</f>
        <v>426.55200000000002</v>
      </c>
      <c r="I190" s="46">
        <f>A126286862L_Latest</f>
        <v>217.53200000000001</v>
      </c>
      <c r="J190" s="46">
        <f>A126274334K_Latest</f>
        <v>534.50800000000004</v>
      </c>
      <c r="K190" s="46">
        <f>A126297662X_Latest</f>
        <v>353.274</v>
      </c>
      <c r="L190" s="46">
        <f>A126285998F_Latest</f>
        <v>181.233</v>
      </c>
      <c r="M190" s="46">
        <f>A126275414C_Latest</f>
        <v>391.57799999999997</v>
      </c>
      <c r="N190" s="46">
        <f>A126298742T_Latest</f>
        <v>250.011</v>
      </c>
      <c r="O190" s="46">
        <f>A126287078A_Latest</f>
        <v>141.56800000000001</v>
      </c>
      <c r="P190" s="46">
        <f>A126275630W_Latest</f>
        <v>133.71799999999999</v>
      </c>
      <c r="Q190" s="46">
        <f>A126298958C_Latest</f>
        <v>84.438000000000002</v>
      </c>
      <c r="R190" s="46">
        <f>A126287294V_Latest</f>
        <v>49.28</v>
      </c>
      <c r="S190" s="46">
        <f>A126274550C_Latest</f>
        <v>210.35599999999999</v>
      </c>
      <c r="T190" s="46">
        <f>A126297878K_Latest</f>
        <v>139.52500000000001</v>
      </c>
      <c r="U190" s="46">
        <f>A126286214R_Latest</f>
        <v>70.831000000000003</v>
      </c>
      <c r="V190" s="46">
        <f>A126274766R_Latest</f>
        <v>37.070999999999998</v>
      </c>
      <c r="W190" s="46">
        <f>A126298094F_Latest</f>
        <v>24.53</v>
      </c>
      <c r="X190" s="46">
        <f>A126286430J_Latest</f>
        <v>12.541</v>
      </c>
      <c r="Y190" s="46">
        <f>A126274982J_Latest</f>
        <v>11.375</v>
      </c>
      <c r="Z190" s="46">
        <f>A126298310L_Latest</f>
        <v>7.82</v>
      </c>
      <c r="AA190" s="46">
        <f>A126286646V_Latest</f>
        <v>3.5539999999999998</v>
      </c>
      <c r="AB190" s="46">
        <f>A126274118T_Latest</f>
        <v>28.238</v>
      </c>
      <c r="AC190" s="46">
        <f>A126297446F_Latest</f>
        <v>19.835999999999999</v>
      </c>
      <c r="AD190" s="46">
        <f>A126285782V_Latest</f>
        <v>8.4019999999999992</v>
      </c>
    </row>
    <row r="191" spans="1:30" hidden="1">
      <c r="A191" s="55"/>
      <c r="B191" s="56"/>
      <c r="C191" s="5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61"/>
    </row>
    <row r="192" spans="1:30" hidden="1">
      <c r="A192" s="55"/>
      <c r="B192" s="56"/>
      <c r="C192" s="5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61"/>
    </row>
    <row r="193" spans="1:30" hidden="1">
      <c r="A193" s="55"/>
      <c r="B193" s="56"/>
      <c r="C193" s="5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</row>
    <row r="194" spans="1:30" hidden="1">
      <c r="A194" s="60"/>
      <c r="B194" s="59"/>
      <c r="C194" s="59"/>
      <c r="D194" s="62">
        <v>1</v>
      </c>
      <c r="E194" s="62">
        <v>2</v>
      </c>
      <c r="F194" s="62">
        <v>3</v>
      </c>
      <c r="G194" s="62">
        <v>4</v>
      </c>
      <c r="H194" s="62">
        <v>5</v>
      </c>
      <c r="I194" s="62">
        <v>6</v>
      </c>
      <c r="J194" s="62">
        <v>7</v>
      </c>
      <c r="K194" s="62">
        <v>8</v>
      </c>
      <c r="L194" s="62">
        <v>9</v>
      </c>
      <c r="M194" s="62">
        <v>10</v>
      </c>
      <c r="N194" s="62">
        <v>11</v>
      </c>
      <c r="O194" s="62">
        <v>12</v>
      </c>
      <c r="P194" s="62">
        <v>13</v>
      </c>
      <c r="Q194" s="62">
        <v>14</v>
      </c>
      <c r="R194" s="62">
        <v>15</v>
      </c>
      <c r="S194" s="62">
        <v>16</v>
      </c>
      <c r="T194" s="62">
        <v>17</v>
      </c>
      <c r="U194" s="62">
        <v>18</v>
      </c>
      <c r="V194" s="62">
        <v>19</v>
      </c>
      <c r="W194" s="62">
        <v>20</v>
      </c>
      <c r="X194" s="62">
        <v>21</v>
      </c>
      <c r="Y194" s="62">
        <v>22</v>
      </c>
      <c r="Z194" s="62">
        <v>23</v>
      </c>
      <c r="AA194" s="62">
        <v>24</v>
      </c>
      <c r="AB194" s="62">
        <v>25</v>
      </c>
      <c r="AC194" s="62">
        <v>26</v>
      </c>
      <c r="AD194" s="62">
        <v>27</v>
      </c>
    </row>
    <row r="195" spans="1:30" hidden="1">
      <c r="A195" s="36"/>
      <c r="B195" s="36"/>
      <c r="C195" s="36"/>
      <c r="D195" s="77" t="s">
        <v>4366</v>
      </c>
      <c r="E195" s="77"/>
      <c r="F195" s="77"/>
      <c r="G195" s="77" t="s">
        <v>4367</v>
      </c>
      <c r="H195" s="77"/>
      <c r="I195" s="77"/>
      <c r="J195" s="77" t="s">
        <v>4368</v>
      </c>
      <c r="K195" s="77"/>
      <c r="L195" s="77"/>
      <c r="M195" s="77" t="s">
        <v>4369</v>
      </c>
      <c r="N195" s="77"/>
      <c r="O195" s="77"/>
      <c r="P195" s="77" t="s">
        <v>4370</v>
      </c>
      <c r="Q195" s="77"/>
      <c r="R195" s="77"/>
      <c r="S195" s="77" t="s">
        <v>4371</v>
      </c>
      <c r="T195" s="77"/>
      <c r="U195" s="77"/>
      <c r="V195" s="77" t="s">
        <v>4363</v>
      </c>
      <c r="W195" s="77"/>
      <c r="X195" s="77"/>
      <c r="Y195" s="77" t="s">
        <v>4364</v>
      </c>
      <c r="Z195" s="77"/>
      <c r="AA195" s="77"/>
      <c r="AB195" s="77" t="s">
        <v>4365</v>
      </c>
      <c r="AC195" s="77"/>
      <c r="AD195" s="77"/>
    </row>
    <row r="196" spans="1:30" hidden="1">
      <c r="A196" s="36"/>
      <c r="B196" s="36"/>
      <c r="C196" s="36"/>
      <c r="D196" s="37" t="s">
        <v>4281</v>
      </c>
      <c r="E196" s="37" t="s">
        <v>4282</v>
      </c>
      <c r="F196" s="37" t="s">
        <v>4283</v>
      </c>
      <c r="G196" s="37" t="s">
        <v>4281</v>
      </c>
      <c r="H196" s="37" t="s">
        <v>4282</v>
      </c>
      <c r="I196" s="37" t="s">
        <v>4283</v>
      </c>
      <c r="J196" s="37" t="s">
        <v>4281</v>
      </c>
      <c r="K196" s="37" t="s">
        <v>4282</v>
      </c>
      <c r="L196" s="37" t="s">
        <v>4283</v>
      </c>
      <c r="M196" s="37" t="s">
        <v>4281</v>
      </c>
      <c r="N196" s="37" t="s">
        <v>4282</v>
      </c>
      <c r="O196" s="37" t="s">
        <v>4283</v>
      </c>
      <c r="P196" s="37" t="s">
        <v>4281</v>
      </c>
      <c r="Q196" s="37" t="s">
        <v>4282</v>
      </c>
      <c r="R196" s="37" t="s">
        <v>4283</v>
      </c>
      <c r="S196" s="37" t="s">
        <v>4281</v>
      </c>
      <c r="T196" s="37" t="s">
        <v>4282</v>
      </c>
      <c r="U196" s="37" t="s">
        <v>4283</v>
      </c>
      <c r="V196" s="37" t="s">
        <v>4281</v>
      </c>
      <c r="W196" s="37" t="s">
        <v>4282</v>
      </c>
      <c r="X196" s="37" t="s">
        <v>4283</v>
      </c>
      <c r="Y196" s="37" t="s">
        <v>4281</v>
      </c>
      <c r="Z196" s="37" t="s">
        <v>4282</v>
      </c>
      <c r="AA196" s="37" t="s">
        <v>4283</v>
      </c>
      <c r="AB196" s="37" t="s">
        <v>4281</v>
      </c>
      <c r="AC196" s="37" t="s">
        <v>4282</v>
      </c>
      <c r="AD196" s="37" t="s">
        <v>4283</v>
      </c>
    </row>
    <row r="197" spans="1:30" hidden="1">
      <c r="A197" s="41" t="s">
        <v>4285</v>
      </c>
      <c r="B197" s="42"/>
      <c r="C197" s="36"/>
      <c r="D197" s="40" t="s">
        <v>4284</v>
      </c>
      <c r="E197" s="40" t="s">
        <v>4284</v>
      </c>
      <c r="F197" s="40" t="s">
        <v>4284</v>
      </c>
      <c r="G197" s="40" t="s">
        <v>4284</v>
      </c>
      <c r="H197" s="40" t="s">
        <v>4284</v>
      </c>
      <c r="I197" s="40" t="s">
        <v>4284</v>
      </c>
      <c r="J197" s="40" t="s">
        <v>4284</v>
      </c>
      <c r="K197" s="40" t="s">
        <v>4284</v>
      </c>
      <c r="L197" s="40" t="s">
        <v>4284</v>
      </c>
      <c r="M197" s="40" t="s">
        <v>4284</v>
      </c>
      <c r="N197" s="40" t="s">
        <v>4284</v>
      </c>
      <c r="O197" s="40" t="s">
        <v>4284</v>
      </c>
      <c r="P197" s="40" t="s">
        <v>4284</v>
      </c>
      <c r="Q197" s="40" t="s">
        <v>4284</v>
      </c>
      <c r="R197" s="40" t="s">
        <v>4284</v>
      </c>
      <c r="S197" s="40" t="s">
        <v>4284</v>
      </c>
      <c r="T197" s="40" t="s">
        <v>4284</v>
      </c>
      <c r="U197" s="40" t="s">
        <v>4284</v>
      </c>
      <c r="V197" s="40" t="s">
        <v>4284</v>
      </c>
      <c r="W197" s="40" t="s">
        <v>4284</v>
      </c>
      <c r="X197" s="40" t="s">
        <v>4284</v>
      </c>
      <c r="Y197" s="40" t="s">
        <v>4284</v>
      </c>
      <c r="Z197" s="40" t="s">
        <v>4284</v>
      </c>
      <c r="AA197" s="40" t="s">
        <v>4284</v>
      </c>
      <c r="AB197" s="40" t="s">
        <v>4284</v>
      </c>
      <c r="AC197" s="40" t="s">
        <v>4284</v>
      </c>
      <c r="AD197" s="40" t="s">
        <v>4284</v>
      </c>
    </row>
    <row r="198" spans="1:30" hidden="1">
      <c r="A198" s="44" t="s">
        <v>4286</v>
      </c>
      <c r="B198" s="45"/>
      <c r="C198" s="66"/>
      <c r="D198" s="40"/>
      <c r="E198" s="40"/>
      <c r="F198" s="40"/>
      <c r="G198" s="43"/>
      <c r="H198" s="67"/>
      <c r="I198" s="67"/>
    </row>
    <row r="199" spans="1:30" hidden="1">
      <c r="A199" s="45"/>
      <c r="B199" s="45" t="s">
        <v>4287</v>
      </c>
      <c r="C199" s="62">
        <v>1</v>
      </c>
      <c r="D199" s="48" t="s">
        <v>244</v>
      </c>
      <c r="E199" s="48" t="s">
        <v>245</v>
      </c>
      <c r="F199" s="48" t="s">
        <v>246</v>
      </c>
      <c r="G199" s="48" t="s">
        <v>1861</v>
      </c>
      <c r="H199" s="48" t="s">
        <v>1862</v>
      </c>
      <c r="I199" s="48" t="s">
        <v>1863</v>
      </c>
      <c r="J199" s="48" t="s">
        <v>2252</v>
      </c>
      <c r="K199" s="48" t="s">
        <v>2253</v>
      </c>
      <c r="L199" s="48" t="s">
        <v>2254</v>
      </c>
      <c r="M199" s="48" t="s">
        <v>2622</v>
      </c>
      <c r="N199" s="48" t="s">
        <v>2623</v>
      </c>
      <c r="O199" s="48" t="s">
        <v>2624</v>
      </c>
      <c r="P199" s="48" t="s">
        <v>2784</v>
      </c>
      <c r="Q199" s="48" t="s">
        <v>2785</v>
      </c>
      <c r="R199" s="48" t="s">
        <v>2786</v>
      </c>
      <c r="S199" s="48" t="s">
        <v>3175</v>
      </c>
      <c r="T199" s="48" t="s">
        <v>3176</v>
      </c>
      <c r="U199" s="48" t="s">
        <v>3177</v>
      </c>
      <c r="V199" s="48" t="s">
        <v>3545</v>
      </c>
      <c r="W199" s="48" t="s">
        <v>3546</v>
      </c>
      <c r="X199" s="48" t="s">
        <v>3547</v>
      </c>
      <c r="Y199" s="48" t="s">
        <v>3707</v>
      </c>
      <c r="Z199" s="48" t="s">
        <v>3708</v>
      </c>
      <c r="AA199" s="48" t="s">
        <v>3709</v>
      </c>
      <c r="AB199" s="48" t="s">
        <v>4092</v>
      </c>
      <c r="AC199" s="48" t="s">
        <v>4093</v>
      </c>
      <c r="AD199" s="48" t="s">
        <v>4094</v>
      </c>
    </row>
    <row r="200" spans="1:30" hidden="1">
      <c r="A200" s="45"/>
      <c r="B200" s="45" t="s">
        <v>4288</v>
      </c>
      <c r="C200" s="62">
        <v>2</v>
      </c>
      <c r="D200" s="48" t="s">
        <v>298</v>
      </c>
      <c r="E200" s="48" t="s">
        <v>299</v>
      </c>
      <c r="F200" s="48" t="s">
        <v>300</v>
      </c>
      <c r="G200" s="48" t="s">
        <v>2144</v>
      </c>
      <c r="H200" s="48" t="s">
        <v>2145</v>
      </c>
      <c r="I200" s="48" t="s">
        <v>2146</v>
      </c>
      <c r="J200" s="48" t="s">
        <v>2306</v>
      </c>
      <c r="K200" s="48" t="s">
        <v>2307</v>
      </c>
      <c r="L200" s="48" t="s">
        <v>2308</v>
      </c>
      <c r="M200" s="48" t="s">
        <v>2676</v>
      </c>
      <c r="N200" s="48" t="s">
        <v>2677</v>
      </c>
      <c r="O200" s="48" t="s">
        <v>2678</v>
      </c>
      <c r="P200" s="48" t="s">
        <v>3067</v>
      </c>
      <c r="Q200" s="48" t="s">
        <v>3068</v>
      </c>
      <c r="R200" s="48" t="s">
        <v>3069</v>
      </c>
      <c r="S200" s="48" t="s">
        <v>3229</v>
      </c>
      <c r="T200" s="48" t="s">
        <v>3230</v>
      </c>
      <c r="U200" s="48" t="s">
        <v>3231</v>
      </c>
      <c r="V200" s="48" t="s">
        <v>3599</v>
      </c>
      <c r="W200" s="48" t="s">
        <v>3600</v>
      </c>
      <c r="X200" s="48" t="s">
        <v>3601</v>
      </c>
      <c r="Y200" s="48" t="s">
        <v>3984</v>
      </c>
      <c r="Z200" s="48" t="s">
        <v>3985</v>
      </c>
      <c r="AA200" s="48" t="s">
        <v>3986</v>
      </c>
      <c r="AB200" s="48" t="s">
        <v>4146</v>
      </c>
      <c r="AC200" s="48" t="s">
        <v>4147</v>
      </c>
      <c r="AD200" s="48" t="s">
        <v>4148</v>
      </c>
    </row>
    <row r="201" spans="1:30" hidden="1">
      <c r="A201" s="44" t="s">
        <v>4289</v>
      </c>
      <c r="B201" s="45"/>
      <c r="C201" s="62">
        <v>3</v>
      </c>
      <c r="D201" s="48" t="s">
        <v>241</v>
      </c>
      <c r="E201" s="48" t="s">
        <v>242</v>
      </c>
      <c r="F201" s="48" t="s">
        <v>243</v>
      </c>
      <c r="G201" s="48" t="s">
        <v>1858</v>
      </c>
      <c r="H201" s="48" t="s">
        <v>1859</v>
      </c>
      <c r="I201" s="48" t="s">
        <v>1860</v>
      </c>
      <c r="J201" s="48" t="s">
        <v>2249</v>
      </c>
      <c r="K201" s="48" t="s">
        <v>2250</v>
      </c>
      <c r="L201" s="48" t="s">
        <v>2251</v>
      </c>
      <c r="M201" s="48" t="s">
        <v>2619</v>
      </c>
      <c r="N201" s="48" t="s">
        <v>2620</v>
      </c>
      <c r="O201" s="48" t="s">
        <v>2621</v>
      </c>
      <c r="P201" s="48" t="s">
        <v>2781</v>
      </c>
      <c r="Q201" s="48" t="s">
        <v>2782</v>
      </c>
      <c r="R201" s="48" t="s">
        <v>2783</v>
      </c>
      <c r="S201" s="48" t="s">
        <v>3172</v>
      </c>
      <c r="T201" s="48" t="s">
        <v>3173</v>
      </c>
      <c r="U201" s="48" t="s">
        <v>3174</v>
      </c>
      <c r="V201" s="48" t="s">
        <v>3542</v>
      </c>
      <c r="W201" s="48" t="s">
        <v>3543</v>
      </c>
      <c r="X201" s="48" t="s">
        <v>3544</v>
      </c>
      <c r="Y201" s="48" t="s">
        <v>3704</v>
      </c>
      <c r="Z201" s="48" t="s">
        <v>3705</v>
      </c>
      <c r="AA201" s="48" t="s">
        <v>3706</v>
      </c>
      <c r="AB201" s="48" t="s">
        <v>4089</v>
      </c>
      <c r="AC201" s="48" t="s">
        <v>4090</v>
      </c>
      <c r="AD201" s="48" t="s">
        <v>4091</v>
      </c>
    </row>
    <row r="202" spans="1:30" hidden="1">
      <c r="A202" s="41" t="s">
        <v>4287</v>
      </c>
      <c r="B202" s="42"/>
      <c r="C202" s="62">
        <v>4</v>
      </c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</row>
    <row r="203" spans="1:30" hidden="1">
      <c r="A203" s="44" t="s">
        <v>4290</v>
      </c>
      <c r="B203" s="45"/>
      <c r="C203" s="62">
        <v>5</v>
      </c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</row>
    <row r="204" spans="1:30" hidden="1">
      <c r="A204" s="44"/>
      <c r="B204" s="45" t="s">
        <v>4291</v>
      </c>
      <c r="C204" s="62">
        <v>6</v>
      </c>
      <c r="D204" s="48" t="s">
        <v>295</v>
      </c>
      <c r="E204" s="48" t="s">
        <v>296</v>
      </c>
      <c r="F204" s="48" t="s">
        <v>297</v>
      </c>
      <c r="G204" s="48" t="s">
        <v>2141</v>
      </c>
      <c r="H204" s="48" t="s">
        <v>2142</v>
      </c>
      <c r="I204" s="48" t="s">
        <v>2143</v>
      </c>
      <c r="J204" s="48" t="s">
        <v>2303</v>
      </c>
      <c r="K204" s="48" t="s">
        <v>2304</v>
      </c>
      <c r="L204" s="48" t="s">
        <v>2305</v>
      </c>
      <c r="M204" s="48" t="s">
        <v>2673</v>
      </c>
      <c r="N204" s="48" t="s">
        <v>2674</v>
      </c>
      <c r="O204" s="48" t="s">
        <v>2675</v>
      </c>
      <c r="P204" s="48" t="s">
        <v>3064</v>
      </c>
      <c r="Q204" s="48" t="s">
        <v>3065</v>
      </c>
      <c r="R204" s="48" t="s">
        <v>3066</v>
      </c>
      <c r="S204" s="48" t="s">
        <v>3226</v>
      </c>
      <c r="T204" s="48" t="s">
        <v>3227</v>
      </c>
      <c r="U204" s="48" t="s">
        <v>3228</v>
      </c>
      <c r="V204" s="48" t="s">
        <v>3596</v>
      </c>
      <c r="W204" s="48" t="s">
        <v>3597</v>
      </c>
      <c r="X204" s="48" t="s">
        <v>3598</v>
      </c>
      <c r="Y204" s="48" t="s">
        <v>3758</v>
      </c>
      <c r="Z204" s="48" t="s">
        <v>3759</v>
      </c>
      <c r="AA204" s="48" t="s">
        <v>3983</v>
      </c>
      <c r="AB204" s="48" t="s">
        <v>4143</v>
      </c>
      <c r="AC204" s="48" t="s">
        <v>4144</v>
      </c>
      <c r="AD204" s="48" t="s">
        <v>4145</v>
      </c>
    </row>
    <row r="205" spans="1:30" hidden="1">
      <c r="A205" s="45"/>
      <c r="B205" s="45" t="s">
        <v>4292</v>
      </c>
      <c r="C205" s="62">
        <v>7</v>
      </c>
      <c r="D205" s="48" t="s">
        <v>247</v>
      </c>
      <c r="E205" s="48" t="s">
        <v>248</v>
      </c>
      <c r="F205" s="48" t="s">
        <v>249</v>
      </c>
      <c r="G205" s="48" t="s">
        <v>1864</v>
      </c>
      <c r="H205" s="48" t="s">
        <v>1865</v>
      </c>
      <c r="I205" s="48" t="s">
        <v>1866</v>
      </c>
      <c r="J205" s="48" t="s">
        <v>2255</v>
      </c>
      <c r="K205" s="48" t="s">
        <v>2256</v>
      </c>
      <c r="L205" s="48" t="s">
        <v>2257</v>
      </c>
      <c r="M205" s="48" t="s">
        <v>2625</v>
      </c>
      <c r="N205" s="48" t="s">
        <v>2626</v>
      </c>
      <c r="O205" s="48" t="s">
        <v>2627</v>
      </c>
      <c r="P205" s="48" t="s">
        <v>2787</v>
      </c>
      <c r="Q205" s="48" t="s">
        <v>2788</v>
      </c>
      <c r="R205" s="48" t="s">
        <v>2789</v>
      </c>
      <c r="S205" s="48" t="s">
        <v>3178</v>
      </c>
      <c r="T205" s="48" t="s">
        <v>3179</v>
      </c>
      <c r="U205" s="48" t="s">
        <v>3180</v>
      </c>
      <c r="V205" s="48" t="s">
        <v>3548</v>
      </c>
      <c r="W205" s="48" t="s">
        <v>3549</v>
      </c>
      <c r="X205" s="48" t="s">
        <v>3550</v>
      </c>
      <c r="Y205" s="48" t="s">
        <v>3710</v>
      </c>
      <c r="Z205" s="48" t="s">
        <v>3711</v>
      </c>
      <c r="AA205" s="48" t="s">
        <v>3712</v>
      </c>
      <c r="AB205" s="48" t="s">
        <v>4095</v>
      </c>
      <c r="AC205" s="48" t="s">
        <v>4096</v>
      </c>
      <c r="AD205" s="48" t="s">
        <v>4097</v>
      </c>
    </row>
    <row r="206" spans="1:30" hidden="1">
      <c r="A206" s="44" t="s">
        <v>4289</v>
      </c>
      <c r="B206" s="44"/>
      <c r="C206" s="62">
        <v>8</v>
      </c>
      <c r="D206" s="48" t="s">
        <v>244</v>
      </c>
      <c r="E206" s="48" t="s">
        <v>245</v>
      </c>
      <c r="F206" s="48" t="s">
        <v>246</v>
      </c>
      <c r="G206" s="48" t="s">
        <v>1861</v>
      </c>
      <c r="H206" s="48" t="s">
        <v>1862</v>
      </c>
      <c r="I206" s="48" t="s">
        <v>1863</v>
      </c>
      <c r="J206" s="48" t="s">
        <v>2252</v>
      </c>
      <c r="K206" s="48" t="s">
        <v>2253</v>
      </c>
      <c r="L206" s="48" t="s">
        <v>2254</v>
      </c>
      <c r="M206" s="48" t="s">
        <v>2622</v>
      </c>
      <c r="N206" s="48" t="s">
        <v>2623</v>
      </c>
      <c r="O206" s="48" t="s">
        <v>2624</v>
      </c>
      <c r="P206" s="48" t="s">
        <v>2784</v>
      </c>
      <c r="Q206" s="48" t="s">
        <v>2785</v>
      </c>
      <c r="R206" s="48" t="s">
        <v>2786</v>
      </c>
      <c r="S206" s="48" t="s">
        <v>3175</v>
      </c>
      <c r="T206" s="48" t="s">
        <v>3176</v>
      </c>
      <c r="U206" s="48" t="s">
        <v>3177</v>
      </c>
      <c r="V206" s="48" t="s">
        <v>3545</v>
      </c>
      <c r="W206" s="48" t="s">
        <v>3546</v>
      </c>
      <c r="X206" s="48" t="s">
        <v>3547</v>
      </c>
      <c r="Y206" s="48" t="s">
        <v>3707</v>
      </c>
      <c r="Z206" s="48" t="s">
        <v>3708</v>
      </c>
      <c r="AA206" s="48" t="s">
        <v>3709</v>
      </c>
      <c r="AB206" s="48" t="s">
        <v>4092</v>
      </c>
      <c r="AC206" s="48" t="s">
        <v>4093</v>
      </c>
      <c r="AD206" s="48" t="s">
        <v>4094</v>
      </c>
    </row>
    <row r="207" spans="1:30" hidden="1">
      <c r="A207" s="41" t="s">
        <v>4292</v>
      </c>
      <c r="B207" s="42"/>
      <c r="C207" s="62">
        <v>9</v>
      </c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</row>
    <row r="208" spans="1:30" hidden="1">
      <c r="A208" s="44" t="s">
        <v>4293</v>
      </c>
      <c r="B208" s="50"/>
      <c r="C208" s="62">
        <v>10</v>
      </c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</row>
    <row r="209" spans="1:30" hidden="1">
      <c r="A209" s="45"/>
      <c r="B209" s="51" t="s">
        <v>4294</v>
      </c>
      <c r="C209" s="62">
        <v>11</v>
      </c>
      <c r="D209" s="48" t="s">
        <v>250</v>
      </c>
      <c r="E209" s="48" t="s">
        <v>251</v>
      </c>
      <c r="F209" s="48" t="s">
        <v>252</v>
      </c>
      <c r="G209" s="48" t="s">
        <v>1867</v>
      </c>
      <c r="H209" s="48" t="s">
        <v>1868</v>
      </c>
      <c r="I209" s="48" t="s">
        <v>1869</v>
      </c>
      <c r="J209" s="48" t="s">
        <v>2258</v>
      </c>
      <c r="K209" s="48" t="s">
        <v>2259</v>
      </c>
      <c r="L209" s="48" t="s">
        <v>2260</v>
      </c>
      <c r="M209" s="48" t="s">
        <v>2628</v>
      </c>
      <c r="N209" s="48" t="s">
        <v>2629</v>
      </c>
      <c r="O209" s="48" t="s">
        <v>2630</v>
      </c>
      <c r="P209" s="48" t="s">
        <v>2790</v>
      </c>
      <c r="Q209" s="48" t="s">
        <v>2791</v>
      </c>
      <c r="R209" s="48" t="s">
        <v>2792</v>
      </c>
      <c r="S209" s="48" t="s">
        <v>3181</v>
      </c>
      <c r="T209" s="48" t="s">
        <v>3182</v>
      </c>
      <c r="U209" s="48" t="s">
        <v>3183</v>
      </c>
      <c r="V209" s="48" t="s">
        <v>3551</v>
      </c>
      <c r="W209" s="48" t="s">
        <v>3552</v>
      </c>
      <c r="X209" s="48" t="s">
        <v>3553</v>
      </c>
      <c r="Y209" s="48" t="s">
        <v>3713</v>
      </c>
      <c r="Z209" s="48" t="s">
        <v>3714</v>
      </c>
      <c r="AA209" s="48" t="s">
        <v>3715</v>
      </c>
      <c r="AB209" s="48" t="s">
        <v>4098</v>
      </c>
      <c r="AC209" s="48" t="s">
        <v>4099</v>
      </c>
      <c r="AD209" s="48" t="s">
        <v>4100</v>
      </c>
    </row>
    <row r="210" spans="1:30" hidden="1">
      <c r="A210" s="45"/>
      <c r="B210" s="51" t="s">
        <v>4295</v>
      </c>
      <c r="C210" s="62">
        <v>12</v>
      </c>
      <c r="D210" s="48" t="s">
        <v>253</v>
      </c>
      <c r="E210" s="48" t="s">
        <v>254</v>
      </c>
      <c r="F210" s="48" t="s">
        <v>255</v>
      </c>
      <c r="G210" s="48" t="s">
        <v>1870</v>
      </c>
      <c r="H210" s="48" t="s">
        <v>1871</v>
      </c>
      <c r="I210" s="48" t="s">
        <v>1872</v>
      </c>
      <c r="J210" s="48" t="s">
        <v>2261</v>
      </c>
      <c r="K210" s="48" t="s">
        <v>2262</v>
      </c>
      <c r="L210" s="48" t="s">
        <v>2263</v>
      </c>
      <c r="M210" s="48" t="s">
        <v>2631</v>
      </c>
      <c r="N210" s="48" t="s">
        <v>2632</v>
      </c>
      <c r="O210" s="48" t="s">
        <v>2633</v>
      </c>
      <c r="P210" s="48" t="s">
        <v>2793</v>
      </c>
      <c r="Q210" s="48" t="s">
        <v>2794</v>
      </c>
      <c r="R210" s="48" t="s">
        <v>2795</v>
      </c>
      <c r="S210" s="48" t="s">
        <v>3184</v>
      </c>
      <c r="T210" s="48" t="s">
        <v>3185</v>
      </c>
      <c r="U210" s="48" t="s">
        <v>3186</v>
      </c>
      <c r="V210" s="48" t="s">
        <v>3554</v>
      </c>
      <c r="W210" s="48" t="s">
        <v>3555</v>
      </c>
      <c r="X210" s="48" t="s">
        <v>3556</v>
      </c>
      <c r="Y210" s="48" t="s">
        <v>3716</v>
      </c>
      <c r="Z210" s="48" t="s">
        <v>3717</v>
      </c>
      <c r="AA210" s="48" t="s">
        <v>3718</v>
      </c>
      <c r="AB210" s="48" t="s">
        <v>4101</v>
      </c>
      <c r="AC210" s="48" t="s">
        <v>4102</v>
      </c>
      <c r="AD210" s="48" t="s">
        <v>4103</v>
      </c>
    </row>
    <row r="211" spans="1:30" hidden="1">
      <c r="A211" s="44" t="s">
        <v>4296</v>
      </c>
      <c r="B211" s="45"/>
      <c r="C211" s="62">
        <v>13</v>
      </c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</row>
    <row r="212" spans="1:30" hidden="1">
      <c r="A212" s="45"/>
      <c r="B212" s="45" t="s">
        <v>4297</v>
      </c>
      <c r="C212" s="62">
        <v>14</v>
      </c>
      <c r="D212" s="48" t="s">
        <v>256</v>
      </c>
      <c r="E212" s="48" t="s">
        <v>257</v>
      </c>
      <c r="F212" s="48" t="s">
        <v>258</v>
      </c>
      <c r="G212" s="48" t="s">
        <v>1873</v>
      </c>
      <c r="H212" s="48" t="s">
        <v>1874</v>
      </c>
      <c r="I212" s="48" t="s">
        <v>1875</v>
      </c>
      <c r="J212" s="48" t="s">
        <v>2264</v>
      </c>
      <c r="K212" s="48" t="s">
        <v>2265</v>
      </c>
      <c r="L212" s="48" t="s">
        <v>2266</v>
      </c>
      <c r="M212" s="48" t="s">
        <v>2634</v>
      </c>
      <c r="N212" s="48" t="s">
        <v>2635</v>
      </c>
      <c r="O212" s="48" t="s">
        <v>2636</v>
      </c>
      <c r="P212" s="48" t="s">
        <v>2796</v>
      </c>
      <c r="Q212" s="48" t="s">
        <v>2797</v>
      </c>
      <c r="R212" s="48" t="s">
        <v>2798</v>
      </c>
      <c r="S212" s="48" t="s">
        <v>3187</v>
      </c>
      <c r="T212" s="48" t="s">
        <v>3188</v>
      </c>
      <c r="U212" s="48" t="s">
        <v>3189</v>
      </c>
      <c r="V212" s="48" t="s">
        <v>3557</v>
      </c>
      <c r="W212" s="48" t="s">
        <v>3558</v>
      </c>
      <c r="X212" s="48" t="s">
        <v>3559</v>
      </c>
      <c r="Y212" s="48" t="s">
        <v>3719</v>
      </c>
      <c r="Z212" s="48" t="s">
        <v>3720</v>
      </c>
      <c r="AA212" s="48" t="s">
        <v>3721</v>
      </c>
      <c r="AB212" s="48" t="s">
        <v>4104</v>
      </c>
      <c r="AC212" s="48" t="s">
        <v>4105</v>
      </c>
      <c r="AD212" s="48" t="s">
        <v>4106</v>
      </c>
    </row>
    <row r="213" spans="1:30" hidden="1">
      <c r="A213" s="45"/>
      <c r="B213" s="45" t="s">
        <v>4298</v>
      </c>
      <c r="C213" s="62">
        <v>15</v>
      </c>
      <c r="D213" s="48" t="s">
        <v>259</v>
      </c>
      <c r="E213" s="48" t="s">
        <v>260</v>
      </c>
      <c r="F213" s="48" t="s">
        <v>261</v>
      </c>
      <c r="G213" s="48" t="s">
        <v>1876</v>
      </c>
      <c r="H213" s="48" t="s">
        <v>1877</v>
      </c>
      <c r="I213" s="48" t="s">
        <v>1878</v>
      </c>
      <c r="J213" s="48" t="s">
        <v>2267</v>
      </c>
      <c r="K213" s="48" t="s">
        <v>2268</v>
      </c>
      <c r="L213" s="48" t="s">
        <v>2269</v>
      </c>
      <c r="M213" s="48" t="s">
        <v>2637</v>
      </c>
      <c r="N213" s="48" t="s">
        <v>2638</v>
      </c>
      <c r="O213" s="48" t="s">
        <v>2639</v>
      </c>
      <c r="P213" s="48" t="s">
        <v>2799</v>
      </c>
      <c r="Q213" s="48" t="s">
        <v>2800</v>
      </c>
      <c r="R213" s="48" t="s">
        <v>2801</v>
      </c>
      <c r="S213" s="48" t="s">
        <v>3190</v>
      </c>
      <c r="T213" s="48" t="s">
        <v>3191</v>
      </c>
      <c r="U213" s="48" t="s">
        <v>3192</v>
      </c>
      <c r="V213" s="48" t="s">
        <v>3560</v>
      </c>
      <c r="W213" s="48" t="s">
        <v>3561</v>
      </c>
      <c r="X213" s="48" t="s">
        <v>3562</v>
      </c>
      <c r="Y213" s="48" t="s">
        <v>3722</v>
      </c>
      <c r="Z213" s="48" t="s">
        <v>3723</v>
      </c>
      <c r="AA213" s="48" t="s">
        <v>3724</v>
      </c>
      <c r="AB213" s="48" t="s">
        <v>4107</v>
      </c>
      <c r="AC213" s="48" t="s">
        <v>4108</v>
      </c>
      <c r="AD213" s="48" t="s">
        <v>4109</v>
      </c>
    </row>
    <row r="214" spans="1:30" hidden="1">
      <c r="A214" s="44" t="s">
        <v>4299</v>
      </c>
      <c r="B214" s="45"/>
      <c r="C214" s="62">
        <v>16</v>
      </c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</row>
    <row r="215" spans="1:30" hidden="1">
      <c r="A215" s="45"/>
      <c r="B215" s="45" t="s">
        <v>4300</v>
      </c>
      <c r="C215" s="62">
        <v>17</v>
      </c>
      <c r="D215" s="48" t="s">
        <v>262</v>
      </c>
      <c r="E215" s="48" t="s">
        <v>263</v>
      </c>
      <c r="F215" s="48" t="s">
        <v>264</v>
      </c>
      <c r="G215" s="48" t="s">
        <v>1879</v>
      </c>
      <c r="H215" s="48" t="s">
        <v>1880</v>
      </c>
      <c r="I215" s="48" t="s">
        <v>1881</v>
      </c>
      <c r="J215" s="48" t="s">
        <v>2270</v>
      </c>
      <c r="K215" s="48" t="s">
        <v>2271</v>
      </c>
      <c r="L215" s="48" t="s">
        <v>2272</v>
      </c>
      <c r="M215" s="48" t="s">
        <v>2640</v>
      </c>
      <c r="N215" s="48" t="s">
        <v>2641</v>
      </c>
      <c r="O215" s="48" t="s">
        <v>2642</v>
      </c>
      <c r="P215" s="48" t="s">
        <v>2802</v>
      </c>
      <c r="Q215" s="48" t="s">
        <v>2803</v>
      </c>
      <c r="R215" s="48" t="s">
        <v>2804</v>
      </c>
      <c r="S215" s="48" t="s">
        <v>3193</v>
      </c>
      <c r="T215" s="48" t="s">
        <v>3194</v>
      </c>
      <c r="U215" s="48" t="s">
        <v>3195</v>
      </c>
      <c r="V215" s="48" t="s">
        <v>3563</v>
      </c>
      <c r="W215" s="48" t="s">
        <v>3564</v>
      </c>
      <c r="X215" s="48" t="s">
        <v>3565</v>
      </c>
      <c r="Y215" s="48" t="s">
        <v>3725</v>
      </c>
      <c r="Z215" s="48" t="s">
        <v>3726</v>
      </c>
      <c r="AA215" s="48" t="s">
        <v>3727</v>
      </c>
      <c r="AB215" s="48" t="s">
        <v>4110</v>
      </c>
      <c r="AC215" s="48" t="s">
        <v>4111</v>
      </c>
      <c r="AD215" s="48" t="s">
        <v>4112</v>
      </c>
    </row>
    <row r="216" spans="1:30" hidden="1">
      <c r="A216" s="45"/>
      <c r="B216" s="45" t="s">
        <v>4301</v>
      </c>
      <c r="C216" s="62">
        <v>18</v>
      </c>
      <c r="D216" s="48" t="s">
        <v>265</v>
      </c>
      <c r="E216" s="48" t="s">
        <v>266</v>
      </c>
      <c r="F216" s="48" t="s">
        <v>267</v>
      </c>
      <c r="G216" s="48" t="s">
        <v>1882</v>
      </c>
      <c r="H216" s="48" t="s">
        <v>1883</v>
      </c>
      <c r="I216" s="48" t="s">
        <v>1884</v>
      </c>
      <c r="J216" s="48" t="s">
        <v>2273</v>
      </c>
      <c r="K216" s="48" t="s">
        <v>2274</v>
      </c>
      <c r="L216" s="48" t="s">
        <v>2275</v>
      </c>
      <c r="M216" s="48" t="s">
        <v>2643</v>
      </c>
      <c r="N216" s="48" t="s">
        <v>2644</v>
      </c>
      <c r="O216" s="48" t="s">
        <v>2645</v>
      </c>
      <c r="P216" s="48" t="s">
        <v>2805</v>
      </c>
      <c r="Q216" s="48" t="s">
        <v>2806</v>
      </c>
      <c r="R216" s="48" t="s">
        <v>2807</v>
      </c>
      <c r="S216" s="48" t="s">
        <v>3196</v>
      </c>
      <c r="T216" s="48" t="s">
        <v>3197</v>
      </c>
      <c r="U216" s="48" t="s">
        <v>3198</v>
      </c>
      <c r="V216" s="48" t="s">
        <v>3566</v>
      </c>
      <c r="W216" s="48" t="s">
        <v>3567</v>
      </c>
      <c r="X216" s="48" t="s">
        <v>3568</v>
      </c>
      <c r="Y216" s="48" t="s">
        <v>3728</v>
      </c>
      <c r="Z216" s="48" t="s">
        <v>3729</v>
      </c>
      <c r="AA216" s="48" t="s">
        <v>3730</v>
      </c>
      <c r="AB216" s="48" t="s">
        <v>4113</v>
      </c>
      <c r="AC216" s="48" t="s">
        <v>4114</v>
      </c>
      <c r="AD216" s="48" t="s">
        <v>4115</v>
      </c>
    </row>
    <row r="217" spans="1:30" hidden="1">
      <c r="A217" s="45"/>
      <c r="B217" s="51" t="s">
        <v>4302</v>
      </c>
      <c r="C217" s="62">
        <v>19</v>
      </c>
      <c r="D217" s="48" t="s">
        <v>268</v>
      </c>
      <c r="E217" s="48" t="s">
        <v>269</v>
      </c>
      <c r="F217" s="48" t="s">
        <v>270</v>
      </c>
      <c r="G217" s="48" t="s">
        <v>1885</v>
      </c>
      <c r="H217" s="48" t="s">
        <v>2115</v>
      </c>
      <c r="I217" s="48" t="s">
        <v>2116</v>
      </c>
      <c r="J217" s="48" t="s">
        <v>2276</v>
      </c>
      <c r="K217" s="48" t="s">
        <v>2277</v>
      </c>
      <c r="L217" s="48" t="s">
        <v>2278</v>
      </c>
      <c r="M217" s="48" t="s">
        <v>2646</v>
      </c>
      <c r="N217" s="48" t="s">
        <v>2647</v>
      </c>
      <c r="O217" s="48" t="s">
        <v>2648</v>
      </c>
      <c r="P217" s="48" t="s">
        <v>2808</v>
      </c>
      <c r="Q217" s="48" t="s">
        <v>2809</v>
      </c>
      <c r="R217" s="48" t="s">
        <v>2810</v>
      </c>
      <c r="S217" s="48" t="s">
        <v>3199</v>
      </c>
      <c r="T217" s="48" t="s">
        <v>3200</v>
      </c>
      <c r="U217" s="48" t="s">
        <v>3201</v>
      </c>
      <c r="V217" s="48" t="s">
        <v>3569</v>
      </c>
      <c r="W217" s="48" t="s">
        <v>3570</v>
      </c>
      <c r="X217" s="48" t="s">
        <v>3571</v>
      </c>
      <c r="Y217" s="48" t="s">
        <v>3731</v>
      </c>
      <c r="Z217" s="48" t="s">
        <v>3732</v>
      </c>
      <c r="AA217" s="48" t="s">
        <v>3733</v>
      </c>
      <c r="AB217" s="48" t="s">
        <v>4116</v>
      </c>
      <c r="AC217" s="48" t="s">
        <v>4117</v>
      </c>
      <c r="AD217" s="48" t="s">
        <v>4118</v>
      </c>
    </row>
    <row r="218" spans="1:30" hidden="1">
      <c r="A218" s="45"/>
      <c r="B218" s="51" t="s">
        <v>4303</v>
      </c>
      <c r="C218" s="62">
        <v>20</v>
      </c>
      <c r="D218" s="48" t="s">
        <v>271</v>
      </c>
      <c r="E218" s="48" t="s">
        <v>272</v>
      </c>
      <c r="F218" s="48" t="s">
        <v>273</v>
      </c>
      <c r="G218" s="48" t="s">
        <v>2117</v>
      </c>
      <c r="H218" s="48" t="s">
        <v>2118</v>
      </c>
      <c r="I218" s="48" t="s">
        <v>2119</v>
      </c>
      <c r="J218" s="48" t="s">
        <v>2279</v>
      </c>
      <c r="K218" s="48" t="s">
        <v>2280</v>
      </c>
      <c r="L218" s="48" t="s">
        <v>2281</v>
      </c>
      <c r="M218" s="48" t="s">
        <v>2649</v>
      </c>
      <c r="N218" s="48" t="s">
        <v>2650</v>
      </c>
      <c r="O218" s="48" t="s">
        <v>2651</v>
      </c>
      <c r="P218" s="48" t="s">
        <v>2811</v>
      </c>
      <c r="Q218" s="48" t="s">
        <v>2812</v>
      </c>
      <c r="R218" s="48" t="s">
        <v>2813</v>
      </c>
      <c r="S218" s="48" t="s">
        <v>3202</v>
      </c>
      <c r="T218" s="48" t="s">
        <v>3203</v>
      </c>
      <c r="U218" s="48" t="s">
        <v>3204</v>
      </c>
      <c r="V218" s="48" t="s">
        <v>3572</v>
      </c>
      <c r="W218" s="48" t="s">
        <v>3573</v>
      </c>
      <c r="X218" s="48" t="s">
        <v>3574</v>
      </c>
      <c r="Y218" s="48" t="s">
        <v>3734</v>
      </c>
      <c r="Z218" s="48" t="s">
        <v>3735</v>
      </c>
      <c r="AA218" s="48" t="s">
        <v>3736</v>
      </c>
      <c r="AB218" s="48" t="s">
        <v>4119</v>
      </c>
      <c r="AC218" s="48" t="s">
        <v>4120</v>
      </c>
      <c r="AD218" s="48" t="s">
        <v>4121</v>
      </c>
    </row>
    <row r="219" spans="1:30" hidden="1">
      <c r="A219" s="45"/>
      <c r="B219" s="51" t="s">
        <v>4304</v>
      </c>
      <c r="C219" s="62">
        <v>21</v>
      </c>
      <c r="D219" s="48" t="s">
        <v>274</v>
      </c>
      <c r="E219" s="48" t="s">
        <v>275</v>
      </c>
      <c r="F219" s="48" t="s">
        <v>276</v>
      </c>
      <c r="G219" s="48" t="s">
        <v>2120</v>
      </c>
      <c r="H219" s="48" t="s">
        <v>2121</v>
      </c>
      <c r="I219" s="48" t="s">
        <v>2122</v>
      </c>
      <c r="J219" s="48" t="s">
        <v>2282</v>
      </c>
      <c r="K219" s="48" t="s">
        <v>2283</v>
      </c>
      <c r="L219" s="48" t="s">
        <v>2284</v>
      </c>
      <c r="M219" s="48" t="s">
        <v>2652</v>
      </c>
      <c r="N219" s="48" t="s">
        <v>2653</v>
      </c>
      <c r="O219" s="48" t="s">
        <v>2654</v>
      </c>
      <c r="P219" s="48" t="s">
        <v>2814</v>
      </c>
      <c r="Q219" s="48" t="s">
        <v>2815</v>
      </c>
      <c r="R219" s="48" t="s">
        <v>2816</v>
      </c>
      <c r="S219" s="48" t="s">
        <v>3205</v>
      </c>
      <c r="T219" s="48" t="s">
        <v>3206</v>
      </c>
      <c r="U219" s="48" t="s">
        <v>3207</v>
      </c>
      <c r="V219" s="48" t="s">
        <v>3575</v>
      </c>
      <c r="W219" s="48" t="s">
        <v>3576</v>
      </c>
      <c r="X219" s="48" t="s">
        <v>3577</v>
      </c>
      <c r="Y219" s="48" t="s">
        <v>3737</v>
      </c>
      <c r="Z219" s="48" t="s">
        <v>3738</v>
      </c>
      <c r="AA219" s="48" t="s">
        <v>3739</v>
      </c>
      <c r="AB219" s="48" t="s">
        <v>4122</v>
      </c>
      <c r="AC219" s="48" t="s">
        <v>4123</v>
      </c>
      <c r="AD219" s="48" t="s">
        <v>4124</v>
      </c>
    </row>
    <row r="220" spans="1:30" hidden="1">
      <c r="A220" s="45"/>
      <c r="B220" s="45" t="s">
        <v>4305</v>
      </c>
      <c r="C220" s="62">
        <v>22</v>
      </c>
      <c r="D220" s="48" t="s">
        <v>277</v>
      </c>
      <c r="E220" s="48" t="s">
        <v>278</v>
      </c>
      <c r="F220" s="48" t="s">
        <v>279</v>
      </c>
      <c r="G220" s="48" t="s">
        <v>2123</v>
      </c>
      <c r="H220" s="48" t="s">
        <v>2124</v>
      </c>
      <c r="I220" s="48" t="s">
        <v>2125</v>
      </c>
      <c r="J220" s="48" t="s">
        <v>2285</v>
      </c>
      <c r="K220" s="48" t="s">
        <v>2286</v>
      </c>
      <c r="L220" s="48" t="s">
        <v>2287</v>
      </c>
      <c r="M220" s="48" t="s">
        <v>2655</v>
      </c>
      <c r="N220" s="48" t="s">
        <v>2656</v>
      </c>
      <c r="O220" s="48" t="s">
        <v>2657</v>
      </c>
      <c r="P220" s="48" t="s">
        <v>2817</v>
      </c>
      <c r="Q220" s="48" t="s">
        <v>2818</v>
      </c>
      <c r="R220" s="48" t="s">
        <v>2819</v>
      </c>
      <c r="S220" s="48" t="s">
        <v>3208</v>
      </c>
      <c r="T220" s="48" t="s">
        <v>3209</v>
      </c>
      <c r="U220" s="48" t="s">
        <v>3210</v>
      </c>
      <c r="V220" s="48" t="s">
        <v>3578</v>
      </c>
      <c r="W220" s="48" t="s">
        <v>3579</v>
      </c>
      <c r="X220" s="48" t="s">
        <v>3580</v>
      </c>
      <c r="Y220" s="48" t="s">
        <v>3740</v>
      </c>
      <c r="Z220" s="48" t="s">
        <v>3741</v>
      </c>
      <c r="AA220" s="48" t="s">
        <v>3742</v>
      </c>
      <c r="AB220" s="48" t="s">
        <v>4125</v>
      </c>
      <c r="AC220" s="48" t="s">
        <v>4126</v>
      </c>
      <c r="AD220" s="48" t="s">
        <v>4127</v>
      </c>
    </row>
    <row r="221" spans="1:30" hidden="1">
      <c r="A221" s="45"/>
      <c r="B221" s="51" t="s">
        <v>4306</v>
      </c>
      <c r="C221" s="62">
        <v>23</v>
      </c>
      <c r="D221" s="48" t="s">
        <v>280</v>
      </c>
      <c r="E221" s="48" t="s">
        <v>281</v>
      </c>
      <c r="F221" s="48" t="s">
        <v>282</v>
      </c>
      <c r="G221" s="48" t="s">
        <v>2126</v>
      </c>
      <c r="H221" s="48" t="s">
        <v>2127</v>
      </c>
      <c r="I221" s="48" t="s">
        <v>2128</v>
      </c>
      <c r="J221" s="48" t="s">
        <v>2288</v>
      </c>
      <c r="K221" s="48" t="s">
        <v>2289</v>
      </c>
      <c r="L221" s="48" t="s">
        <v>2290</v>
      </c>
      <c r="M221" s="48" t="s">
        <v>2658</v>
      </c>
      <c r="N221" s="48" t="s">
        <v>2659</v>
      </c>
      <c r="O221" s="48" t="s">
        <v>2660</v>
      </c>
      <c r="P221" s="48" t="s">
        <v>2820</v>
      </c>
      <c r="Q221" s="48" t="s">
        <v>2821</v>
      </c>
      <c r="R221" s="48" t="s">
        <v>2822</v>
      </c>
      <c r="S221" s="48" t="s">
        <v>3211</v>
      </c>
      <c r="T221" s="48" t="s">
        <v>3212</v>
      </c>
      <c r="U221" s="48" t="s">
        <v>3213</v>
      </c>
      <c r="V221" s="48" t="s">
        <v>3581</v>
      </c>
      <c r="W221" s="48" t="s">
        <v>3582</v>
      </c>
      <c r="X221" s="48" t="s">
        <v>3583</v>
      </c>
      <c r="Y221" s="48" t="s">
        <v>3743</v>
      </c>
      <c r="Z221" s="48" t="s">
        <v>3744</v>
      </c>
      <c r="AA221" s="48" t="s">
        <v>3745</v>
      </c>
      <c r="AB221" s="48" t="s">
        <v>4128</v>
      </c>
      <c r="AC221" s="48" t="s">
        <v>4129</v>
      </c>
      <c r="AD221" s="48" t="s">
        <v>4130</v>
      </c>
    </row>
    <row r="222" spans="1:30" hidden="1">
      <c r="A222" s="45"/>
      <c r="B222" s="51" t="s">
        <v>4307</v>
      </c>
      <c r="C222" s="62">
        <v>24</v>
      </c>
      <c r="D222" s="48" t="s">
        <v>283</v>
      </c>
      <c r="E222" s="48" t="s">
        <v>284</v>
      </c>
      <c r="F222" s="48" t="s">
        <v>285</v>
      </c>
      <c r="G222" s="48" t="s">
        <v>2129</v>
      </c>
      <c r="H222" s="48" t="s">
        <v>2130</v>
      </c>
      <c r="I222" s="48" t="s">
        <v>2131</v>
      </c>
      <c r="J222" s="48" t="s">
        <v>2291</v>
      </c>
      <c r="K222" s="48" t="s">
        <v>2292</v>
      </c>
      <c r="L222" s="48" t="s">
        <v>2293</v>
      </c>
      <c r="M222" s="48" t="s">
        <v>2661</v>
      </c>
      <c r="N222" s="48" t="s">
        <v>2662</v>
      </c>
      <c r="O222" s="48" t="s">
        <v>2663</v>
      </c>
      <c r="P222" s="48" t="s">
        <v>3052</v>
      </c>
      <c r="Q222" s="48" t="s">
        <v>3053</v>
      </c>
      <c r="R222" s="48" t="s">
        <v>3054</v>
      </c>
      <c r="S222" s="48" t="s">
        <v>3214</v>
      </c>
      <c r="T222" s="48" t="s">
        <v>3215</v>
      </c>
      <c r="U222" s="48" t="s">
        <v>3216</v>
      </c>
      <c r="V222" s="48" t="s">
        <v>3584</v>
      </c>
      <c r="W222" s="48" t="s">
        <v>3585</v>
      </c>
      <c r="X222" s="48" t="s">
        <v>3586</v>
      </c>
      <c r="Y222" s="48" t="s">
        <v>3746</v>
      </c>
      <c r="Z222" s="48" t="s">
        <v>3747</v>
      </c>
      <c r="AA222" s="48" t="s">
        <v>3748</v>
      </c>
      <c r="AB222" s="48" t="s">
        <v>4131</v>
      </c>
      <c r="AC222" s="48" t="s">
        <v>4132</v>
      </c>
      <c r="AD222" s="48" t="s">
        <v>4133</v>
      </c>
    </row>
    <row r="223" spans="1:30" hidden="1">
      <c r="A223" s="45"/>
      <c r="B223" s="51" t="s">
        <v>4308</v>
      </c>
      <c r="C223" s="62">
        <v>25</v>
      </c>
      <c r="D223" s="48" t="s">
        <v>286</v>
      </c>
      <c r="E223" s="48" t="s">
        <v>287</v>
      </c>
      <c r="F223" s="48" t="s">
        <v>288</v>
      </c>
      <c r="G223" s="48" t="s">
        <v>2132</v>
      </c>
      <c r="H223" s="48" t="s">
        <v>2133</v>
      </c>
      <c r="I223" s="48" t="s">
        <v>2134</v>
      </c>
      <c r="J223" s="48" t="s">
        <v>2294</v>
      </c>
      <c r="K223" s="48" t="s">
        <v>2295</v>
      </c>
      <c r="L223" s="48" t="s">
        <v>2296</v>
      </c>
      <c r="M223" s="48" t="s">
        <v>2664</v>
      </c>
      <c r="N223" s="48" t="s">
        <v>2665</v>
      </c>
      <c r="O223" s="48" t="s">
        <v>2666</v>
      </c>
      <c r="P223" s="48" t="s">
        <v>3055</v>
      </c>
      <c r="Q223" s="48" t="s">
        <v>3056</v>
      </c>
      <c r="R223" s="48" t="s">
        <v>3057</v>
      </c>
      <c r="S223" s="48" t="s">
        <v>3217</v>
      </c>
      <c r="T223" s="48" t="s">
        <v>3218</v>
      </c>
      <c r="U223" s="48" t="s">
        <v>3219</v>
      </c>
      <c r="V223" s="48" t="s">
        <v>3587</v>
      </c>
      <c r="W223" s="48" t="s">
        <v>3588</v>
      </c>
      <c r="X223" s="48" t="s">
        <v>3589</v>
      </c>
      <c r="Y223" s="48" t="s">
        <v>3749</v>
      </c>
      <c r="Z223" s="48" t="s">
        <v>3750</v>
      </c>
      <c r="AA223" s="48" t="s">
        <v>3751</v>
      </c>
      <c r="AB223" s="48" t="s">
        <v>4134</v>
      </c>
      <c r="AC223" s="48" t="s">
        <v>4135</v>
      </c>
      <c r="AD223" s="48" t="s">
        <v>4136</v>
      </c>
    </row>
    <row r="224" spans="1:30" hidden="1">
      <c r="A224" s="44" t="s">
        <v>4309</v>
      </c>
      <c r="B224" s="45"/>
      <c r="C224" s="62">
        <v>26</v>
      </c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</row>
    <row r="225" spans="1:30" hidden="1">
      <c r="A225" s="45"/>
      <c r="B225" s="45" t="s">
        <v>4310</v>
      </c>
      <c r="C225" s="62">
        <v>27</v>
      </c>
      <c r="D225" s="48" t="s">
        <v>289</v>
      </c>
      <c r="E225" s="48" t="s">
        <v>290</v>
      </c>
      <c r="F225" s="48" t="s">
        <v>291</v>
      </c>
      <c r="G225" s="48" t="s">
        <v>2135</v>
      </c>
      <c r="H225" s="48" t="s">
        <v>2136</v>
      </c>
      <c r="I225" s="48" t="s">
        <v>2137</v>
      </c>
      <c r="J225" s="48" t="s">
        <v>2297</v>
      </c>
      <c r="K225" s="48" t="s">
        <v>2298</v>
      </c>
      <c r="L225" s="48" t="s">
        <v>2299</v>
      </c>
      <c r="M225" s="48" t="s">
        <v>2667</v>
      </c>
      <c r="N225" s="48" t="s">
        <v>2668</v>
      </c>
      <c r="O225" s="48" t="s">
        <v>2669</v>
      </c>
      <c r="P225" s="48" t="s">
        <v>3058</v>
      </c>
      <c r="Q225" s="48" t="s">
        <v>3059</v>
      </c>
      <c r="R225" s="48" t="s">
        <v>3060</v>
      </c>
      <c r="S225" s="48" t="s">
        <v>3220</v>
      </c>
      <c r="T225" s="48" t="s">
        <v>3221</v>
      </c>
      <c r="U225" s="48" t="s">
        <v>3222</v>
      </c>
      <c r="V225" s="48" t="s">
        <v>3590</v>
      </c>
      <c r="W225" s="48" t="s">
        <v>3591</v>
      </c>
      <c r="X225" s="48" t="s">
        <v>3592</v>
      </c>
      <c r="Y225" s="48" t="s">
        <v>3752</v>
      </c>
      <c r="Z225" s="48" t="s">
        <v>3753</v>
      </c>
      <c r="AA225" s="48" t="s">
        <v>3754</v>
      </c>
      <c r="AB225" s="48" t="s">
        <v>4137</v>
      </c>
      <c r="AC225" s="48" t="s">
        <v>4138</v>
      </c>
      <c r="AD225" s="48" t="s">
        <v>4139</v>
      </c>
    </row>
    <row r="226" spans="1:30" hidden="1">
      <c r="A226" s="45"/>
      <c r="B226" s="45" t="s">
        <v>4311</v>
      </c>
      <c r="C226" s="62">
        <v>28</v>
      </c>
      <c r="D226" s="48" t="s">
        <v>292</v>
      </c>
      <c r="E226" s="48" t="s">
        <v>293</v>
      </c>
      <c r="F226" s="48" t="s">
        <v>294</v>
      </c>
      <c r="G226" s="48" t="s">
        <v>2138</v>
      </c>
      <c r="H226" s="48" t="s">
        <v>2139</v>
      </c>
      <c r="I226" s="48" t="s">
        <v>2140</v>
      </c>
      <c r="J226" s="48" t="s">
        <v>2300</v>
      </c>
      <c r="K226" s="48" t="s">
        <v>2301</v>
      </c>
      <c r="L226" s="48" t="s">
        <v>2302</v>
      </c>
      <c r="M226" s="48" t="s">
        <v>2670</v>
      </c>
      <c r="N226" s="48" t="s">
        <v>2671</v>
      </c>
      <c r="O226" s="48" t="s">
        <v>2672</v>
      </c>
      <c r="P226" s="48" t="s">
        <v>3061</v>
      </c>
      <c r="Q226" s="48" t="s">
        <v>3062</v>
      </c>
      <c r="R226" s="48" t="s">
        <v>3063</v>
      </c>
      <c r="S226" s="48" t="s">
        <v>3223</v>
      </c>
      <c r="T226" s="48" t="s">
        <v>3224</v>
      </c>
      <c r="U226" s="48" t="s">
        <v>3225</v>
      </c>
      <c r="V226" s="48" t="s">
        <v>3593</v>
      </c>
      <c r="W226" s="48" t="s">
        <v>3594</v>
      </c>
      <c r="X226" s="48" t="s">
        <v>3595</v>
      </c>
      <c r="Y226" s="48" t="s">
        <v>3755</v>
      </c>
      <c r="Z226" s="48" t="s">
        <v>3756</v>
      </c>
      <c r="AA226" s="48" t="s">
        <v>3757</v>
      </c>
      <c r="AB226" s="48" t="s">
        <v>4140</v>
      </c>
      <c r="AC226" s="48" t="s">
        <v>4141</v>
      </c>
      <c r="AD226" s="48" t="s">
        <v>4142</v>
      </c>
    </row>
    <row r="227" spans="1:30" hidden="1">
      <c r="A227" s="44" t="s">
        <v>4289</v>
      </c>
      <c r="B227" s="52"/>
      <c r="C227" s="62">
        <v>29</v>
      </c>
      <c r="D227" s="48" t="s">
        <v>247</v>
      </c>
      <c r="E227" s="48" t="s">
        <v>248</v>
      </c>
      <c r="F227" s="48" t="s">
        <v>249</v>
      </c>
      <c r="G227" s="48" t="s">
        <v>1864</v>
      </c>
      <c r="H227" s="48" t="s">
        <v>1865</v>
      </c>
      <c r="I227" s="48" t="s">
        <v>1866</v>
      </c>
      <c r="J227" s="48" t="s">
        <v>2255</v>
      </c>
      <c r="K227" s="48" t="s">
        <v>2256</v>
      </c>
      <c r="L227" s="48" t="s">
        <v>2257</v>
      </c>
      <c r="M227" s="48" t="s">
        <v>2625</v>
      </c>
      <c r="N227" s="48" t="s">
        <v>2626</v>
      </c>
      <c r="O227" s="48" t="s">
        <v>2627</v>
      </c>
      <c r="P227" s="48" t="s">
        <v>2787</v>
      </c>
      <c r="Q227" s="48" t="s">
        <v>2788</v>
      </c>
      <c r="R227" s="48" t="s">
        <v>2789</v>
      </c>
      <c r="S227" s="48" t="s">
        <v>3178</v>
      </c>
      <c r="T227" s="48" t="s">
        <v>3179</v>
      </c>
      <c r="U227" s="48" t="s">
        <v>3180</v>
      </c>
      <c r="V227" s="48" t="s">
        <v>3548</v>
      </c>
      <c r="W227" s="48" t="s">
        <v>3549</v>
      </c>
      <c r="X227" s="48" t="s">
        <v>3550</v>
      </c>
      <c r="Y227" s="48" t="s">
        <v>3710</v>
      </c>
      <c r="Z227" s="48" t="s">
        <v>3711</v>
      </c>
      <c r="AA227" s="48" t="s">
        <v>3712</v>
      </c>
      <c r="AB227" s="48" t="s">
        <v>4095</v>
      </c>
      <c r="AC227" s="48" t="s">
        <v>4096</v>
      </c>
      <c r="AD227" s="48" t="s">
        <v>4097</v>
      </c>
    </row>
    <row r="228" spans="1:30" hidden="1">
      <c r="A228" s="41" t="s">
        <v>4288</v>
      </c>
      <c r="B228" s="42"/>
      <c r="C228" s="62">
        <v>30</v>
      </c>
    </row>
    <row r="229" spans="1:30" hidden="1">
      <c r="A229" s="44" t="s">
        <v>4312</v>
      </c>
      <c r="B229" s="45"/>
      <c r="C229" s="62">
        <v>31</v>
      </c>
    </row>
    <row r="230" spans="1:30" hidden="1">
      <c r="A230" s="45"/>
      <c r="B230" s="45" t="s">
        <v>4313</v>
      </c>
      <c r="C230" s="62">
        <v>32</v>
      </c>
      <c r="D230" s="48" t="s">
        <v>301</v>
      </c>
      <c r="E230" s="48" t="s">
        <v>302</v>
      </c>
      <c r="F230" s="48" t="s">
        <v>303</v>
      </c>
      <c r="G230" s="48" t="s">
        <v>2147</v>
      </c>
      <c r="H230" s="48" t="s">
        <v>2148</v>
      </c>
      <c r="I230" s="48" t="s">
        <v>2149</v>
      </c>
      <c r="J230" s="48" t="s">
        <v>2309</v>
      </c>
      <c r="K230" s="48" t="s">
        <v>2310</v>
      </c>
      <c r="L230" s="48" t="s">
        <v>2311</v>
      </c>
      <c r="M230" s="48" t="s">
        <v>2679</v>
      </c>
      <c r="N230" s="48" t="s">
        <v>2680</v>
      </c>
      <c r="O230" s="48" t="s">
        <v>2681</v>
      </c>
      <c r="P230" s="48" t="s">
        <v>3070</v>
      </c>
      <c r="Q230" s="48" t="s">
        <v>3071</v>
      </c>
      <c r="R230" s="48" t="s">
        <v>3072</v>
      </c>
      <c r="S230" s="48" t="s">
        <v>3232</v>
      </c>
      <c r="T230" s="48" t="s">
        <v>3233</v>
      </c>
      <c r="U230" s="48" t="s">
        <v>3234</v>
      </c>
      <c r="V230" s="48" t="s">
        <v>3602</v>
      </c>
      <c r="W230" s="48" t="s">
        <v>3603</v>
      </c>
      <c r="X230" s="48" t="s">
        <v>3604</v>
      </c>
      <c r="Y230" s="48" t="s">
        <v>3987</v>
      </c>
      <c r="Z230" s="48" t="s">
        <v>3988</v>
      </c>
      <c r="AA230" s="48" t="s">
        <v>3989</v>
      </c>
      <c r="AB230" s="48" t="s">
        <v>4149</v>
      </c>
      <c r="AC230" s="48" t="s">
        <v>4150</v>
      </c>
      <c r="AD230" s="48" t="s">
        <v>4151</v>
      </c>
    </row>
    <row r="231" spans="1:30" hidden="1">
      <c r="A231" s="45"/>
      <c r="B231" s="45" t="s">
        <v>4314</v>
      </c>
      <c r="C231" s="62">
        <v>33</v>
      </c>
      <c r="D231" s="48" t="s">
        <v>370</v>
      </c>
      <c r="E231" s="48" t="s">
        <v>371</v>
      </c>
      <c r="F231" s="48" t="s">
        <v>372</v>
      </c>
      <c r="G231" s="48" t="s">
        <v>2216</v>
      </c>
      <c r="H231" s="48" t="s">
        <v>2217</v>
      </c>
      <c r="I231" s="48" t="s">
        <v>2218</v>
      </c>
      <c r="J231" s="48" t="s">
        <v>2586</v>
      </c>
      <c r="K231" s="48" t="s">
        <v>2587</v>
      </c>
      <c r="L231" s="48" t="s">
        <v>2588</v>
      </c>
      <c r="M231" s="48" t="s">
        <v>2748</v>
      </c>
      <c r="N231" s="48" t="s">
        <v>2749</v>
      </c>
      <c r="O231" s="48" t="s">
        <v>2750</v>
      </c>
      <c r="P231" s="48" t="s">
        <v>3139</v>
      </c>
      <c r="Q231" s="48" t="s">
        <v>3140</v>
      </c>
      <c r="R231" s="48" t="s">
        <v>3141</v>
      </c>
      <c r="S231" s="48" t="s">
        <v>3301</v>
      </c>
      <c r="T231" s="48" t="s">
        <v>3510</v>
      </c>
      <c r="U231" s="48" t="s">
        <v>3511</v>
      </c>
      <c r="V231" s="48" t="s">
        <v>3671</v>
      </c>
      <c r="W231" s="48" t="s">
        <v>3672</v>
      </c>
      <c r="X231" s="48" t="s">
        <v>3673</v>
      </c>
      <c r="Y231" s="48" t="s">
        <v>4056</v>
      </c>
      <c r="Z231" s="48" t="s">
        <v>4057</v>
      </c>
      <c r="AA231" s="48" t="s">
        <v>4058</v>
      </c>
      <c r="AB231" s="48" t="s">
        <v>4218</v>
      </c>
      <c r="AC231" s="48" t="s">
        <v>4219</v>
      </c>
      <c r="AD231" s="48" t="s">
        <v>4220</v>
      </c>
    </row>
    <row r="232" spans="1:30" hidden="1">
      <c r="A232" s="44" t="s">
        <v>4289</v>
      </c>
      <c r="B232" s="45"/>
      <c r="C232" s="62">
        <v>34</v>
      </c>
      <c r="D232" s="48" t="s">
        <v>298</v>
      </c>
      <c r="E232" s="48" t="s">
        <v>299</v>
      </c>
      <c r="F232" s="48" t="s">
        <v>300</v>
      </c>
      <c r="G232" s="48" t="s">
        <v>2144</v>
      </c>
      <c r="H232" s="48" t="s">
        <v>2145</v>
      </c>
      <c r="I232" s="48" t="s">
        <v>2146</v>
      </c>
      <c r="J232" s="48" t="s">
        <v>2306</v>
      </c>
      <c r="K232" s="48" t="s">
        <v>2307</v>
      </c>
      <c r="L232" s="48" t="s">
        <v>2308</v>
      </c>
      <c r="M232" s="48" t="s">
        <v>2676</v>
      </c>
      <c r="N232" s="48" t="s">
        <v>2677</v>
      </c>
      <c r="O232" s="48" t="s">
        <v>2678</v>
      </c>
      <c r="P232" s="48" t="s">
        <v>3067</v>
      </c>
      <c r="Q232" s="48" t="s">
        <v>3068</v>
      </c>
      <c r="R232" s="48" t="s">
        <v>3069</v>
      </c>
      <c r="S232" s="48" t="s">
        <v>3229</v>
      </c>
      <c r="T232" s="48" t="s">
        <v>3230</v>
      </c>
      <c r="U232" s="48" t="s">
        <v>3231</v>
      </c>
      <c r="V232" s="48" t="s">
        <v>3599</v>
      </c>
      <c r="W232" s="48" t="s">
        <v>3600</v>
      </c>
      <c r="X232" s="48" t="s">
        <v>3601</v>
      </c>
      <c r="Y232" s="48" t="s">
        <v>3984</v>
      </c>
      <c r="Z232" s="48" t="s">
        <v>3985</v>
      </c>
      <c r="AA232" s="48" t="s">
        <v>3986</v>
      </c>
      <c r="AB232" s="48" t="s">
        <v>4146</v>
      </c>
      <c r="AC232" s="48" t="s">
        <v>4147</v>
      </c>
      <c r="AD232" s="48" t="s">
        <v>4148</v>
      </c>
    </row>
    <row r="233" spans="1:30" hidden="1">
      <c r="A233" s="41" t="s">
        <v>4315</v>
      </c>
      <c r="B233" s="42"/>
      <c r="C233" s="62">
        <v>35</v>
      </c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</row>
    <row r="234" spans="1:30" hidden="1">
      <c r="A234" s="44" t="s">
        <v>4316</v>
      </c>
      <c r="B234" s="45"/>
      <c r="C234" s="62">
        <v>36</v>
      </c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</row>
    <row r="235" spans="1:30" hidden="1">
      <c r="A235" s="45"/>
      <c r="B235" s="45" t="s">
        <v>4317</v>
      </c>
      <c r="C235" s="62">
        <v>37</v>
      </c>
      <c r="D235" s="48" t="s">
        <v>304</v>
      </c>
      <c r="E235" s="48" t="s">
        <v>305</v>
      </c>
      <c r="F235" s="48" t="s">
        <v>306</v>
      </c>
      <c r="G235" s="48" t="s">
        <v>2150</v>
      </c>
      <c r="H235" s="48" t="s">
        <v>2151</v>
      </c>
      <c r="I235" s="48" t="s">
        <v>2152</v>
      </c>
      <c r="J235" s="48" t="s">
        <v>2312</v>
      </c>
      <c r="K235" s="48" t="s">
        <v>2313</v>
      </c>
      <c r="L235" s="48" t="s">
        <v>2314</v>
      </c>
      <c r="M235" s="48" t="s">
        <v>2682</v>
      </c>
      <c r="N235" s="48" t="s">
        <v>2683</v>
      </c>
      <c r="O235" s="48" t="s">
        <v>2684</v>
      </c>
      <c r="P235" s="48" t="s">
        <v>3073</v>
      </c>
      <c r="Q235" s="48" t="s">
        <v>3074</v>
      </c>
      <c r="R235" s="48" t="s">
        <v>3075</v>
      </c>
      <c r="S235" s="48" t="s">
        <v>3235</v>
      </c>
      <c r="T235" s="48" t="s">
        <v>3236</v>
      </c>
      <c r="U235" s="48" t="s">
        <v>3237</v>
      </c>
      <c r="V235" s="48" t="s">
        <v>3605</v>
      </c>
      <c r="W235" s="48" t="s">
        <v>3606</v>
      </c>
      <c r="X235" s="48" t="s">
        <v>3607</v>
      </c>
      <c r="Y235" s="48" t="s">
        <v>3990</v>
      </c>
      <c r="Z235" s="48" t="s">
        <v>3991</v>
      </c>
      <c r="AA235" s="48" t="s">
        <v>3992</v>
      </c>
      <c r="AB235" s="48" t="s">
        <v>4152</v>
      </c>
      <c r="AC235" s="48" t="s">
        <v>4153</v>
      </c>
      <c r="AD235" s="48" t="s">
        <v>4154</v>
      </c>
    </row>
    <row r="236" spans="1:30" ht="15" hidden="1" customHeight="1">
      <c r="A236" s="45"/>
      <c r="B236" s="45" t="s">
        <v>4318</v>
      </c>
      <c r="C236" s="62">
        <v>38</v>
      </c>
      <c r="D236" s="48" t="s">
        <v>307</v>
      </c>
      <c r="E236" s="48" t="s">
        <v>308</v>
      </c>
      <c r="F236" s="48" t="s">
        <v>309</v>
      </c>
      <c r="G236" s="48" t="s">
        <v>2153</v>
      </c>
      <c r="H236" s="48" t="s">
        <v>2154</v>
      </c>
      <c r="I236" s="48" t="s">
        <v>2155</v>
      </c>
      <c r="J236" s="48" t="s">
        <v>2315</v>
      </c>
      <c r="K236" s="48" t="s">
        <v>2316</v>
      </c>
      <c r="L236" s="48" t="s">
        <v>2317</v>
      </c>
      <c r="M236" s="48" t="s">
        <v>2685</v>
      </c>
      <c r="N236" s="48" t="s">
        <v>2686</v>
      </c>
      <c r="O236" s="48" t="s">
        <v>2687</v>
      </c>
      <c r="P236" s="48" t="s">
        <v>3076</v>
      </c>
      <c r="Q236" s="48" t="s">
        <v>3077</v>
      </c>
      <c r="R236" s="48" t="s">
        <v>3078</v>
      </c>
      <c r="S236" s="48" t="s">
        <v>3238</v>
      </c>
      <c r="T236" s="48" t="s">
        <v>3239</v>
      </c>
      <c r="U236" s="48" t="s">
        <v>3240</v>
      </c>
      <c r="V236" s="48" t="s">
        <v>3608</v>
      </c>
      <c r="W236" s="48" t="s">
        <v>3609</v>
      </c>
      <c r="X236" s="48" t="s">
        <v>3610</v>
      </c>
      <c r="Y236" s="48" t="s">
        <v>3993</v>
      </c>
      <c r="Z236" s="48" t="s">
        <v>3994</v>
      </c>
      <c r="AA236" s="48" t="s">
        <v>3995</v>
      </c>
      <c r="AB236" s="48" t="s">
        <v>4155</v>
      </c>
      <c r="AC236" s="48" t="s">
        <v>4156</v>
      </c>
      <c r="AD236" s="48" t="s">
        <v>4157</v>
      </c>
    </row>
    <row r="237" spans="1:30" ht="15" hidden="1" customHeight="1">
      <c r="A237" s="45"/>
      <c r="B237" s="45" t="s">
        <v>4319</v>
      </c>
      <c r="C237" s="62">
        <v>39</v>
      </c>
      <c r="D237" s="48" t="s">
        <v>310</v>
      </c>
      <c r="E237" s="48" t="s">
        <v>311</v>
      </c>
      <c r="F237" s="48" t="s">
        <v>312</v>
      </c>
      <c r="G237" s="48" t="s">
        <v>2156</v>
      </c>
      <c r="H237" s="48" t="s">
        <v>2157</v>
      </c>
      <c r="I237" s="48" t="s">
        <v>2158</v>
      </c>
      <c r="J237" s="48" t="s">
        <v>2318</v>
      </c>
      <c r="K237" s="48" t="s">
        <v>2319</v>
      </c>
      <c r="L237" s="48" t="s">
        <v>2320</v>
      </c>
      <c r="M237" s="48" t="s">
        <v>2688</v>
      </c>
      <c r="N237" s="48" t="s">
        <v>2689</v>
      </c>
      <c r="O237" s="48" t="s">
        <v>2690</v>
      </c>
      <c r="P237" s="48" t="s">
        <v>3079</v>
      </c>
      <c r="Q237" s="48" t="s">
        <v>3080</v>
      </c>
      <c r="R237" s="48" t="s">
        <v>3081</v>
      </c>
      <c r="S237" s="48" t="s">
        <v>3241</v>
      </c>
      <c r="T237" s="48" t="s">
        <v>3242</v>
      </c>
      <c r="U237" s="48" t="s">
        <v>3243</v>
      </c>
      <c r="V237" s="48" t="s">
        <v>3611</v>
      </c>
      <c r="W237" s="48" t="s">
        <v>3612</v>
      </c>
      <c r="X237" s="48" t="s">
        <v>3613</v>
      </c>
      <c r="Y237" s="48" t="s">
        <v>3996</v>
      </c>
      <c r="Z237" s="48" t="s">
        <v>3997</v>
      </c>
      <c r="AA237" s="48" t="s">
        <v>3998</v>
      </c>
      <c r="AB237" s="48" t="s">
        <v>4158</v>
      </c>
      <c r="AC237" s="48" t="s">
        <v>4159</v>
      </c>
      <c r="AD237" s="48" t="s">
        <v>4160</v>
      </c>
    </row>
    <row r="238" spans="1:30" ht="15" hidden="1" customHeight="1">
      <c r="A238" s="44" t="s">
        <v>4320</v>
      </c>
      <c r="B238" s="45"/>
      <c r="C238" s="62">
        <v>40</v>
      </c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</row>
    <row r="239" spans="1:30" ht="15" hidden="1" customHeight="1">
      <c r="A239" s="45"/>
      <c r="B239" s="45" t="s">
        <v>4321</v>
      </c>
      <c r="C239" s="62">
        <v>41</v>
      </c>
      <c r="D239" s="48" t="s">
        <v>313</v>
      </c>
      <c r="E239" s="48" t="s">
        <v>314</v>
      </c>
      <c r="F239" s="48" t="s">
        <v>315</v>
      </c>
      <c r="G239" s="48" t="s">
        <v>2159</v>
      </c>
      <c r="H239" s="48" t="s">
        <v>2160</v>
      </c>
      <c r="I239" s="48" t="s">
        <v>2161</v>
      </c>
      <c r="J239" s="48" t="s">
        <v>2321</v>
      </c>
      <c r="K239" s="48" t="s">
        <v>2322</v>
      </c>
      <c r="L239" s="48" t="s">
        <v>2323</v>
      </c>
      <c r="M239" s="48" t="s">
        <v>2691</v>
      </c>
      <c r="N239" s="48" t="s">
        <v>2692</v>
      </c>
      <c r="O239" s="48" t="s">
        <v>2693</v>
      </c>
      <c r="P239" s="48" t="s">
        <v>3082</v>
      </c>
      <c r="Q239" s="48" t="s">
        <v>3083</v>
      </c>
      <c r="R239" s="48" t="s">
        <v>3084</v>
      </c>
      <c r="S239" s="48" t="s">
        <v>3244</v>
      </c>
      <c r="T239" s="48" t="s">
        <v>3245</v>
      </c>
      <c r="U239" s="48" t="s">
        <v>3246</v>
      </c>
      <c r="V239" s="48" t="s">
        <v>3614</v>
      </c>
      <c r="W239" s="48" t="s">
        <v>3615</v>
      </c>
      <c r="X239" s="48" t="s">
        <v>3616</v>
      </c>
      <c r="Y239" s="48" t="s">
        <v>3999</v>
      </c>
      <c r="Z239" s="48" t="s">
        <v>4000</v>
      </c>
      <c r="AA239" s="48" t="s">
        <v>4001</v>
      </c>
      <c r="AB239" s="48" t="s">
        <v>4161</v>
      </c>
      <c r="AC239" s="48" t="s">
        <v>4162</v>
      </c>
      <c r="AD239" s="48" t="s">
        <v>4163</v>
      </c>
    </row>
    <row r="240" spans="1:30" ht="15" hidden="1" customHeight="1">
      <c r="A240" s="45"/>
      <c r="B240" s="45" t="s">
        <v>4322</v>
      </c>
      <c r="C240" s="62">
        <v>42</v>
      </c>
      <c r="D240" s="48" t="s">
        <v>316</v>
      </c>
      <c r="E240" s="48" t="s">
        <v>317</v>
      </c>
      <c r="F240" s="48" t="s">
        <v>318</v>
      </c>
      <c r="G240" s="48" t="s">
        <v>2162</v>
      </c>
      <c r="H240" s="48" t="s">
        <v>2163</v>
      </c>
      <c r="I240" s="48" t="s">
        <v>2164</v>
      </c>
      <c r="J240" s="48" t="s">
        <v>2324</v>
      </c>
      <c r="K240" s="48" t="s">
        <v>2325</v>
      </c>
      <c r="L240" s="48" t="s">
        <v>2326</v>
      </c>
      <c r="M240" s="48" t="s">
        <v>2694</v>
      </c>
      <c r="N240" s="48" t="s">
        <v>2695</v>
      </c>
      <c r="O240" s="48" t="s">
        <v>2696</v>
      </c>
      <c r="P240" s="48" t="s">
        <v>3085</v>
      </c>
      <c r="Q240" s="48" t="s">
        <v>3086</v>
      </c>
      <c r="R240" s="48" t="s">
        <v>3087</v>
      </c>
      <c r="S240" s="48" t="s">
        <v>3247</v>
      </c>
      <c r="T240" s="48" t="s">
        <v>3248</v>
      </c>
      <c r="U240" s="48" t="s">
        <v>3249</v>
      </c>
      <c r="V240" s="48" t="s">
        <v>3617</v>
      </c>
      <c r="W240" s="48" t="s">
        <v>3618</v>
      </c>
      <c r="X240" s="48" t="s">
        <v>3619</v>
      </c>
      <c r="Y240" s="48" t="s">
        <v>4002</v>
      </c>
      <c r="Z240" s="48" t="s">
        <v>4003</v>
      </c>
      <c r="AA240" s="48" t="s">
        <v>4004</v>
      </c>
      <c r="AB240" s="48" t="s">
        <v>4164</v>
      </c>
      <c r="AC240" s="48" t="s">
        <v>4165</v>
      </c>
      <c r="AD240" s="48" t="s">
        <v>4166</v>
      </c>
    </row>
    <row r="241" spans="1:30" ht="15" hidden="1" customHeight="1">
      <c r="A241" s="45"/>
      <c r="B241" s="51" t="s">
        <v>4323</v>
      </c>
      <c r="C241" s="62">
        <v>43</v>
      </c>
      <c r="D241" s="48" t="s">
        <v>319</v>
      </c>
      <c r="E241" s="48" t="s">
        <v>320</v>
      </c>
      <c r="F241" s="48" t="s">
        <v>321</v>
      </c>
      <c r="G241" s="48" t="s">
        <v>2165</v>
      </c>
      <c r="H241" s="48" t="s">
        <v>2166</v>
      </c>
      <c r="I241" s="48" t="s">
        <v>2167</v>
      </c>
      <c r="J241" s="48" t="s">
        <v>2327</v>
      </c>
      <c r="K241" s="48" t="s">
        <v>2328</v>
      </c>
      <c r="L241" s="48" t="s">
        <v>2329</v>
      </c>
      <c r="M241" s="48" t="s">
        <v>2697</v>
      </c>
      <c r="N241" s="48" t="s">
        <v>2698</v>
      </c>
      <c r="O241" s="48" t="s">
        <v>2699</v>
      </c>
      <c r="P241" s="48" t="s">
        <v>3088</v>
      </c>
      <c r="Q241" s="48" t="s">
        <v>3089</v>
      </c>
      <c r="R241" s="48" t="s">
        <v>3090</v>
      </c>
      <c r="S241" s="48" t="s">
        <v>3250</v>
      </c>
      <c r="T241" s="48" t="s">
        <v>3251</v>
      </c>
      <c r="U241" s="48" t="s">
        <v>3252</v>
      </c>
      <c r="V241" s="48" t="s">
        <v>3620</v>
      </c>
      <c r="W241" s="48" t="s">
        <v>3621</v>
      </c>
      <c r="X241" s="48" t="s">
        <v>3622</v>
      </c>
      <c r="Y241" s="48" t="s">
        <v>4005</v>
      </c>
      <c r="Z241" s="48" t="s">
        <v>4006</v>
      </c>
      <c r="AA241" s="48" t="s">
        <v>4007</v>
      </c>
      <c r="AB241" s="48" t="s">
        <v>4167</v>
      </c>
      <c r="AC241" s="48" t="s">
        <v>4168</v>
      </c>
      <c r="AD241" s="48" t="s">
        <v>4169</v>
      </c>
    </row>
    <row r="242" spans="1:30" ht="15" hidden="1" customHeight="1">
      <c r="A242" s="45"/>
      <c r="B242" s="51" t="s">
        <v>4324</v>
      </c>
      <c r="C242" s="62">
        <v>44</v>
      </c>
      <c r="D242" s="48" t="s">
        <v>322</v>
      </c>
      <c r="E242" s="48" t="s">
        <v>323</v>
      </c>
      <c r="F242" s="48" t="s">
        <v>324</v>
      </c>
      <c r="G242" s="48" t="s">
        <v>2168</v>
      </c>
      <c r="H242" s="48" t="s">
        <v>2169</v>
      </c>
      <c r="I242" s="48" t="s">
        <v>2170</v>
      </c>
      <c r="J242" s="48" t="s">
        <v>2330</v>
      </c>
      <c r="K242" s="48" t="s">
        <v>2331</v>
      </c>
      <c r="L242" s="48" t="s">
        <v>2332</v>
      </c>
      <c r="M242" s="48" t="s">
        <v>2700</v>
      </c>
      <c r="N242" s="48" t="s">
        <v>2701</v>
      </c>
      <c r="O242" s="48" t="s">
        <v>2702</v>
      </c>
      <c r="P242" s="48" t="s">
        <v>3091</v>
      </c>
      <c r="Q242" s="48" t="s">
        <v>3092</v>
      </c>
      <c r="R242" s="48" t="s">
        <v>3093</v>
      </c>
      <c r="S242" s="48" t="s">
        <v>3253</v>
      </c>
      <c r="T242" s="48" t="s">
        <v>3254</v>
      </c>
      <c r="U242" s="48" t="s">
        <v>3255</v>
      </c>
      <c r="V242" s="48" t="s">
        <v>3623</v>
      </c>
      <c r="W242" s="48" t="s">
        <v>3624</v>
      </c>
      <c r="X242" s="48" t="s">
        <v>3625</v>
      </c>
      <c r="Y242" s="48" t="s">
        <v>4008</v>
      </c>
      <c r="Z242" s="48" t="s">
        <v>4009</v>
      </c>
      <c r="AA242" s="48" t="s">
        <v>4010</v>
      </c>
      <c r="AB242" s="48" t="s">
        <v>4170</v>
      </c>
      <c r="AC242" s="48" t="s">
        <v>4171</v>
      </c>
      <c r="AD242" s="48" t="s">
        <v>4172</v>
      </c>
    </row>
    <row r="243" spans="1:30" ht="15" hidden="1" customHeight="1">
      <c r="A243" s="45"/>
      <c r="B243" s="51" t="s">
        <v>4325</v>
      </c>
      <c r="C243" s="62">
        <v>45</v>
      </c>
      <c r="D243" s="48" t="s">
        <v>325</v>
      </c>
      <c r="E243" s="48" t="s">
        <v>326</v>
      </c>
      <c r="F243" s="48" t="s">
        <v>327</v>
      </c>
      <c r="G243" s="48" t="s">
        <v>2171</v>
      </c>
      <c r="H243" s="48" t="s">
        <v>2172</v>
      </c>
      <c r="I243" s="48" t="s">
        <v>2173</v>
      </c>
      <c r="J243" s="48" t="s">
        <v>2333</v>
      </c>
      <c r="K243" s="48" t="s">
        <v>2334</v>
      </c>
      <c r="L243" s="48" t="s">
        <v>2335</v>
      </c>
      <c r="M243" s="48" t="s">
        <v>2703</v>
      </c>
      <c r="N243" s="48" t="s">
        <v>2704</v>
      </c>
      <c r="O243" s="48" t="s">
        <v>2705</v>
      </c>
      <c r="P243" s="48" t="s">
        <v>3094</v>
      </c>
      <c r="Q243" s="48" t="s">
        <v>3095</v>
      </c>
      <c r="R243" s="48" t="s">
        <v>3096</v>
      </c>
      <c r="S243" s="48" t="s">
        <v>3256</v>
      </c>
      <c r="T243" s="48" t="s">
        <v>3257</v>
      </c>
      <c r="U243" s="48" t="s">
        <v>3258</v>
      </c>
      <c r="V243" s="48" t="s">
        <v>3626</v>
      </c>
      <c r="W243" s="48" t="s">
        <v>3627</v>
      </c>
      <c r="X243" s="48" t="s">
        <v>3628</v>
      </c>
      <c r="Y243" s="48" t="s">
        <v>4011</v>
      </c>
      <c r="Z243" s="48" t="s">
        <v>4012</v>
      </c>
      <c r="AA243" s="48" t="s">
        <v>4013</v>
      </c>
      <c r="AB243" s="48" t="s">
        <v>4173</v>
      </c>
      <c r="AC243" s="48" t="s">
        <v>4174</v>
      </c>
      <c r="AD243" s="48" t="s">
        <v>4175</v>
      </c>
    </row>
    <row r="244" spans="1:30" ht="15" hidden="1" customHeight="1">
      <c r="A244" s="45"/>
      <c r="B244" s="45" t="s">
        <v>4326</v>
      </c>
      <c r="C244" s="62">
        <v>46</v>
      </c>
      <c r="D244" s="48" t="s">
        <v>328</v>
      </c>
      <c r="E244" s="48" t="s">
        <v>329</v>
      </c>
      <c r="F244" s="48" t="s">
        <v>330</v>
      </c>
      <c r="G244" s="48" t="s">
        <v>2174</v>
      </c>
      <c r="H244" s="48" t="s">
        <v>2175</v>
      </c>
      <c r="I244" s="48" t="s">
        <v>2176</v>
      </c>
      <c r="J244" s="48" t="s">
        <v>2336</v>
      </c>
      <c r="K244" s="48" t="s">
        <v>2337</v>
      </c>
      <c r="L244" s="48" t="s">
        <v>2338</v>
      </c>
      <c r="M244" s="48" t="s">
        <v>2706</v>
      </c>
      <c r="N244" s="48" t="s">
        <v>2707</v>
      </c>
      <c r="O244" s="48" t="s">
        <v>2708</v>
      </c>
      <c r="P244" s="48" t="s">
        <v>3097</v>
      </c>
      <c r="Q244" s="48" t="s">
        <v>3098</v>
      </c>
      <c r="R244" s="48" t="s">
        <v>3099</v>
      </c>
      <c r="S244" s="48" t="s">
        <v>3259</v>
      </c>
      <c r="T244" s="48" t="s">
        <v>3260</v>
      </c>
      <c r="U244" s="48" t="s">
        <v>3261</v>
      </c>
      <c r="V244" s="48" t="s">
        <v>3629</v>
      </c>
      <c r="W244" s="48" t="s">
        <v>3630</v>
      </c>
      <c r="X244" s="48" t="s">
        <v>3631</v>
      </c>
      <c r="Y244" s="48" t="s">
        <v>4014</v>
      </c>
      <c r="Z244" s="48" t="s">
        <v>4015</v>
      </c>
      <c r="AA244" s="48" t="s">
        <v>4016</v>
      </c>
      <c r="AB244" s="48" t="s">
        <v>4176</v>
      </c>
      <c r="AC244" s="48" t="s">
        <v>4177</v>
      </c>
      <c r="AD244" s="48" t="s">
        <v>4178</v>
      </c>
    </row>
    <row r="245" spans="1:30" ht="15" hidden="1" customHeight="1">
      <c r="A245" s="45"/>
      <c r="B245" s="51" t="s">
        <v>4327</v>
      </c>
      <c r="C245" s="62">
        <v>47</v>
      </c>
      <c r="D245" s="48" t="s">
        <v>331</v>
      </c>
      <c r="E245" s="48" t="s">
        <v>332</v>
      </c>
      <c r="F245" s="48" t="s">
        <v>333</v>
      </c>
      <c r="G245" s="48" t="s">
        <v>2177</v>
      </c>
      <c r="H245" s="48" t="s">
        <v>2178</v>
      </c>
      <c r="I245" s="48" t="s">
        <v>2179</v>
      </c>
      <c r="J245" s="48" t="s">
        <v>2339</v>
      </c>
      <c r="K245" s="48" t="s">
        <v>2340</v>
      </c>
      <c r="L245" s="48" t="s">
        <v>2341</v>
      </c>
      <c r="M245" s="48" t="s">
        <v>2709</v>
      </c>
      <c r="N245" s="48" t="s">
        <v>2710</v>
      </c>
      <c r="O245" s="48" t="s">
        <v>2711</v>
      </c>
      <c r="P245" s="48" t="s">
        <v>3100</v>
      </c>
      <c r="Q245" s="48" t="s">
        <v>3101</v>
      </c>
      <c r="R245" s="48" t="s">
        <v>3102</v>
      </c>
      <c r="S245" s="48" t="s">
        <v>3262</v>
      </c>
      <c r="T245" s="48" t="s">
        <v>3263</v>
      </c>
      <c r="U245" s="48" t="s">
        <v>3264</v>
      </c>
      <c r="V245" s="48" t="s">
        <v>3632</v>
      </c>
      <c r="W245" s="48" t="s">
        <v>3633</v>
      </c>
      <c r="X245" s="48" t="s">
        <v>3634</v>
      </c>
      <c r="Y245" s="48" t="s">
        <v>4017</v>
      </c>
      <c r="Z245" s="48" t="s">
        <v>4018</v>
      </c>
      <c r="AA245" s="48" t="s">
        <v>4019</v>
      </c>
      <c r="AB245" s="48" t="s">
        <v>4179</v>
      </c>
      <c r="AC245" s="48" t="s">
        <v>4180</v>
      </c>
      <c r="AD245" s="48" t="s">
        <v>4181</v>
      </c>
    </row>
    <row r="246" spans="1:30" ht="15" hidden="1" customHeight="1">
      <c r="A246" s="45"/>
      <c r="B246" s="51" t="s">
        <v>4328</v>
      </c>
      <c r="C246" s="62">
        <v>48</v>
      </c>
      <c r="D246" s="48" t="s">
        <v>334</v>
      </c>
      <c r="E246" s="48" t="s">
        <v>335</v>
      </c>
      <c r="F246" s="48" t="s">
        <v>336</v>
      </c>
      <c r="G246" s="48" t="s">
        <v>2180</v>
      </c>
      <c r="H246" s="48" t="s">
        <v>2181</v>
      </c>
      <c r="I246" s="48" t="s">
        <v>2182</v>
      </c>
      <c r="J246" s="48" t="s">
        <v>2342</v>
      </c>
      <c r="K246" s="48" t="s">
        <v>2343</v>
      </c>
      <c r="L246" s="48" t="s">
        <v>2344</v>
      </c>
      <c r="M246" s="48" t="s">
        <v>2712</v>
      </c>
      <c r="N246" s="48" t="s">
        <v>2713</v>
      </c>
      <c r="O246" s="48" t="s">
        <v>2714</v>
      </c>
      <c r="P246" s="48" t="s">
        <v>3103</v>
      </c>
      <c r="Q246" s="48" t="s">
        <v>3104</v>
      </c>
      <c r="R246" s="48" t="s">
        <v>3105</v>
      </c>
      <c r="S246" s="48" t="s">
        <v>3265</v>
      </c>
      <c r="T246" s="48" t="s">
        <v>3266</v>
      </c>
      <c r="U246" s="48" t="s">
        <v>3267</v>
      </c>
      <c r="V246" s="48" t="s">
        <v>3635</v>
      </c>
      <c r="W246" s="48" t="s">
        <v>3636</v>
      </c>
      <c r="X246" s="48" t="s">
        <v>3637</v>
      </c>
      <c r="Y246" s="48" t="s">
        <v>4020</v>
      </c>
      <c r="Z246" s="48" t="s">
        <v>4021</v>
      </c>
      <c r="AA246" s="48" t="s">
        <v>4022</v>
      </c>
      <c r="AB246" s="48" t="s">
        <v>4182</v>
      </c>
      <c r="AC246" s="48" t="s">
        <v>4183</v>
      </c>
      <c r="AD246" s="48" t="s">
        <v>4184</v>
      </c>
    </row>
    <row r="247" spans="1:30" ht="15" hidden="1" customHeight="1">
      <c r="A247" s="45"/>
      <c r="B247" s="51" t="s">
        <v>4329</v>
      </c>
      <c r="C247" s="62">
        <v>49</v>
      </c>
      <c r="D247" s="48" t="s">
        <v>337</v>
      </c>
      <c r="E247" s="48" t="s">
        <v>338</v>
      </c>
      <c r="F247" s="48" t="s">
        <v>339</v>
      </c>
      <c r="G247" s="48" t="s">
        <v>2183</v>
      </c>
      <c r="H247" s="48" t="s">
        <v>2184</v>
      </c>
      <c r="I247" s="48" t="s">
        <v>2185</v>
      </c>
      <c r="J247" s="48" t="s">
        <v>2345</v>
      </c>
      <c r="K247" s="48" t="s">
        <v>2346</v>
      </c>
      <c r="L247" s="48" t="s">
        <v>2347</v>
      </c>
      <c r="M247" s="48" t="s">
        <v>2715</v>
      </c>
      <c r="N247" s="48" t="s">
        <v>2716</v>
      </c>
      <c r="O247" s="48" t="s">
        <v>2717</v>
      </c>
      <c r="P247" s="48" t="s">
        <v>3106</v>
      </c>
      <c r="Q247" s="48" t="s">
        <v>3107</v>
      </c>
      <c r="R247" s="48" t="s">
        <v>3108</v>
      </c>
      <c r="S247" s="48" t="s">
        <v>3268</v>
      </c>
      <c r="T247" s="48" t="s">
        <v>3269</v>
      </c>
      <c r="U247" s="48" t="s">
        <v>3270</v>
      </c>
      <c r="V247" s="48" t="s">
        <v>3638</v>
      </c>
      <c r="W247" s="48" t="s">
        <v>3639</v>
      </c>
      <c r="X247" s="48" t="s">
        <v>3640</v>
      </c>
      <c r="Y247" s="48" t="s">
        <v>4023</v>
      </c>
      <c r="Z247" s="48" t="s">
        <v>4024</v>
      </c>
      <c r="AA247" s="48" t="s">
        <v>4025</v>
      </c>
      <c r="AB247" s="48" t="s">
        <v>4185</v>
      </c>
      <c r="AC247" s="48" t="s">
        <v>4186</v>
      </c>
      <c r="AD247" s="48" t="s">
        <v>4187</v>
      </c>
    </row>
    <row r="248" spans="1:30" ht="15" hidden="1" customHeight="1">
      <c r="A248" s="45"/>
      <c r="B248" s="45" t="s">
        <v>4330</v>
      </c>
      <c r="C248" s="62">
        <v>50</v>
      </c>
      <c r="D248" s="48" t="s">
        <v>340</v>
      </c>
      <c r="E248" s="48" t="s">
        <v>341</v>
      </c>
      <c r="F248" s="48" t="s">
        <v>342</v>
      </c>
      <c r="G248" s="48" t="s">
        <v>2186</v>
      </c>
      <c r="H248" s="48" t="s">
        <v>2187</v>
      </c>
      <c r="I248" s="48" t="s">
        <v>2188</v>
      </c>
      <c r="J248" s="48" t="s">
        <v>2348</v>
      </c>
      <c r="K248" s="48" t="s">
        <v>2349</v>
      </c>
      <c r="L248" s="48" t="s">
        <v>2350</v>
      </c>
      <c r="M248" s="48" t="s">
        <v>2718</v>
      </c>
      <c r="N248" s="48" t="s">
        <v>2719</v>
      </c>
      <c r="O248" s="48" t="s">
        <v>2720</v>
      </c>
      <c r="P248" s="48" t="s">
        <v>3109</v>
      </c>
      <c r="Q248" s="48" t="s">
        <v>3110</v>
      </c>
      <c r="R248" s="48" t="s">
        <v>3111</v>
      </c>
      <c r="S248" s="48" t="s">
        <v>3271</v>
      </c>
      <c r="T248" s="48" t="s">
        <v>3272</v>
      </c>
      <c r="U248" s="48" t="s">
        <v>3273</v>
      </c>
      <c r="V248" s="48" t="s">
        <v>3641</v>
      </c>
      <c r="W248" s="48" t="s">
        <v>3642</v>
      </c>
      <c r="X248" s="48" t="s">
        <v>3643</v>
      </c>
      <c r="Y248" s="48" t="s">
        <v>4026</v>
      </c>
      <c r="Z248" s="48" t="s">
        <v>4027</v>
      </c>
      <c r="AA248" s="48" t="s">
        <v>4028</v>
      </c>
      <c r="AB248" s="48" t="s">
        <v>4188</v>
      </c>
      <c r="AC248" s="48" t="s">
        <v>4189</v>
      </c>
      <c r="AD248" s="48" t="s">
        <v>4190</v>
      </c>
    </row>
    <row r="249" spans="1:30" ht="15" hidden="1" customHeight="1">
      <c r="A249" s="44" t="s">
        <v>4331</v>
      </c>
      <c r="B249" s="45"/>
      <c r="C249" s="62">
        <v>51</v>
      </c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</row>
    <row r="250" spans="1:30" ht="15" hidden="1" customHeight="1">
      <c r="A250" s="45"/>
      <c r="B250" s="45" t="s">
        <v>4332</v>
      </c>
      <c r="C250" s="62">
        <v>52</v>
      </c>
      <c r="D250" s="48" t="s">
        <v>343</v>
      </c>
      <c r="E250" s="48" t="s">
        <v>344</v>
      </c>
      <c r="F250" s="48" t="s">
        <v>345</v>
      </c>
      <c r="G250" s="48" t="s">
        <v>2189</v>
      </c>
      <c r="H250" s="48" t="s">
        <v>2190</v>
      </c>
      <c r="I250" s="48" t="s">
        <v>2191</v>
      </c>
      <c r="J250" s="48" t="s">
        <v>2351</v>
      </c>
      <c r="K250" s="48" t="s">
        <v>2352</v>
      </c>
      <c r="L250" s="48" t="s">
        <v>2353</v>
      </c>
      <c r="M250" s="48" t="s">
        <v>2721</v>
      </c>
      <c r="N250" s="48" t="s">
        <v>2722</v>
      </c>
      <c r="O250" s="48" t="s">
        <v>2723</v>
      </c>
      <c r="P250" s="48" t="s">
        <v>3112</v>
      </c>
      <c r="Q250" s="48" t="s">
        <v>3113</v>
      </c>
      <c r="R250" s="48" t="s">
        <v>3114</v>
      </c>
      <c r="S250" s="48" t="s">
        <v>3274</v>
      </c>
      <c r="T250" s="48" t="s">
        <v>3275</v>
      </c>
      <c r="U250" s="48" t="s">
        <v>3276</v>
      </c>
      <c r="V250" s="48" t="s">
        <v>3644</v>
      </c>
      <c r="W250" s="48" t="s">
        <v>3645</v>
      </c>
      <c r="X250" s="48" t="s">
        <v>3646</v>
      </c>
      <c r="Y250" s="48" t="s">
        <v>4029</v>
      </c>
      <c r="Z250" s="48" t="s">
        <v>4030</v>
      </c>
      <c r="AA250" s="48" t="s">
        <v>4031</v>
      </c>
      <c r="AB250" s="48" t="s">
        <v>4191</v>
      </c>
      <c r="AC250" s="48" t="s">
        <v>4192</v>
      </c>
      <c r="AD250" s="48" t="s">
        <v>4193</v>
      </c>
    </row>
    <row r="251" spans="1:30" ht="15" hidden="1" customHeight="1">
      <c r="A251" s="45"/>
      <c r="B251" s="45" t="s">
        <v>4333</v>
      </c>
      <c r="C251" s="62">
        <v>53</v>
      </c>
      <c r="D251" s="48" t="s">
        <v>346</v>
      </c>
      <c r="E251" s="48" t="s">
        <v>347</v>
      </c>
      <c r="F251" s="48" t="s">
        <v>348</v>
      </c>
      <c r="G251" s="48" t="s">
        <v>2192</v>
      </c>
      <c r="H251" s="48" t="s">
        <v>2193</v>
      </c>
      <c r="I251" s="48" t="s">
        <v>2194</v>
      </c>
      <c r="J251" s="48" t="s">
        <v>2354</v>
      </c>
      <c r="K251" s="48" t="s">
        <v>2355</v>
      </c>
      <c r="L251" s="48" t="s">
        <v>2356</v>
      </c>
      <c r="M251" s="48" t="s">
        <v>2724</v>
      </c>
      <c r="N251" s="48" t="s">
        <v>2725</v>
      </c>
      <c r="O251" s="48" t="s">
        <v>2726</v>
      </c>
      <c r="P251" s="48" t="s">
        <v>3115</v>
      </c>
      <c r="Q251" s="48" t="s">
        <v>3116</v>
      </c>
      <c r="R251" s="48" t="s">
        <v>3117</v>
      </c>
      <c r="S251" s="48" t="s">
        <v>3277</v>
      </c>
      <c r="T251" s="48" t="s">
        <v>3278</v>
      </c>
      <c r="U251" s="48" t="s">
        <v>3279</v>
      </c>
      <c r="V251" s="48" t="s">
        <v>3647</v>
      </c>
      <c r="W251" s="48" t="s">
        <v>3648</v>
      </c>
      <c r="X251" s="48" t="s">
        <v>3649</v>
      </c>
      <c r="Y251" s="48" t="s">
        <v>4032</v>
      </c>
      <c r="Z251" s="48" t="s">
        <v>4033</v>
      </c>
      <c r="AA251" s="48" t="s">
        <v>4034</v>
      </c>
      <c r="AB251" s="48" t="s">
        <v>4194</v>
      </c>
      <c r="AC251" s="48" t="s">
        <v>4195</v>
      </c>
      <c r="AD251" s="48" t="s">
        <v>4196</v>
      </c>
    </row>
    <row r="252" spans="1:30" ht="15" hidden="1" customHeight="1">
      <c r="A252" s="44" t="s">
        <v>4334</v>
      </c>
      <c r="B252" s="45"/>
      <c r="C252" s="62">
        <v>54</v>
      </c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</row>
    <row r="253" spans="1:30" ht="15" hidden="1" customHeight="1">
      <c r="A253" s="45"/>
      <c r="B253" s="45" t="s">
        <v>4335</v>
      </c>
      <c r="C253" s="62">
        <v>55</v>
      </c>
      <c r="D253" s="48" t="s">
        <v>349</v>
      </c>
      <c r="E253" s="48" t="s">
        <v>350</v>
      </c>
      <c r="F253" s="48" t="s">
        <v>351</v>
      </c>
      <c r="G253" s="48" t="s">
        <v>2195</v>
      </c>
      <c r="H253" s="48" t="s">
        <v>2196</v>
      </c>
      <c r="I253" s="48" t="s">
        <v>2197</v>
      </c>
      <c r="J253" s="48" t="s">
        <v>2357</v>
      </c>
      <c r="K253" s="48" t="s">
        <v>2358</v>
      </c>
      <c r="L253" s="48" t="s">
        <v>2359</v>
      </c>
      <c r="M253" s="48" t="s">
        <v>2727</v>
      </c>
      <c r="N253" s="48" t="s">
        <v>2728</v>
      </c>
      <c r="O253" s="48" t="s">
        <v>2729</v>
      </c>
      <c r="P253" s="48" t="s">
        <v>3118</v>
      </c>
      <c r="Q253" s="48" t="s">
        <v>3119</v>
      </c>
      <c r="R253" s="48" t="s">
        <v>3120</v>
      </c>
      <c r="S253" s="48" t="s">
        <v>3280</v>
      </c>
      <c r="T253" s="48" t="s">
        <v>3281</v>
      </c>
      <c r="U253" s="48" t="s">
        <v>3282</v>
      </c>
      <c r="V253" s="48" t="s">
        <v>3650</v>
      </c>
      <c r="W253" s="48" t="s">
        <v>3651</v>
      </c>
      <c r="X253" s="48" t="s">
        <v>3652</v>
      </c>
      <c r="Y253" s="48" t="s">
        <v>4035</v>
      </c>
      <c r="Z253" s="48" t="s">
        <v>4036</v>
      </c>
      <c r="AA253" s="48" t="s">
        <v>4037</v>
      </c>
      <c r="AB253" s="48" t="s">
        <v>4197</v>
      </c>
      <c r="AC253" s="48" t="s">
        <v>4198</v>
      </c>
      <c r="AD253" s="48" t="s">
        <v>4199</v>
      </c>
    </row>
    <row r="254" spans="1:30" ht="15" hidden="1" customHeight="1">
      <c r="A254" s="45"/>
      <c r="B254" s="45" t="s">
        <v>4336</v>
      </c>
      <c r="C254" s="62">
        <v>56</v>
      </c>
      <c r="D254" s="48" t="s">
        <v>352</v>
      </c>
      <c r="E254" s="48" t="s">
        <v>353</v>
      </c>
      <c r="F254" s="48" t="s">
        <v>354</v>
      </c>
      <c r="G254" s="48" t="s">
        <v>2198</v>
      </c>
      <c r="H254" s="48" t="s">
        <v>2199</v>
      </c>
      <c r="I254" s="48" t="s">
        <v>2200</v>
      </c>
      <c r="J254" s="48" t="s">
        <v>2360</v>
      </c>
      <c r="K254" s="48" t="s">
        <v>2361</v>
      </c>
      <c r="L254" s="48" t="s">
        <v>2362</v>
      </c>
      <c r="M254" s="48" t="s">
        <v>2730</v>
      </c>
      <c r="N254" s="48" t="s">
        <v>2731</v>
      </c>
      <c r="O254" s="48" t="s">
        <v>2732</v>
      </c>
      <c r="P254" s="48" t="s">
        <v>3121</v>
      </c>
      <c r="Q254" s="48" t="s">
        <v>3122</v>
      </c>
      <c r="R254" s="48" t="s">
        <v>3123</v>
      </c>
      <c r="S254" s="48" t="s">
        <v>3283</v>
      </c>
      <c r="T254" s="48" t="s">
        <v>3284</v>
      </c>
      <c r="U254" s="48" t="s">
        <v>3285</v>
      </c>
      <c r="V254" s="48" t="s">
        <v>3653</v>
      </c>
      <c r="W254" s="48" t="s">
        <v>3654</v>
      </c>
      <c r="X254" s="48" t="s">
        <v>3655</v>
      </c>
      <c r="Y254" s="48" t="s">
        <v>4038</v>
      </c>
      <c r="Z254" s="48" t="s">
        <v>4039</v>
      </c>
      <c r="AA254" s="48" t="s">
        <v>4040</v>
      </c>
      <c r="AB254" s="48" t="s">
        <v>4200</v>
      </c>
      <c r="AC254" s="48" t="s">
        <v>4201</v>
      </c>
      <c r="AD254" s="48" t="s">
        <v>4202</v>
      </c>
    </row>
    <row r="255" spans="1:30" ht="15" hidden="1" customHeight="1">
      <c r="A255" s="44" t="s">
        <v>4337</v>
      </c>
      <c r="B255" s="45"/>
      <c r="C255" s="62">
        <v>57</v>
      </c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</row>
    <row r="256" spans="1:30" ht="15" hidden="1" customHeight="1">
      <c r="A256" s="45"/>
      <c r="B256" s="45" t="s">
        <v>4338</v>
      </c>
      <c r="C256" s="62">
        <v>58</v>
      </c>
      <c r="D256" s="48" t="s">
        <v>355</v>
      </c>
      <c r="E256" s="48" t="s">
        <v>356</v>
      </c>
      <c r="F256" s="48" t="s">
        <v>357</v>
      </c>
      <c r="G256" s="48" t="s">
        <v>2201</v>
      </c>
      <c r="H256" s="48" t="s">
        <v>2202</v>
      </c>
      <c r="I256" s="48" t="s">
        <v>2203</v>
      </c>
      <c r="J256" s="48" t="s">
        <v>2363</v>
      </c>
      <c r="K256" s="48" t="s">
        <v>2364</v>
      </c>
      <c r="L256" s="48" t="s">
        <v>2573</v>
      </c>
      <c r="M256" s="48" t="s">
        <v>2733</v>
      </c>
      <c r="N256" s="48" t="s">
        <v>2734</v>
      </c>
      <c r="O256" s="48" t="s">
        <v>2735</v>
      </c>
      <c r="P256" s="48" t="s">
        <v>3124</v>
      </c>
      <c r="Q256" s="48" t="s">
        <v>3125</v>
      </c>
      <c r="R256" s="48" t="s">
        <v>3126</v>
      </c>
      <c r="S256" s="48" t="s">
        <v>3286</v>
      </c>
      <c r="T256" s="48" t="s">
        <v>3287</v>
      </c>
      <c r="U256" s="48" t="s">
        <v>3288</v>
      </c>
      <c r="V256" s="48" t="s">
        <v>3656</v>
      </c>
      <c r="W256" s="48" t="s">
        <v>3657</v>
      </c>
      <c r="X256" s="48" t="s">
        <v>3658</v>
      </c>
      <c r="Y256" s="48" t="s">
        <v>4041</v>
      </c>
      <c r="Z256" s="48" t="s">
        <v>4042</v>
      </c>
      <c r="AA256" s="48" t="s">
        <v>4043</v>
      </c>
      <c r="AB256" s="48" t="s">
        <v>4203</v>
      </c>
      <c r="AC256" s="48" t="s">
        <v>4204</v>
      </c>
      <c r="AD256" s="48" t="s">
        <v>4205</v>
      </c>
    </row>
    <row r="257" spans="1:30" ht="15" hidden="1" customHeight="1">
      <c r="A257" s="45"/>
      <c r="B257" s="51" t="s">
        <v>4339</v>
      </c>
      <c r="C257" s="62">
        <v>59</v>
      </c>
      <c r="D257" s="48" t="s">
        <v>358</v>
      </c>
      <c r="E257" s="48" t="s">
        <v>359</v>
      </c>
      <c r="F257" s="48" t="s">
        <v>360</v>
      </c>
      <c r="G257" s="48" t="s">
        <v>2204</v>
      </c>
      <c r="H257" s="48" t="s">
        <v>2205</v>
      </c>
      <c r="I257" s="48" t="s">
        <v>2206</v>
      </c>
      <c r="J257" s="48" t="s">
        <v>2574</v>
      </c>
      <c r="K257" s="48" t="s">
        <v>2575</v>
      </c>
      <c r="L257" s="48" t="s">
        <v>2576</v>
      </c>
      <c r="M257" s="48" t="s">
        <v>2736</v>
      </c>
      <c r="N257" s="48" t="s">
        <v>2737</v>
      </c>
      <c r="O257" s="48" t="s">
        <v>2738</v>
      </c>
      <c r="P257" s="48" t="s">
        <v>3127</v>
      </c>
      <c r="Q257" s="48" t="s">
        <v>3128</v>
      </c>
      <c r="R257" s="48" t="s">
        <v>3129</v>
      </c>
      <c r="S257" s="48" t="s">
        <v>3289</v>
      </c>
      <c r="T257" s="48" t="s">
        <v>3290</v>
      </c>
      <c r="U257" s="48" t="s">
        <v>3291</v>
      </c>
      <c r="V257" s="48" t="s">
        <v>3659</v>
      </c>
      <c r="W257" s="48" t="s">
        <v>3660</v>
      </c>
      <c r="X257" s="48" t="s">
        <v>3661</v>
      </c>
      <c r="Y257" s="48" t="s">
        <v>4044</v>
      </c>
      <c r="Z257" s="48" t="s">
        <v>4045</v>
      </c>
      <c r="AA257" s="48" t="s">
        <v>4046</v>
      </c>
      <c r="AB257" s="48" t="s">
        <v>4206</v>
      </c>
      <c r="AC257" s="48" t="s">
        <v>4207</v>
      </c>
      <c r="AD257" s="48" t="s">
        <v>4208</v>
      </c>
    </row>
    <row r="258" spans="1:30" ht="15" hidden="1" customHeight="1">
      <c r="A258" s="45"/>
      <c r="B258" s="51" t="s">
        <v>4340</v>
      </c>
      <c r="C258" s="62">
        <v>60</v>
      </c>
      <c r="D258" s="48" t="s">
        <v>361</v>
      </c>
      <c r="E258" s="48" t="s">
        <v>362</v>
      </c>
      <c r="F258" s="48" t="s">
        <v>363</v>
      </c>
      <c r="G258" s="48" t="s">
        <v>2207</v>
      </c>
      <c r="H258" s="48" t="s">
        <v>2208</v>
      </c>
      <c r="I258" s="48" t="s">
        <v>2209</v>
      </c>
      <c r="J258" s="48" t="s">
        <v>2577</v>
      </c>
      <c r="K258" s="48" t="s">
        <v>2578</v>
      </c>
      <c r="L258" s="48" t="s">
        <v>2579</v>
      </c>
      <c r="M258" s="48" t="s">
        <v>2739</v>
      </c>
      <c r="N258" s="48" t="s">
        <v>2740</v>
      </c>
      <c r="O258" s="48" t="s">
        <v>2741</v>
      </c>
      <c r="P258" s="48" t="s">
        <v>3130</v>
      </c>
      <c r="Q258" s="48" t="s">
        <v>3131</v>
      </c>
      <c r="R258" s="48" t="s">
        <v>3132</v>
      </c>
      <c r="S258" s="48" t="s">
        <v>3292</v>
      </c>
      <c r="T258" s="48" t="s">
        <v>3293</v>
      </c>
      <c r="U258" s="48" t="s">
        <v>3294</v>
      </c>
      <c r="V258" s="48" t="s">
        <v>3662</v>
      </c>
      <c r="W258" s="48" t="s">
        <v>3663</v>
      </c>
      <c r="X258" s="48" t="s">
        <v>3664</v>
      </c>
      <c r="Y258" s="48" t="s">
        <v>4047</v>
      </c>
      <c r="Z258" s="48" t="s">
        <v>4048</v>
      </c>
      <c r="AA258" s="48" t="s">
        <v>4049</v>
      </c>
      <c r="AB258" s="48" t="s">
        <v>4209</v>
      </c>
      <c r="AC258" s="48" t="s">
        <v>4210</v>
      </c>
      <c r="AD258" s="48" t="s">
        <v>4211</v>
      </c>
    </row>
    <row r="259" spans="1:30" ht="15" hidden="1" customHeight="1">
      <c r="A259" s="45"/>
      <c r="B259" s="51" t="s">
        <v>4341</v>
      </c>
      <c r="C259" s="62">
        <v>61</v>
      </c>
      <c r="D259" s="48" t="s">
        <v>364</v>
      </c>
      <c r="E259" s="48" t="s">
        <v>365</v>
      </c>
      <c r="F259" s="48" t="s">
        <v>366</v>
      </c>
      <c r="G259" s="48" t="s">
        <v>2210</v>
      </c>
      <c r="H259" s="48" t="s">
        <v>2211</v>
      </c>
      <c r="I259" s="48" t="s">
        <v>2212</v>
      </c>
      <c r="J259" s="48" t="s">
        <v>2580</v>
      </c>
      <c r="K259" s="48" t="s">
        <v>2581</v>
      </c>
      <c r="L259" s="48" t="s">
        <v>2582</v>
      </c>
      <c r="M259" s="48" t="s">
        <v>2742</v>
      </c>
      <c r="N259" s="48" t="s">
        <v>2743</v>
      </c>
      <c r="O259" s="48" t="s">
        <v>2744</v>
      </c>
      <c r="P259" s="48" t="s">
        <v>3133</v>
      </c>
      <c r="Q259" s="48" t="s">
        <v>3134</v>
      </c>
      <c r="R259" s="48" t="s">
        <v>3135</v>
      </c>
      <c r="S259" s="48" t="s">
        <v>3295</v>
      </c>
      <c r="T259" s="48" t="s">
        <v>3296</v>
      </c>
      <c r="U259" s="48" t="s">
        <v>3297</v>
      </c>
      <c r="V259" s="48" t="s">
        <v>3665</v>
      </c>
      <c r="W259" s="48" t="s">
        <v>3666</v>
      </c>
      <c r="X259" s="48" t="s">
        <v>3667</v>
      </c>
      <c r="Y259" s="48" t="s">
        <v>4050</v>
      </c>
      <c r="Z259" s="48" t="s">
        <v>4051</v>
      </c>
      <c r="AA259" s="48" t="s">
        <v>4052</v>
      </c>
      <c r="AB259" s="48" t="s">
        <v>4212</v>
      </c>
      <c r="AC259" s="48" t="s">
        <v>4213</v>
      </c>
      <c r="AD259" s="48" t="s">
        <v>4214</v>
      </c>
    </row>
    <row r="260" spans="1:30" ht="15" hidden="1" customHeight="1">
      <c r="A260" s="45"/>
      <c r="B260" s="45" t="s">
        <v>4342</v>
      </c>
      <c r="C260" s="62">
        <v>62</v>
      </c>
      <c r="D260" s="48" t="s">
        <v>367</v>
      </c>
      <c r="E260" s="48" t="s">
        <v>368</v>
      </c>
      <c r="F260" s="48" t="s">
        <v>369</v>
      </c>
      <c r="G260" s="48" t="s">
        <v>2213</v>
      </c>
      <c r="H260" s="48" t="s">
        <v>2214</v>
      </c>
      <c r="I260" s="48" t="s">
        <v>2215</v>
      </c>
      <c r="J260" s="48" t="s">
        <v>2583</v>
      </c>
      <c r="K260" s="48" t="s">
        <v>2584</v>
      </c>
      <c r="L260" s="48" t="s">
        <v>2585</v>
      </c>
      <c r="M260" s="48" t="s">
        <v>2745</v>
      </c>
      <c r="N260" s="48" t="s">
        <v>2746</v>
      </c>
      <c r="O260" s="48" t="s">
        <v>2747</v>
      </c>
      <c r="P260" s="48" t="s">
        <v>3136</v>
      </c>
      <c r="Q260" s="48" t="s">
        <v>3137</v>
      </c>
      <c r="R260" s="48" t="s">
        <v>3138</v>
      </c>
      <c r="S260" s="48" t="s">
        <v>3298</v>
      </c>
      <c r="T260" s="48" t="s">
        <v>3299</v>
      </c>
      <c r="U260" s="48" t="s">
        <v>3300</v>
      </c>
      <c r="V260" s="48" t="s">
        <v>3668</v>
      </c>
      <c r="W260" s="48" t="s">
        <v>3669</v>
      </c>
      <c r="X260" s="48" t="s">
        <v>3670</v>
      </c>
      <c r="Y260" s="48" t="s">
        <v>4053</v>
      </c>
      <c r="Z260" s="48" t="s">
        <v>4054</v>
      </c>
      <c r="AA260" s="48" t="s">
        <v>4055</v>
      </c>
      <c r="AB260" s="48" t="s">
        <v>4215</v>
      </c>
      <c r="AC260" s="48" t="s">
        <v>4216</v>
      </c>
      <c r="AD260" s="48" t="s">
        <v>4217</v>
      </c>
    </row>
    <row r="261" spans="1:30" ht="15" hidden="1" customHeight="1">
      <c r="A261" s="44" t="s">
        <v>4289</v>
      </c>
      <c r="B261" s="45"/>
      <c r="C261" s="62">
        <v>63</v>
      </c>
      <c r="D261" s="48" t="s">
        <v>301</v>
      </c>
      <c r="E261" s="48" t="s">
        <v>302</v>
      </c>
      <c r="F261" s="48" t="s">
        <v>303</v>
      </c>
      <c r="G261" s="48" t="s">
        <v>2147</v>
      </c>
      <c r="H261" s="48" t="s">
        <v>2148</v>
      </c>
      <c r="I261" s="48" t="s">
        <v>2149</v>
      </c>
      <c r="J261" s="48" t="s">
        <v>2309</v>
      </c>
      <c r="K261" s="48" t="s">
        <v>2310</v>
      </c>
      <c r="L261" s="48" t="s">
        <v>2311</v>
      </c>
      <c r="M261" s="48" t="s">
        <v>2679</v>
      </c>
      <c r="N261" s="48" t="s">
        <v>2680</v>
      </c>
      <c r="O261" s="48" t="s">
        <v>2681</v>
      </c>
      <c r="P261" s="48" t="s">
        <v>3070</v>
      </c>
      <c r="Q261" s="48" t="s">
        <v>3071</v>
      </c>
      <c r="R261" s="48" t="s">
        <v>3072</v>
      </c>
      <c r="S261" s="48" t="s">
        <v>3232</v>
      </c>
      <c r="T261" s="48" t="s">
        <v>3233</v>
      </c>
      <c r="U261" s="48" t="s">
        <v>3234</v>
      </c>
      <c r="V261" s="48" t="s">
        <v>3602</v>
      </c>
      <c r="W261" s="48" t="s">
        <v>3603</v>
      </c>
      <c r="X261" s="48" t="s">
        <v>3604</v>
      </c>
      <c r="Y261" s="48" t="s">
        <v>3987</v>
      </c>
      <c r="Z261" s="48" t="s">
        <v>3988</v>
      </c>
      <c r="AA261" s="48" t="s">
        <v>3989</v>
      </c>
      <c r="AB261" s="48" t="s">
        <v>4149</v>
      </c>
      <c r="AC261" s="48" t="s">
        <v>4150</v>
      </c>
      <c r="AD261" s="48" t="s">
        <v>4151</v>
      </c>
    </row>
    <row r="262" spans="1:30" ht="15" hidden="1" customHeight="1">
      <c r="A262" s="41" t="s">
        <v>4343</v>
      </c>
      <c r="B262" s="42"/>
      <c r="C262" s="62">
        <v>64</v>
      </c>
    </row>
    <row r="263" spans="1:30" ht="15" hidden="1" customHeight="1">
      <c r="A263" s="44" t="s">
        <v>4344</v>
      </c>
      <c r="B263" s="45"/>
      <c r="C263" s="62">
        <v>65</v>
      </c>
    </row>
    <row r="264" spans="1:30" ht="15" hidden="1" customHeight="1">
      <c r="A264" s="45"/>
      <c r="B264" s="45" t="s">
        <v>4345</v>
      </c>
      <c r="C264" s="62">
        <v>66</v>
      </c>
      <c r="D264" s="48" t="s">
        <v>373</v>
      </c>
      <c r="E264" s="48" t="s">
        <v>374</v>
      </c>
      <c r="F264" s="48" t="s">
        <v>375</v>
      </c>
      <c r="G264" s="48" t="s">
        <v>2219</v>
      </c>
      <c r="H264" s="48" t="s">
        <v>2220</v>
      </c>
      <c r="I264" s="48" t="s">
        <v>2221</v>
      </c>
      <c r="J264" s="48" t="s">
        <v>2589</v>
      </c>
      <c r="K264" s="48" t="s">
        <v>2590</v>
      </c>
      <c r="L264" s="48" t="s">
        <v>2591</v>
      </c>
      <c r="M264" s="48" t="s">
        <v>2751</v>
      </c>
      <c r="N264" s="48" t="s">
        <v>2752</v>
      </c>
      <c r="O264" s="48" t="s">
        <v>2753</v>
      </c>
      <c r="P264" s="48" t="s">
        <v>3142</v>
      </c>
      <c r="Q264" s="48" t="s">
        <v>3143</v>
      </c>
      <c r="R264" s="48" t="s">
        <v>3144</v>
      </c>
      <c r="S264" s="48" t="s">
        <v>3512</v>
      </c>
      <c r="T264" s="48" t="s">
        <v>3513</v>
      </c>
      <c r="U264" s="48" t="s">
        <v>3514</v>
      </c>
      <c r="V264" s="48" t="s">
        <v>3674</v>
      </c>
      <c r="W264" s="48" t="s">
        <v>3675</v>
      </c>
      <c r="X264" s="48" t="s">
        <v>3676</v>
      </c>
      <c r="Y264" s="48" t="s">
        <v>4059</v>
      </c>
      <c r="Z264" s="48" t="s">
        <v>4060</v>
      </c>
      <c r="AA264" s="48" t="s">
        <v>4061</v>
      </c>
      <c r="AB264" s="48" t="s">
        <v>4221</v>
      </c>
      <c r="AC264" s="48" t="s">
        <v>4222</v>
      </c>
      <c r="AD264" s="48" t="s">
        <v>4223</v>
      </c>
    </row>
    <row r="265" spans="1:30" ht="15" hidden="1" customHeight="1">
      <c r="A265" s="45"/>
      <c r="B265" s="45" t="s">
        <v>4346</v>
      </c>
      <c r="C265" s="62">
        <v>67</v>
      </c>
      <c r="D265" s="48" t="s">
        <v>376</v>
      </c>
      <c r="E265" s="48" t="s">
        <v>377</v>
      </c>
      <c r="F265" s="48" t="s">
        <v>378</v>
      </c>
      <c r="G265" s="48" t="s">
        <v>2222</v>
      </c>
      <c r="H265" s="48" t="s">
        <v>2223</v>
      </c>
      <c r="I265" s="48" t="s">
        <v>2224</v>
      </c>
      <c r="J265" s="48" t="s">
        <v>2592</v>
      </c>
      <c r="K265" s="48" t="s">
        <v>2593</v>
      </c>
      <c r="L265" s="48" t="s">
        <v>2594</v>
      </c>
      <c r="M265" s="48" t="s">
        <v>2754</v>
      </c>
      <c r="N265" s="48" t="s">
        <v>2755</v>
      </c>
      <c r="O265" s="48" t="s">
        <v>2756</v>
      </c>
      <c r="P265" s="48" t="s">
        <v>3145</v>
      </c>
      <c r="Q265" s="48" t="s">
        <v>3146</v>
      </c>
      <c r="R265" s="48" t="s">
        <v>3147</v>
      </c>
      <c r="S265" s="48" t="s">
        <v>3515</v>
      </c>
      <c r="T265" s="48" t="s">
        <v>3516</v>
      </c>
      <c r="U265" s="48" t="s">
        <v>3517</v>
      </c>
      <c r="V265" s="48" t="s">
        <v>3677</v>
      </c>
      <c r="W265" s="48" t="s">
        <v>3678</v>
      </c>
      <c r="X265" s="48" t="s">
        <v>3679</v>
      </c>
      <c r="Y265" s="48" t="s">
        <v>4062</v>
      </c>
      <c r="Z265" s="48" t="s">
        <v>4063</v>
      </c>
      <c r="AA265" s="48" t="s">
        <v>4064</v>
      </c>
      <c r="AB265" s="48" t="s">
        <v>4224</v>
      </c>
      <c r="AC265" s="48" t="s">
        <v>4225</v>
      </c>
      <c r="AD265" s="48" t="s">
        <v>4226</v>
      </c>
    </row>
    <row r="266" spans="1:30" ht="15" hidden="1" customHeight="1">
      <c r="A266" s="45"/>
      <c r="B266" s="51" t="s">
        <v>4323</v>
      </c>
      <c r="C266" s="62">
        <v>68</v>
      </c>
      <c r="D266" s="48" t="s">
        <v>379</v>
      </c>
      <c r="E266" s="48" t="s">
        <v>380</v>
      </c>
      <c r="F266" s="48" t="s">
        <v>381</v>
      </c>
      <c r="G266" s="48" t="s">
        <v>2225</v>
      </c>
      <c r="H266" s="48" t="s">
        <v>2226</v>
      </c>
      <c r="I266" s="48" t="s">
        <v>2227</v>
      </c>
      <c r="J266" s="48" t="s">
        <v>2595</v>
      </c>
      <c r="K266" s="48" t="s">
        <v>2596</v>
      </c>
      <c r="L266" s="48" t="s">
        <v>2597</v>
      </c>
      <c r="M266" s="48" t="s">
        <v>2757</v>
      </c>
      <c r="N266" s="48" t="s">
        <v>2758</v>
      </c>
      <c r="O266" s="48" t="s">
        <v>2759</v>
      </c>
      <c r="P266" s="48" t="s">
        <v>3148</v>
      </c>
      <c r="Q266" s="48" t="s">
        <v>3149</v>
      </c>
      <c r="R266" s="48" t="s">
        <v>3150</v>
      </c>
      <c r="S266" s="48" t="s">
        <v>3518</v>
      </c>
      <c r="T266" s="48" t="s">
        <v>3519</v>
      </c>
      <c r="U266" s="48" t="s">
        <v>3520</v>
      </c>
      <c r="V266" s="48" t="s">
        <v>3680</v>
      </c>
      <c r="W266" s="48" t="s">
        <v>3681</v>
      </c>
      <c r="X266" s="48" t="s">
        <v>3682</v>
      </c>
      <c r="Y266" s="48" t="s">
        <v>4065</v>
      </c>
      <c r="Z266" s="48" t="s">
        <v>4066</v>
      </c>
      <c r="AA266" s="48" t="s">
        <v>4067</v>
      </c>
      <c r="AB266" s="48" t="s">
        <v>4227</v>
      </c>
      <c r="AC266" s="48" t="s">
        <v>4228</v>
      </c>
      <c r="AD266" s="48" t="s">
        <v>4229</v>
      </c>
    </row>
    <row r="267" spans="1:30" ht="15" hidden="1" customHeight="1">
      <c r="A267" s="45"/>
      <c r="B267" s="51" t="s">
        <v>4324</v>
      </c>
      <c r="C267" s="62">
        <v>69</v>
      </c>
      <c r="D267" s="48" t="s">
        <v>382</v>
      </c>
      <c r="E267" s="48" t="s">
        <v>383</v>
      </c>
      <c r="F267" s="48" t="s">
        <v>384</v>
      </c>
      <c r="G267" s="48" t="s">
        <v>2228</v>
      </c>
      <c r="H267" s="48" t="s">
        <v>2229</v>
      </c>
      <c r="I267" s="48" t="s">
        <v>2230</v>
      </c>
      <c r="J267" s="48" t="s">
        <v>2598</v>
      </c>
      <c r="K267" s="48" t="s">
        <v>2599</v>
      </c>
      <c r="L267" s="48" t="s">
        <v>2600</v>
      </c>
      <c r="M267" s="48" t="s">
        <v>2760</v>
      </c>
      <c r="N267" s="48" t="s">
        <v>2761</v>
      </c>
      <c r="O267" s="48" t="s">
        <v>2762</v>
      </c>
      <c r="P267" s="48" t="s">
        <v>3151</v>
      </c>
      <c r="Q267" s="48" t="s">
        <v>3152</v>
      </c>
      <c r="R267" s="48" t="s">
        <v>3153</v>
      </c>
      <c r="S267" s="48" t="s">
        <v>3521</v>
      </c>
      <c r="T267" s="48" t="s">
        <v>3522</v>
      </c>
      <c r="U267" s="48" t="s">
        <v>3523</v>
      </c>
      <c r="V267" s="48" t="s">
        <v>3683</v>
      </c>
      <c r="W267" s="48" t="s">
        <v>3684</v>
      </c>
      <c r="X267" s="48" t="s">
        <v>3685</v>
      </c>
      <c r="Y267" s="48" t="s">
        <v>4068</v>
      </c>
      <c r="Z267" s="48" t="s">
        <v>4069</v>
      </c>
      <c r="AA267" s="48" t="s">
        <v>4070</v>
      </c>
      <c r="AB267" s="48" t="s">
        <v>4230</v>
      </c>
      <c r="AC267" s="48" t="s">
        <v>4231</v>
      </c>
      <c r="AD267" s="48" t="s">
        <v>4232</v>
      </c>
    </row>
    <row r="268" spans="1:30" ht="15" hidden="1" customHeight="1">
      <c r="A268" s="45"/>
      <c r="B268" s="51" t="s">
        <v>4325</v>
      </c>
      <c r="C268" s="62">
        <v>70</v>
      </c>
      <c r="D268" s="48" t="s">
        <v>385</v>
      </c>
      <c r="E268" s="48" t="s">
        <v>386</v>
      </c>
      <c r="F268" s="48" t="s">
        <v>387</v>
      </c>
      <c r="G268" s="48" t="s">
        <v>2231</v>
      </c>
      <c r="H268" s="48" t="s">
        <v>2232</v>
      </c>
      <c r="I268" s="48" t="s">
        <v>2233</v>
      </c>
      <c r="J268" s="48" t="s">
        <v>2601</v>
      </c>
      <c r="K268" s="48" t="s">
        <v>2602</v>
      </c>
      <c r="L268" s="48" t="s">
        <v>2603</v>
      </c>
      <c r="M268" s="48" t="s">
        <v>2763</v>
      </c>
      <c r="N268" s="48" t="s">
        <v>2764</v>
      </c>
      <c r="O268" s="48" t="s">
        <v>2765</v>
      </c>
      <c r="P268" s="48" t="s">
        <v>3154</v>
      </c>
      <c r="Q268" s="48" t="s">
        <v>3155</v>
      </c>
      <c r="R268" s="48" t="s">
        <v>3156</v>
      </c>
      <c r="S268" s="48" t="s">
        <v>3524</v>
      </c>
      <c r="T268" s="48" t="s">
        <v>3525</v>
      </c>
      <c r="U268" s="48" t="s">
        <v>3526</v>
      </c>
      <c r="V268" s="48" t="s">
        <v>3686</v>
      </c>
      <c r="W268" s="48" t="s">
        <v>3687</v>
      </c>
      <c r="X268" s="48" t="s">
        <v>3688</v>
      </c>
      <c r="Y268" s="48" t="s">
        <v>4071</v>
      </c>
      <c r="Z268" s="48" t="s">
        <v>4072</v>
      </c>
      <c r="AA268" s="48" t="s">
        <v>4073</v>
      </c>
      <c r="AB268" s="48" t="s">
        <v>4236</v>
      </c>
      <c r="AC268" s="48" t="s">
        <v>4237</v>
      </c>
      <c r="AD268" s="48" t="s">
        <v>4238</v>
      </c>
    </row>
    <row r="269" spans="1:30" ht="15" hidden="1" customHeight="1">
      <c r="A269" s="45"/>
      <c r="B269" s="45" t="s">
        <v>4347</v>
      </c>
      <c r="C269" s="62">
        <v>71</v>
      </c>
      <c r="D269" s="48" t="s">
        <v>388</v>
      </c>
      <c r="E269" s="48" t="s">
        <v>389</v>
      </c>
      <c r="F269" s="48" t="s">
        <v>390</v>
      </c>
      <c r="G269" s="48" t="s">
        <v>2234</v>
      </c>
      <c r="H269" s="48" t="s">
        <v>2235</v>
      </c>
      <c r="I269" s="48" t="s">
        <v>2236</v>
      </c>
      <c r="J269" s="48" t="s">
        <v>2604</v>
      </c>
      <c r="K269" s="48" t="s">
        <v>2605</v>
      </c>
      <c r="L269" s="48" t="s">
        <v>2606</v>
      </c>
      <c r="M269" s="48" t="s">
        <v>2766</v>
      </c>
      <c r="N269" s="48" t="s">
        <v>2767</v>
      </c>
      <c r="O269" s="48" t="s">
        <v>2768</v>
      </c>
      <c r="P269" s="48" t="s">
        <v>3157</v>
      </c>
      <c r="Q269" s="48" t="s">
        <v>3158</v>
      </c>
      <c r="R269" s="48" t="s">
        <v>3159</v>
      </c>
      <c r="S269" s="48" t="s">
        <v>3527</v>
      </c>
      <c r="T269" s="48" t="s">
        <v>3528</v>
      </c>
      <c r="U269" s="48" t="s">
        <v>3529</v>
      </c>
      <c r="V269" s="48" t="s">
        <v>3689</v>
      </c>
      <c r="W269" s="48" t="s">
        <v>3690</v>
      </c>
      <c r="X269" s="48" t="s">
        <v>3691</v>
      </c>
      <c r="Y269" s="48" t="s">
        <v>4074</v>
      </c>
      <c r="Z269" s="48" t="s">
        <v>4075</v>
      </c>
      <c r="AA269" s="48" t="s">
        <v>4076</v>
      </c>
      <c r="AB269" s="48" t="s">
        <v>4239</v>
      </c>
      <c r="AC269" s="48" t="s">
        <v>4240</v>
      </c>
      <c r="AD269" s="48" t="s">
        <v>4241</v>
      </c>
    </row>
    <row r="270" spans="1:30" ht="15" hidden="1" customHeight="1">
      <c r="A270" s="45"/>
      <c r="B270" s="51" t="s">
        <v>4327</v>
      </c>
      <c r="C270" s="62">
        <v>72</v>
      </c>
      <c r="D270" s="48" t="s">
        <v>391</v>
      </c>
      <c r="E270" s="48" t="s">
        <v>392</v>
      </c>
      <c r="F270" s="48" t="s">
        <v>393</v>
      </c>
      <c r="G270" s="48" t="s">
        <v>2237</v>
      </c>
      <c r="H270" s="48" t="s">
        <v>2238</v>
      </c>
      <c r="I270" s="48" t="s">
        <v>2239</v>
      </c>
      <c r="J270" s="48" t="s">
        <v>2607</v>
      </c>
      <c r="K270" s="48" t="s">
        <v>2608</v>
      </c>
      <c r="L270" s="48" t="s">
        <v>2609</v>
      </c>
      <c r="M270" s="48" t="s">
        <v>2769</v>
      </c>
      <c r="N270" s="48" t="s">
        <v>2770</v>
      </c>
      <c r="O270" s="48" t="s">
        <v>2771</v>
      </c>
      <c r="P270" s="48" t="s">
        <v>3160</v>
      </c>
      <c r="Q270" s="48" t="s">
        <v>3161</v>
      </c>
      <c r="R270" s="48" t="s">
        <v>3162</v>
      </c>
      <c r="S270" s="48" t="s">
        <v>3530</v>
      </c>
      <c r="T270" s="48" t="s">
        <v>3531</v>
      </c>
      <c r="U270" s="48" t="s">
        <v>3532</v>
      </c>
      <c r="V270" s="48" t="s">
        <v>3692</v>
      </c>
      <c r="W270" s="48" t="s">
        <v>3693</v>
      </c>
      <c r="X270" s="48" t="s">
        <v>3694</v>
      </c>
      <c r="Y270" s="48" t="s">
        <v>4077</v>
      </c>
      <c r="Z270" s="48" t="s">
        <v>4078</v>
      </c>
      <c r="AA270" s="48" t="s">
        <v>4079</v>
      </c>
      <c r="AB270" s="48" t="s">
        <v>4242</v>
      </c>
      <c r="AC270" s="48" t="s">
        <v>4243</v>
      </c>
      <c r="AD270" s="48" t="s">
        <v>4244</v>
      </c>
    </row>
    <row r="271" spans="1:30" ht="15" hidden="1" customHeight="1">
      <c r="A271" s="45"/>
      <c r="B271" s="51" t="s">
        <v>4328</v>
      </c>
      <c r="C271" s="62">
        <v>73</v>
      </c>
      <c r="D271" s="48" t="s">
        <v>394</v>
      </c>
      <c r="E271" s="48" t="s">
        <v>395</v>
      </c>
      <c r="F271" s="48" t="s">
        <v>396</v>
      </c>
      <c r="G271" s="48" t="s">
        <v>2240</v>
      </c>
      <c r="H271" s="48" t="s">
        <v>2241</v>
      </c>
      <c r="I271" s="48" t="s">
        <v>2242</v>
      </c>
      <c r="J271" s="48" t="s">
        <v>2610</v>
      </c>
      <c r="K271" s="48" t="s">
        <v>2611</v>
      </c>
      <c r="L271" s="48" t="s">
        <v>2612</v>
      </c>
      <c r="M271" s="48" t="s">
        <v>2772</v>
      </c>
      <c r="N271" s="48" t="s">
        <v>2773</v>
      </c>
      <c r="O271" s="48" t="s">
        <v>2774</v>
      </c>
      <c r="P271" s="48" t="s">
        <v>3163</v>
      </c>
      <c r="Q271" s="48" t="s">
        <v>3164</v>
      </c>
      <c r="R271" s="48" t="s">
        <v>3165</v>
      </c>
      <c r="S271" s="48" t="s">
        <v>3533</v>
      </c>
      <c r="T271" s="48" t="s">
        <v>3534</v>
      </c>
      <c r="U271" s="48" t="s">
        <v>3535</v>
      </c>
      <c r="V271" s="48" t="s">
        <v>3695</v>
      </c>
      <c r="W271" s="48" t="s">
        <v>3696</v>
      </c>
      <c r="X271" s="48" t="s">
        <v>3697</v>
      </c>
      <c r="Y271" s="48" t="s">
        <v>4080</v>
      </c>
      <c r="Z271" s="48" t="s">
        <v>4081</v>
      </c>
      <c r="AA271" s="48" t="s">
        <v>4082</v>
      </c>
      <c r="AB271" s="48" t="s">
        <v>4245</v>
      </c>
      <c r="AC271" s="48" t="s">
        <v>4246</v>
      </c>
      <c r="AD271" s="48" t="s">
        <v>4247</v>
      </c>
    </row>
    <row r="272" spans="1:30" ht="15" hidden="1" customHeight="1">
      <c r="A272" s="45"/>
      <c r="B272" s="51" t="s">
        <v>4329</v>
      </c>
      <c r="C272" s="62">
        <v>74</v>
      </c>
      <c r="D272" s="48" t="s">
        <v>397</v>
      </c>
      <c r="E272" s="48" t="s">
        <v>398</v>
      </c>
      <c r="F272" s="48" t="s">
        <v>399</v>
      </c>
      <c r="G272" s="48" t="s">
        <v>2243</v>
      </c>
      <c r="H272" s="48" t="s">
        <v>2244</v>
      </c>
      <c r="I272" s="48" t="s">
        <v>2245</v>
      </c>
      <c r="J272" s="48" t="s">
        <v>2613</v>
      </c>
      <c r="K272" s="48" t="s">
        <v>2614</v>
      </c>
      <c r="L272" s="48" t="s">
        <v>2615</v>
      </c>
      <c r="M272" s="48" t="s">
        <v>2775</v>
      </c>
      <c r="N272" s="48" t="s">
        <v>2776</v>
      </c>
      <c r="O272" s="48" t="s">
        <v>2777</v>
      </c>
      <c r="P272" s="48" t="s">
        <v>3166</v>
      </c>
      <c r="Q272" s="48" t="s">
        <v>3167</v>
      </c>
      <c r="R272" s="48" t="s">
        <v>3168</v>
      </c>
      <c r="S272" s="48" t="s">
        <v>3536</v>
      </c>
      <c r="T272" s="48" t="s">
        <v>3537</v>
      </c>
      <c r="U272" s="48" t="s">
        <v>3538</v>
      </c>
      <c r="V272" s="48" t="s">
        <v>3698</v>
      </c>
      <c r="W272" s="48" t="s">
        <v>3699</v>
      </c>
      <c r="X272" s="48" t="s">
        <v>3700</v>
      </c>
      <c r="Y272" s="48" t="s">
        <v>4083</v>
      </c>
      <c r="Z272" s="48" t="s">
        <v>4084</v>
      </c>
      <c r="AA272" s="48" t="s">
        <v>4085</v>
      </c>
      <c r="AB272" s="48" t="s">
        <v>4248</v>
      </c>
      <c r="AC272" s="48" t="s">
        <v>4249</v>
      </c>
      <c r="AD272" s="48" t="s">
        <v>4250</v>
      </c>
    </row>
    <row r="273" spans="1:30" ht="15" hidden="1" customHeight="1">
      <c r="A273" s="45"/>
      <c r="B273" s="45" t="s">
        <v>4330</v>
      </c>
      <c r="C273" s="62">
        <v>75</v>
      </c>
      <c r="D273" s="48" t="s">
        <v>400</v>
      </c>
      <c r="E273" s="48" t="s">
        <v>401</v>
      </c>
      <c r="F273" s="48" t="s">
        <v>402</v>
      </c>
      <c r="G273" s="48" t="s">
        <v>2246</v>
      </c>
      <c r="H273" s="48" t="s">
        <v>2247</v>
      </c>
      <c r="I273" s="48" t="s">
        <v>2248</v>
      </c>
      <c r="J273" s="48" t="s">
        <v>2616</v>
      </c>
      <c r="K273" s="48" t="s">
        <v>2617</v>
      </c>
      <c r="L273" s="48" t="s">
        <v>2618</v>
      </c>
      <c r="M273" s="48" t="s">
        <v>2778</v>
      </c>
      <c r="N273" s="48" t="s">
        <v>2779</v>
      </c>
      <c r="O273" s="48" t="s">
        <v>2780</v>
      </c>
      <c r="P273" s="48" t="s">
        <v>3169</v>
      </c>
      <c r="Q273" s="48" t="s">
        <v>3170</v>
      </c>
      <c r="R273" s="48" t="s">
        <v>3171</v>
      </c>
      <c r="S273" s="48" t="s">
        <v>3539</v>
      </c>
      <c r="T273" s="48" t="s">
        <v>3540</v>
      </c>
      <c r="U273" s="48" t="s">
        <v>3541</v>
      </c>
      <c r="V273" s="48" t="s">
        <v>3701</v>
      </c>
      <c r="W273" s="48" t="s">
        <v>3702</v>
      </c>
      <c r="X273" s="48" t="s">
        <v>3703</v>
      </c>
      <c r="Y273" s="48" t="s">
        <v>4086</v>
      </c>
      <c r="Z273" s="48" t="s">
        <v>4087</v>
      </c>
      <c r="AA273" s="48" t="s">
        <v>4088</v>
      </c>
      <c r="AB273" s="48" t="s">
        <v>4251</v>
      </c>
      <c r="AC273" s="48" t="s">
        <v>4252</v>
      </c>
      <c r="AD273" s="48" t="s">
        <v>4253</v>
      </c>
    </row>
    <row r="274" spans="1:30" ht="15" hidden="1" customHeight="1">
      <c r="A274" s="53" t="s">
        <v>4289</v>
      </c>
      <c r="B274" s="54"/>
      <c r="C274" s="62">
        <v>76</v>
      </c>
      <c r="D274" s="48" t="s">
        <v>370</v>
      </c>
      <c r="E274" s="48" t="s">
        <v>371</v>
      </c>
      <c r="F274" s="48" t="s">
        <v>372</v>
      </c>
      <c r="G274" s="48" t="s">
        <v>2216</v>
      </c>
      <c r="H274" s="48" t="s">
        <v>2217</v>
      </c>
      <c r="I274" s="48" t="s">
        <v>2218</v>
      </c>
      <c r="J274" s="48" t="s">
        <v>2586</v>
      </c>
      <c r="K274" s="48" t="s">
        <v>2587</v>
      </c>
      <c r="L274" s="48" t="s">
        <v>2588</v>
      </c>
      <c r="M274" s="48" t="s">
        <v>2748</v>
      </c>
      <c r="N274" s="48" t="s">
        <v>2749</v>
      </c>
      <c r="O274" s="48" t="s">
        <v>2750</v>
      </c>
      <c r="P274" s="48" t="s">
        <v>3139</v>
      </c>
      <c r="Q274" s="48" t="s">
        <v>3140</v>
      </c>
      <c r="R274" s="48" t="s">
        <v>3141</v>
      </c>
      <c r="S274" s="48" t="s">
        <v>3301</v>
      </c>
      <c r="T274" s="48" t="s">
        <v>3510</v>
      </c>
      <c r="U274" s="48" t="s">
        <v>3511</v>
      </c>
      <c r="V274" s="48" t="s">
        <v>3671</v>
      </c>
      <c r="W274" s="48" t="s">
        <v>3672</v>
      </c>
      <c r="X274" s="48" t="s">
        <v>3673</v>
      </c>
      <c r="Y274" s="48" t="s">
        <v>4056</v>
      </c>
      <c r="Z274" s="48" t="s">
        <v>4057</v>
      </c>
      <c r="AA274" s="48" t="s">
        <v>4058</v>
      </c>
      <c r="AB274" s="48" t="s">
        <v>4218</v>
      </c>
      <c r="AC274" s="48" t="s">
        <v>4219</v>
      </c>
      <c r="AD274" s="48" t="s">
        <v>4220</v>
      </c>
    </row>
    <row r="275" spans="1:30" ht="15" hidden="1" customHeight="1"/>
    <row r="276" spans="1:30" ht="15" hidden="1" customHeight="1"/>
  </sheetData>
  <mergeCells count="25">
    <mergeCell ref="Y195:AA195"/>
    <mergeCell ref="AB195:AD195"/>
    <mergeCell ref="V111:X111"/>
    <mergeCell ref="Y111:AA111"/>
    <mergeCell ref="AB111:AD111"/>
    <mergeCell ref="S195:U195"/>
    <mergeCell ref="V195:X195"/>
    <mergeCell ref="D111:F111"/>
    <mergeCell ref="G111:I111"/>
    <mergeCell ref="J111:L111"/>
    <mergeCell ref="M111:O111"/>
    <mergeCell ref="P111:R111"/>
    <mergeCell ref="S111:U111"/>
    <mergeCell ref="D195:F195"/>
    <mergeCell ref="G195:I195"/>
    <mergeCell ref="J195:L195"/>
    <mergeCell ref="M195:O195"/>
    <mergeCell ref="P195:R195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FAAC5482-D55F-49B2-9ED4-8428A7EA448B}">
      <formula1>$B$94:$B$102</formula1>
    </dataValidation>
  </dataValidations>
  <hyperlinks>
    <hyperlink ref="A93" r:id="rId1" display="http://www.abs.gov.au/websitedbs/d3310114.nsf/Home/©+Copyright?OpenDocument" xr:uid="{921E7353-C029-4A4B-B8B3-C55EB066CF14}"/>
    <hyperlink ref="G199" location="A126275162V" display="A126275162V" xr:uid="{DAA6E14F-C658-4218-AEA1-4094987E8F3A}"/>
    <hyperlink ref="H199" location="A126298490J" display="A126298490J" xr:uid="{7A1723F8-1039-496F-A0DF-4EC987857888}"/>
    <hyperlink ref="I199" location="A126286826C" display="A126286826C" xr:uid="{EB343865-2896-40A9-B540-30E9F01BFF2F}"/>
    <hyperlink ref="G205" location="A126275090V" display="A126275090V" xr:uid="{34FED60A-35F1-4FE7-BDD2-4ECB231608A3}"/>
    <hyperlink ref="H205" location="A126298418R" display="A126298418R" xr:uid="{8E36D68F-020A-4874-A257-F37AD5750D42}"/>
    <hyperlink ref="I205" location="A126286754C" display="A126286754C" xr:uid="{FF6B380B-CFFD-4126-A223-DFE1FE224C88}"/>
    <hyperlink ref="G209" location="A126275166C" display="A126275166C" xr:uid="{6C1DEFE2-ED4F-4894-A636-33035ABB33BE}"/>
    <hyperlink ref="H209" location="A126298494T" display="A126298494T" xr:uid="{78008F6E-3D6D-436B-9674-F3752872AB00}"/>
    <hyperlink ref="I209" location="A126286830V" display="A126286830V" xr:uid="{6532BE1A-96E4-4405-A861-83624720BC82}"/>
    <hyperlink ref="G210" location="A126275170V" display="A126275170V" xr:uid="{1CB032E8-E3A4-43A4-8EAA-14EA5912340C}"/>
    <hyperlink ref="H210" location="A126298498A" display="A126298498A" xr:uid="{86CFE3A7-73EB-4034-9FB1-AA2A70E4D701}"/>
    <hyperlink ref="I210" location="A126286834C" display="A126286834C" xr:uid="{170C2DD7-F4ED-4CC5-B940-389353FCF272}"/>
    <hyperlink ref="G212" location="A126275094C" display="A126275094C" xr:uid="{3F540CEA-DF2C-4BBC-BB53-AF84621DAB63}"/>
    <hyperlink ref="H212" location="A126298422F" display="A126298422F" xr:uid="{1C7D3627-6D6B-4212-8A49-77F28BBA47FF}"/>
    <hyperlink ref="I212" location="A126286758L" display="A126286758L" xr:uid="{148ABD20-3574-4A67-8321-218E14B18E58}"/>
    <hyperlink ref="G213" location="A126275098L" display="A126275098L" xr:uid="{E60DE7E6-707C-4DAF-A699-AE6DD9AAFB1F}"/>
    <hyperlink ref="H213" location="A126298426R" display="A126298426R" xr:uid="{350702D9-B7FE-4BCD-95E5-3F450C83061A}"/>
    <hyperlink ref="I213" location="A126286762C" display="A126286762C" xr:uid="{17605695-C343-4D20-9D64-B55818BD5C2A}"/>
    <hyperlink ref="G215" location="A126275138V" display="A126275138V" xr:uid="{8194D3A9-3E51-4F8E-B6DE-1DE25B8B965C}"/>
    <hyperlink ref="H215" location="A126298466J" display="A126298466J" xr:uid="{2ED8DF9D-4E47-45B9-8AAD-DD8E8899301C}"/>
    <hyperlink ref="I215" location="A126286802K" display="A126286802K" xr:uid="{CF5B2596-A70F-4AE8-8D8A-0E0D87B8C35D}"/>
    <hyperlink ref="G216" location="A126275054K" display="A126275054K" xr:uid="{83E8A8FB-25B8-43A2-871F-1813CA1732E2}"/>
    <hyperlink ref="H216" location="A126298382X" display="A126298382X" xr:uid="{354C4CE6-A2F5-4E14-B654-6B1F1636E63B}"/>
    <hyperlink ref="I216" location="A126286718V" display="A126286718V" xr:uid="{FA0B605B-4572-41EE-88E8-B45FD5FF1F94}"/>
    <hyperlink ref="G217" location="A126275174C" display="A126275174C" xr:uid="{79F4AB87-E6AA-4181-9D03-D2D35D78EE0D}"/>
    <hyperlink ref="H217" location="A126298502F" display="A126298502F" xr:uid="{152885D6-C8CA-4339-B413-F9864258DE53}"/>
    <hyperlink ref="I217" location="A126286838L" display="A126286838L" xr:uid="{B8D34E5C-99A3-4FBD-A1F4-B719185C20D3}"/>
    <hyperlink ref="G218" location="A126275142K" display="A126275142K" xr:uid="{A0F4E08A-2CB0-4D96-8C58-ADD244D5D97A}"/>
    <hyperlink ref="H218" location="A126298470X" display="A126298470X" xr:uid="{3EFF0F04-CF90-4DDB-9438-D78142123B9C}"/>
    <hyperlink ref="I218" location="A126286806V" display="A126286806V" xr:uid="{45C00BF7-79C0-4D9E-8C24-2B51EC2271D1}"/>
    <hyperlink ref="G219" location="A126275186L" display="A126275186L" xr:uid="{132CB7A0-2C0A-42BB-B707-90CD86E74188}"/>
    <hyperlink ref="H219" location="A126298514R" display="A126298514R" xr:uid="{511D7B74-54FC-4871-A281-C9F50480C39F}"/>
    <hyperlink ref="I219" location="A126286850C" display="A126286850C" xr:uid="{EE1A4B3B-834E-41BA-8C0F-E5C223B4883B}"/>
    <hyperlink ref="G220" location="A126275058V" display="A126275058V" xr:uid="{F0F1D3D1-446B-40DE-B1EE-1617F7D3B400}"/>
    <hyperlink ref="H220" location="A126298386J" display="A126298386J" xr:uid="{26FFE24E-784B-4718-BD43-E65EEDE32333}"/>
    <hyperlink ref="I220" location="A126286722K" display="A126286722K" xr:uid="{A49198D8-D84E-44F5-8B96-85B671329E06}"/>
    <hyperlink ref="G221" location="A126274994T" display="A126274994T" xr:uid="{7DEEEDEC-8AD4-4ECB-9FEC-FDB4302F5622}"/>
    <hyperlink ref="H221" location="A126298322W" display="A126298322W" xr:uid="{874BAC32-5889-4D06-8026-2FD8D22CF922}"/>
    <hyperlink ref="I221" location="A126286658C" display="A126286658C" xr:uid="{2F8A868B-C575-49D2-8DD3-807892B5A477}"/>
    <hyperlink ref="G222" location="A126275022T" display="A126275022T" xr:uid="{AA81AC5A-EB1C-4C01-B7B3-EB197880A992}"/>
    <hyperlink ref="H222" location="A126298350F" display="A126298350F" xr:uid="{4F304523-1C67-4D81-88D3-BBA55F47B800}"/>
    <hyperlink ref="I222" location="A126286686L" display="A126286686L" xr:uid="{D0E714D2-E791-413A-A35F-2FEBCCF48D96}"/>
    <hyperlink ref="G223" location="A126275102T" display="A126275102T" xr:uid="{D7AF77DA-54A4-4F38-BD42-A5EFD452561A}"/>
    <hyperlink ref="H223" location="A126298430F" display="A126298430F" xr:uid="{C3A728BC-A9CF-4361-A254-81BB2324F02E}"/>
    <hyperlink ref="I223" location="A126286766L" display="A126286766L" xr:uid="{73FD4AB1-912E-494A-9BA1-B229E658E1E8}"/>
    <hyperlink ref="G225" location="A126275026A" display="A126275026A" xr:uid="{CA4956FB-142D-4F92-B62E-419315372079}"/>
    <hyperlink ref="H225" location="A126298354R" display="A126298354R" xr:uid="{76800DD9-B372-49A9-BCEF-AA1CFB1D3A92}"/>
    <hyperlink ref="I225" location="A126286690C" display="A126286690C" xr:uid="{226B2365-8FE3-4BB7-895E-0CAF3404527C}"/>
    <hyperlink ref="G226" location="A126275106A" display="A126275106A" xr:uid="{2E6E93BA-F14C-4F66-A961-A648B7E26405}"/>
    <hyperlink ref="H226" location="A126298434R" display="A126298434R" xr:uid="{A6493F6A-94AC-47DB-A9F0-3D0B98FB1AF4}"/>
    <hyperlink ref="I226" location="A126286770C" display="A126286770C" xr:uid="{65A8A9EB-BC49-4483-9CE9-0D41F5D93750}"/>
    <hyperlink ref="G204" location="A126275110T" display="A126275110T" xr:uid="{C4E03F48-9DD7-4D73-BD22-2288E568FABB}"/>
    <hyperlink ref="H204" location="A126298438X" display="A126298438X" xr:uid="{2C72DAA8-2620-4161-917E-370134996E6E}"/>
    <hyperlink ref="I204" location="A126286774L" display="A126286774L" xr:uid="{E95D00C1-AACE-43D0-972A-BF654D521062}"/>
    <hyperlink ref="G200" location="A126275190C" display="A126275190C" xr:uid="{1AECC851-DBF9-49BC-BE78-B20033E34E1D}"/>
    <hyperlink ref="H200" location="A126298518X" display="A126298518X" xr:uid="{CA3C1E74-A4F5-46A7-9FF4-8D3979DD2CA3}"/>
    <hyperlink ref="I200" location="A126286854L" display="A126286854L" xr:uid="{8AFFAAC5-9DA9-47AA-A1D5-590CFEA6F19C}"/>
    <hyperlink ref="G230" location="A126274998A" display="A126274998A" xr:uid="{848591C6-8D16-4B27-ADC4-D53DA387E04D}"/>
    <hyperlink ref="H230" location="A126298326F" display="A126298326F" xr:uid="{FCF0B643-F814-4407-A0ED-A126EA231A3F}"/>
    <hyperlink ref="I230" location="A126286662V" display="A126286662V" xr:uid="{4E5EF7DD-1353-4D4B-B675-7D19AFFD4316}"/>
    <hyperlink ref="G235" location="A126275178L" display="A126275178L" xr:uid="{0F3DB39E-881D-4914-9451-193ACAC2B06B}"/>
    <hyperlink ref="H235" location="A126298506R" display="A126298506R" xr:uid="{B2BD6C8F-3509-403C-ADA8-5BE2616FDEED}"/>
    <hyperlink ref="I235" location="A126286842C" display="A126286842C" xr:uid="{BDCF9ADC-0559-42CE-B6D6-52BCCD7B3FAA}"/>
    <hyperlink ref="G236" location="A126275182C" display="A126275182C" xr:uid="{EC4D796F-46FD-418B-A964-FA6BB1F37FF1}"/>
    <hyperlink ref="H236" location="A126298510F" display="A126298510F" xr:uid="{01910E34-CBDD-4F43-9246-528EC46E519B}"/>
    <hyperlink ref="I236" location="A126286846L" display="A126286846L" xr:uid="{8425A522-B3D5-436A-B7EA-C8756DEA5972}"/>
    <hyperlink ref="G237" location="A126275002J" display="A126275002J" xr:uid="{5FE8262A-383B-4EAD-96EE-63618C4046D3}"/>
    <hyperlink ref="H237" location="A126298330W" display="A126298330W" xr:uid="{A7FD98D3-620F-4D0F-8D6F-B8C3564D327D}"/>
    <hyperlink ref="I237" location="A126286666C" display="A126286666C" xr:uid="{371C4113-57CA-4E5A-B42E-7556200833F7}"/>
    <hyperlink ref="G239" location="A126275062K" display="A126275062K" xr:uid="{667FB9C7-01C5-440F-A554-64781DC370F3}"/>
    <hyperlink ref="H239" location="A126298390X" display="A126298390X" xr:uid="{9E197DB4-EBA3-47D4-BAA6-070ADC78E08B}"/>
    <hyperlink ref="I239" location="A126286726V" display="A126286726V" xr:uid="{48C3AF18-A708-4709-BD50-F23745026FF1}"/>
    <hyperlink ref="G240" location="A126275114A" display="A126275114A" xr:uid="{FBAE61D0-4F3D-4112-9D9B-7282FEEB5307}"/>
    <hyperlink ref="H240" location="A126298442R" display="A126298442R" xr:uid="{6BECA330-C1F9-4EC0-8B7B-87B6A30B01B5}"/>
    <hyperlink ref="I240" location="A126286778W" display="A126286778W" xr:uid="{FCE26FD6-6089-4C42-B26A-BD9A304D20E5}"/>
    <hyperlink ref="G241" location="A126275194L" display="A126275194L" xr:uid="{3B359746-A73A-41D7-92A2-5A2297DB5554}"/>
    <hyperlink ref="H241" location="A126298522R" display="A126298522R" xr:uid="{0F9DE2EB-3B24-403E-9D1C-162B543F944E}"/>
    <hyperlink ref="I241" location="A126286858W" display="A126286858W" xr:uid="{CF072E53-FBE6-4CE0-BB66-805421FB45E0}"/>
    <hyperlink ref="G242" location="A126275006T" display="A126275006T" xr:uid="{E6A0E673-15B7-45F1-91A7-424B19F53DDB}"/>
    <hyperlink ref="H242" location="A126298334F" display="A126298334F" xr:uid="{B63A8F14-FC69-4C2C-A000-2AFDBA0116FD}"/>
    <hyperlink ref="I242" location="A126286670V" display="A126286670V" xr:uid="{C4A37BAF-D6CF-4E14-8F7A-547E21DDEECB}"/>
    <hyperlink ref="G243" location="A126275146V" display="A126275146V" xr:uid="{288EBF77-7451-4CA1-9AB4-EFB38990086E}"/>
    <hyperlink ref="H243" location="A126298474J" display="A126298474J" xr:uid="{DFBA107C-DB15-4C1D-B4CB-B2A4CEABAF1F}"/>
    <hyperlink ref="I243" location="A126286810K" display="A126286810K" xr:uid="{6FA9A357-4D2A-4F58-8302-1519BEF626A3}"/>
    <hyperlink ref="G244" location="A126275150K" display="A126275150K" xr:uid="{10DFE879-14EF-45B7-BAB3-FDA6AEE8F6FD}"/>
    <hyperlink ref="H244" location="A126298478T" display="A126298478T" xr:uid="{2DA10CD0-1543-4672-8D84-0DC6EBE90129}"/>
    <hyperlink ref="I244" location="A126286814V" display="A126286814V" xr:uid="{B864ADCF-BC41-4520-B497-3D357B3C3A2E}"/>
    <hyperlink ref="G245" location="A126275038K" display="A126275038K" xr:uid="{9C5C1C76-E5E9-4215-A328-1BA3B832698D}"/>
    <hyperlink ref="H245" location="A126298366X" display="A126298366X" xr:uid="{B6EC953E-E7C4-48B0-8A47-214678CE4BCB}"/>
    <hyperlink ref="I245" location="A126286702A" display="A126286702A" xr:uid="{125D9EC9-D514-4E11-85D6-259FCF17F376}"/>
    <hyperlink ref="G246" location="A126275010J" display="A126275010J" xr:uid="{7ABB8DBE-B48B-47B2-9B1D-1660DAFE1D52}"/>
    <hyperlink ref="H246" location="A126298338R" display="A126298338R" xr:uid="{44CC9AD6-8646-4CAB-9407-CFBBF429A15E}"/>
    <hyperlink ref="I246" location="A126286674C" display="A126286674C" xr:uid="{8B20FE9A-FA9A-4E22-8455-E842E99ED9A6}"/>
    <hyperlink ref="G247" location="A126275066V" display="A126275066V" xr:uid="{FBFA0435-929D-4665-A364-DEF30DCA9267}"/>
    <hyperlink ref="H247" location="A126298394J" display="A126298394J" xr:uid="{193411B0-8DD0-44F2-9E2C-88EDD1DB4ECF}"/>
    <hyperlink ref="I247" location="A126286730K" display="A126286730K" xr:uid="{CBF8C06E-6AE8-4435-AF38-3B230818EBF4}"/>
    <hyperlink ref="G248" location="A126275030T" display="A126275030T" xr:uid="{09C9C591-D638-426D-A9AE-8B3725C26E65}"/>
    <hyperlink ref="H248" location="A126298358X" display="A126298358X" xr:uid="{C21F3E50-B435-463C-A6D5-EF0F301E67C7}"/>
    <hyperlink ref="I248" location="A126286694L" display="A126286694L" xr:uid="{7E52283A-965C-41BB-A093-B140DB51DAD2}"/>
    <hyperlink ref="G250" location="A126275070K" display="A126275070K" xr:uid="{18C84E6A-9272-4165-9A08-33D8BA57D225}"/>
    <hyperlink ref="H250" location="A126298398T" display="A126298398T" xr:uid="{CA3F1F8D-EAFA-4643-A7C6-41CF9216BD2D}"/>
    <hyperlink ref="I250" location="A126286734V" display="A126286734V" xr:uid="{3916F3ED-24B7-49E3-B0AC-D4F84CA069CD}"/>
    <hyperlink ref="G251" location="A126275042A" display="A126275042A" xr:uid="{E814C43A-DEF1-4CC2-843B-95263AFFD0A7}"/>
    <hyperlink ref="H251" location="A126298370R" display="A126298370R" xr:uid="{12E5DA79-62DF-425D-9D44-2447FE633DFA}"/>
    <hyperlink ref="I251" location="A126286706K" display="A126286706K" xr:uid="{7ACA32E3-1789-4E7E-8C11-67371857D07D}"/>
    <hyperlink ref="G253" location="A126275074V" display="A126275074V" xr:uid="{26B31B37-0B29-4DF0-B656-18E44DEFAC6D}"/>
    <hyperlink ref="H253" location="A126298402W" display="A126298402W" xr:uid="{C52CAED2-8CB7-4540-8353-A1E9D0214C84}"/>
    <hyperlink ref="I253" location="A126286738C" display="A126286738C" xr:uid="{215A8C1D-39CB-46DD-BC90-3A2598F85F26}"/>
    <hyperlink ref="G254" location="A126275118K" display="A126275118K" xr:uid="{0F113F02-96AD-43BA-90D7-8BC393D0DC54}"/>
    <hyperlink ref="H254" location="A126298446X" display="A126298446X" xr:uid="{0F3E6E9D-DEA6-4B5D-9517-A40E204A3F12}"/>
    <hyperlink ref="I254" location="A126286782L" display="A126286782L" xr:uid="{13C09D1E-27E3-4F88-A239-752FBA2F483A}"/>
    <hyperlink ref="G256" location="A126275078C" display="A126275078C" xr:uid="{940E3DAD-0B06-4CF5-9A40-CE1516227FD0}"/>
    <hyperlink ref="H256" location="A126298406F" display="A126298406F" xr:uid="{B3DCCCE5-01AA-45E6-A6D9-EC2C3BDFEA05}"/>
    <hyperlink ref="I256" location="A126286742V" display="A126286742V" xr:uid="{362E0A8E-71A6-45C0-8A8B-2FA1561FE0D7}"/>
    <hyperlink ref="G257" location="A126275046K" display="A126275046K" xr:uid="{1905B65A-ECC8-440A-B3D8-DC4A000FF9D7}"/>
    <hyperlink ref="H257" location="A126298374X" display="A126298374X" xr:uid="{777BEEEA-2775-4C5A-9A71-9BBF4AAE1CAE}"/>
    <hyperlink ref="I257" location="A126286710A" display="A126286710A" xr:uid="{8F83A2CB-E057-4012-B0C6-932A26DC9424}"/>
    <hyperlink ref="G258" location="A126275154V" display="A126275154V" xr:uid="{186D1B65-6077-4A1F-97CA-3303AEE52585}"/>
    <hyperlink ref="H258" location="A126298482J" display="A126298482J" xr:uid="{58BF22D0-51AA-41E7-AE82-0761E810D872}"/>
    <hyperlink ref="I258" location="A126286818C" display="A126286818C" xr:uid="{C60F0AA0-836B-4876-B02C-DC9A718E60B5}"/>
    <hyperlink ref="G259" location="A126275122A" display="A126275122A" xr:uid="{F2AFDD30-50A7-420A-87B5-B478D6DA8BAC}"/>
    <hyperlink ref="H259" location="A126298450R" display="A126298450R" xr:uid="{FBEF05BC-E17D-4877-86A4-2BC48974D89D}"/>
    <hyperlink ref="I259" location="A126286786W" display="A126286786W" xr:uid="{6B847518-8208-4E65-8580-5424EAC1C167}"/>
    <hyperlink ref="G260" location="A126275126K" display="A126275126K" xr:uid="{E97D926D-A016-4B8F-91E3-40E6E5352457}"/>
    <hyperlink ref="H260" location="A126298454X" display="A126298454X" xr:uid="{CD9076F3-07E8-4C91-82A5-E543313A736C}"/>
    <hyperlink ref="I260" location="A126286790L" display="A126286790L" xr:uid="{D65B8E28-33F2-4186-A08E-6FF700491A00}"/>
    <hyperlink ref="G231" location="A126275198W" display="A126275198W" xr:uid="{2AE6671D-CE4C-49E5-9D51-E6CA69B4F6BC}"/>
    <hyperlink ref="H231" location="A126298526X" display="A126298526X" xr:uid="{DF228AD5-1367-4D04-AF9E-86BADE129558}"/>
    <hyperlink ref="I231" location="A126286862L" display="A126286862L" xr:uid="{32D4FDE9-41D2-4723-BE19-8ADDB0A3AF7D}"/>
    <hyperlink ref="G264" location="A126275014T" display="A126275014T" xr:uid="{F314E926-4607-4B71-9D36-07F523713D6A}"/>
    <hyperlink ref="H264" location="A126298342F" display="A126298342F" xr:uid="{3C325BFA-4C45-4955-939D-BBF6DDFD509D}"/>
    <hyperlink ref="I264" location="A126286678L" display="A126286678L" xr:uid="{C0778713-A5AE-4916-B220-B2762425BFF3}"/>
    <hyperlink ref="G265" location="A126275082V" display="A126275082V" xr:uid="{49F1254A-8009-4AB0-AC1E-B86A30BA3E25}"/>
    <hyperlink ref="H265" location="A126298410W" display="A126298410W" xr:uid="{776C2C3B-5DCB-4104-8C52-B7D0B2CB5A7F}"/>
    <hyperlink ref="I265" location="A126286746C" display="A126286746C" xr:uid="{62160544-6337-4A25-9CA8-498CF995E603}"/>
    <hyperlink ref="G266" location="A126275034A" display="A126275034A" xr:uid="{9DCCD2D3-4639-49E4-B2A7-63A487ADF851}"/>
    <hyperlink ref="H266" location="A126298362R" display="A126298362R" xr:uid="{8EE7AA48-1340-4CDC-A083-E867E21AE5C4}"/>
    <hyperlink ref="I266" location="A126286698W" display="A126286698W" xr:uid="{30742B5F-E0A6-453F-8430-A71C4329D049}"/>
    <hyperlink ref="G267" location="A126275130A" display="A126275130A" xr:uid="{FB173990-4B46-4996-858A-A79AC21AB172}"/>
    <hyperlink ref="H267" location="A126298458J" display="A126298458J" xr:uid="{C25F3C19-3D25-4397-B931-59567C521531}"/>
    <hyperlink ref="I267" location="A126286794W" display="A126286794W" xr:uid="{FC4AE54A-4D69-418D-B959-2096DEA9EE86}"/>
    <hyperlink ref="G268" location="A126275134K" display="A126275134K" xr:uid="{55FB108A-3581-457D-81ED-D6DFCF6760DF}"/>
    <hyperlink ref="H268" location="A126298462X" display="A126298462X" xr:uid="{367BC178-C773-4B5B-A8DC-6C9CAFD170EB}"/>
    <hyperlink ref="I268" location="A126286798F" display="A126286798F" xr:uid="{C3D84209-C8DD-4B2C-8A65-DF1133C4432D}"/>
    <hyperlink ref="G269" location="A126275050A" display="A126275050A" xr:uid="{D599F2B4-63F2-48CA-90DE-A5CE29F6C5EE}"/>
    <hyperlink ref="H269" location="A126298378J" display="A126298378J" xr:uid="{8B21E4AD-6100-4C6A-83B7-E5FCBE8B9057}"/>
    <hyperlink ref="I269" location="A126286714K" display="A126286714K" xr:uid="{5CDCBFB6-94E1-47E6-893C-845662ED8D13}"/>
    <hyperlink ref="G270" location="A126275018A" display="A126275018A" xr:uid="{FB9B1BC5-57A5-48DD-9D00-57FE49A3ABA7}"/>
    <hyperlink ref="H270" location="A126298346R" display="A126298346R" xr:uid="{32CD2D30-A1F1-4245-9E3E-C8A4D95778EB}"/>
    <hyperlink ref="I270" location="A126286682C" display="A126286682C" xr:uid="{FF76FA09-4BBD-4756-8EE9-7AF374C7CE3F}"/>
    <hyperlink ref="G271" location="A126275202A" display="A126275202A" xr:uid="{800AC868-96ED-4B1D-B451-44F9D95BE4A9}"/>
    <hyperlink ref="H271" location="A126298530R" display="A126298530R" xr:uid="{A2184809-D63D-4FA5-B94E-1A3CE9B45825}"/>
    <hyperlink ref="I271" location="A126286866W" display="A126286866W" xr:uid="{C783DA5C-9CC8-45AA-845A-BD34190E1591}"/>
    <hyperlink ref="G272" location="A126275086C" display="A126275086C" xr:uid="{3C95A747-FC79-4E29-BEBF-D9E7FF207C47}"/>
    <hyperlink ref="H272" location="A126298414F" display="A126298414F" xr:uid="{A18CDA82-7F58-4D85-9642-21F52C74738C}"/>
    <hyperlink ref="I272" location="A126286750V" display="A126286750V" xr:uid="{D6018674-C0DD-4949-B499-3D97935A7507}"/>
    <hyperlink ref="G273" location="A126275158C" display="A126275158C" xr:uid="{DA166CA2-E6DF-4226-B3C0-D5FA239369DD}"/>
    <hyperlink ref="H273" location="A126298486T" display="A126298486T" xr:uid="{299D7852-C611-426A-BC77-0BE5193FE61E}"/>
    <hyperlink ref="I273" location="A126286822V" display="A126286822V" xr:uid="{9A330D2E-4190-456D-8210-A76C48E14B95}"/>
    <hyperlink ref="J199" location="A126274298L" display="A126274298L" xr:uid="{DDFB7882-16FA-4CF5-B4B7-1630A1CF442B}"/>
    <hyperlink ref="K199" location="A126297626R" display="A126297626R" xr:uid="{20AA1FDB-A373-4C68-B5B5-23DCA15C6FDA}"/>
    <hyperlink ref="L199" location="A126285962C" display="A126285962C" xr:uid="{AFAEC145-8EA9-47D9-83C0-067886DC700B}"/>
    <hyperlink ref="J205" location="A126274226A" display="A126274226A" xr:uid="{45513541-B4AB-4AEC-8B5C-266DBABD8FD8}"/>
    <hyperlink ref="K205" location="A126297554R" display="A126297554R" xr:uid="{4B3057D2-6087-4D4C-B4C2-B487AF1853BD}"/>
    <hyperlink ref="L205" location="A126285890C" display="A126285890C" xr:uid="{1B236E28-7F27-4757-A222-4820924B08BC}"/>
    <hyperlink ref="J209" location="A126274302T" display="A126274302T" xr:uid="{753594DF-1D66-4E75-B64F-764F4B08695B}"/>
    <hyperlink ref="K209" location="A126297630F" display="A126297630F" xr:uid="{7E06BEC9-8FC3-4134-BD3B-426728BDADEF}"/>
    <hyperlink ref="L209" location="A126285966L" display="A126285966L" xr:uid="{97655059-D456-41B2-A474-113B962A1C0F}"/>
    <hyperlink ref="J210" location="A126274306A" display="A126274306A" xr:uid="{F3C01113-1CA5-4A62-96CC-67BF65BC64AE}"/>
    <hyperlink ref="K210" location="A126297634R" display="A126297634R" xr:uid="{F53D4669-346C-4650-9C82-913484B39950}"/>
    <hyperlink ref="L210" location="A126285970C" display="A126285970C" xr:uid="{035396EA-EFAB-41AB-AFB7-6856FC10A030}"/>
    <hyperlink ref="J212" location="A126274230T" display="A126274230T" xr:uid="{BA56671B-3FF5-4E19-85B7-DD03CA6C0392}"/>
    <hyperlink ref="K212" location="A126297558X" display="A126297558X" xr:uid="{E00D40D4-F604-439B-9FF9-F042D7DE5438}"/>
    <hyperlink ref="L212" location="A126285894L" display="A126285894L" xr:uid="{59E53D8B-EF9D-40FB-A069-824D5A716C2B}"/>
    <hyperlink ref="J213" location="A126274234A" display="A126274234A" xr:uid="{3AAE8F58-30CE-4CEB-913C-268FF7EB25FB}"/>
    <hyperlink ref="K213" location="A126297562R" display="A126297562R" xr:uid="{3FA4A779-6E33-454F-B36B-2ED23D1E39F4}"/>
    <hyperlink ref="L213" location="A126285898W" display="A126285898W" xr:uid="{A022B818-4DA5-46CD-A550-F700800200E6}"/>
    <hyperlink ref="J215" location="A126274274V" display="A126274274V" xr:uid="{3DBD9BA4-7C5C-49A4-945B-830F7954A515}"/>
    <hyperlink ref="K215" location="A126297602W" display="A126297602W" xr:uid="{D95D4991-826F-4149-8027-196E34D0BB06}"/>
    <hyperlink ref="L215" location="A126285938C" display="A126285938C" xr:uid="{EC6EE6BC-BE95-4742-B208-68FF00408B03}"/>
    <hyperlink ref="J216" location="A126274190K" display="A126274190K" xr:uid="{A8F6A2DE-C0B3-4407-A1A4-B72ECE61A99C}"/>
    <hyperlink ref="K216" location="A126297518F" display="A126297518F" xr:uid="{6483FB36-7A7D-4155-AAA6-90B6EEC9F30A}"/>
    <hyperlink ref="L216" location="A126285854V" display="A126285854V" xr:uid="{5DEE1535-551F-4735-978A-CF33A4372769}"/>
    <hyperlink ref="J217" location="A126274310T" display="A126274310T" xr:uid="{F5E45B57-41F3-4EAF-9130-240C11CE3427}"/>
    <hyperlink ref="K217" location="A126297638X" display="A126297638X" xr:uid="{FE3C50B0-7C0D-4441-80B1-C733113B4950}"/>
    <hyperlink ref="L217" location="A126285974L" display="A126285974L" xr:uid="{C47B3A12-C2B4-4F0F-AFCD-C059C028A4DC}"/>
    <hyperlink ref="J218" location="A126274278C" display="A126274278C" xr:uid="{D63CAEB5-3F9A-4104-B50C-FD250CBBC904}"/>
    <hyperlink ref="K218" location="A126297606F" display="A126297606F" xr:uid="{5EB56CFD-BE3E-4DE6-A4F6-741B2D0DA270}"/>
    <hyperlink ref="L218" location="A126285942V" display="A126285942V" xr:uid="{1FEF43C9-D8A1-48D8-AFC7-D0E0AD35EAE8}"/>
    <hyperlink ref="J219" location="A126274322A" display="A126274322A" xr:uid="{9EF50839-C7D9-494C-A888-B21539AC9D76}"/>
    <hyperlink ref="K219" location="A126297650R" display="A126297650R" xr:uid="{3047D17B-2482-468C-B216-1A2FF70B281F}"/>
    <hyperlink ref="L219" location="A126285986W" display="A126285986W" xr:uid="{7C5E4F1E-F86B-4885-8DED-461E5215E4F2}"/>
    <hyperlink ref="J220" location="A126274194V" display="A126274194V" xr:uid="{0504AE6D-CF4B-488F-9540-9580A4CC5318}"/>
    <hyperlink ref="K220" location="A126297522W" display="A126297522W" xr:uid="{EEBBEE61-5269-4E70-88B3-3B656A301992}"/>
    <hyperlink ref="L220" location="A126285858C" display="A126285858C" xr:uid="{7049F11A-C704-4E09-B41A-826CFDC564F7}"/>
    <hyperlink ref="J221" location="A126274130J" display="A126274130J" xr:uid="{7F012158-D433-4408-A6ED-E0433068C161}"/>
    <hyperlink ref="K221" location="A126297458R" display="A126297458R" xr:uid="{40887649-16C0-408E-93CF-22054E37DCE4}"/>
    <hyperlink ref="L221" location="A126285794C" display="A126285794C" xr:uid="{16EB60DC-285F-4D1B-AAE7-3ADA535B2F45}"/>
    <hyperlink ref="J222" location="A126274158K" display="A126274158K" xr:uid="{E0CF7CEC-9C5B-46E5-B242-1EB2B34DDF57}"/>
    <hyperlink ref="K222" location="A126297486X" display="A126297486X" xr:uid="{E6633A67-1B17-4B09-8C90-01833DB2521F}"/>
    <hyperlink ref="L222" location="A126285822A" display="A126285822A" xr:uid="{0C18CB91-65D6-4697-8991-469E56ED20B2}"/>
    <hyperlink ref="J223" location="A126274238K" display="A126274238K" xr:uid="{796069C8-6454-4835-ADE3-6EAC2A0012CF}"/>
    <hyperlink ref="K223" location="A126297566X" display="A126297566X" xr:uid="{DB9C5866-CC56-4492-9AC3-F585F7D30DEC}"/>
    <hyperlink ref="L223" location="A126285902A" display="A126285902A" xr:uid="{F824903C-69C1-4F67-B425-C55D7F98BAFB}"/>
    <hyperlink ref="J225" location="A126274162A" display="A126274162A" xr:uid="{346B35F1-2CC5-48D9-90B0-3380CB1172A4}"/>
    <hyperlink ref="K225" location="A126297490R" display="A126297490R" xr:uid="{AD3CD794-F87F-43F1-94FB-FAC581F25B3E}"/>
    <hyperlink ref="L225" location="A126285826K" display="A126285826K" xr:uid="{9DC65912-904C-48BD-A859-BE88613F9010}"/>
    <hyperlink ref="J226" location="A126274242A" display="A126274242A" xr:uid="{95B29D72-F6A2-4647-B846-255CAC6DCBC0}"/>
    <hyperlink ref="K226" location="A126297570R" display="A126297570R" xr:uid="{90A5D095-17A2-4E10-9ED8-A64502A78B2C}"/>
    <hyperlink ref="L226" location="A126285906K" display="A126285906K" xr:uid="{0FBCC20A-9F9A-477D-9638-A489770AEE6A}"/>
    <hyperlink ref="J204" location="A126274246K" display="A126274246K" xr:uid="{E0BF2B37-6112-40E8-893A-D2E45503DEC0}"/>
    <hyperlink ref="K204" location="A126297574X" display="A126297574X" xr:uid="{0D9BDA25-F4B3-43A5-97E4-DA58AB595BC8}"/>
    <hyperlink ref="L204" location="A126285910A" display="A126285910A" xr:uid="{0943B067-0B63-4F0D-B9CB-23DA1EA4E3D6}"/>
    <hyperlink ref="J200" location="A126274326K" display="A126274326K" xr:uid="{1A7A49A6-0FAD-4E19-9D46-41DC822303EA}"/>
    <hyperlink ref="K200" location="A126297654X" display="A126297654X" xr:uid="{3C16AAA7-F5CA-41C1-9460-2E2119CB6FC8}"/>
    <hyperlink ref="L200" location="A126285990L" display="A126285990L" xr:uid="{012FAE05-A081-4286-9943-4A377334A1FC}"/>
    <hyperlink ref="J230" location="A126274134T" display="A126274134T" xr:uid="{1DB9829A-B953-4DA0-BC65-935200ACD047}"/>
    <hyperlink ref="K230" location="A126297462F" display="A126297462F" xr:uid="{5938DEFE-63BC-40E8-88F4-E8ECBED111D0}"/>
    <hyperlink ref="L230" location="A126285798L" display="A126285798L" xr:uid="{9C38EF77-12A5-4CA9-B89B-C978070F1946}"/>
    <hyperlink ref="J235" location="A126274314A" display="A126274314A" xr:uid="{633FC74B-D613-4CDB-82F1-7AD805D8AA03}"/>
    <hyperlink ref="K235" location="A126297642R" display="A126297642R" xr:uid="{246ECEC9-2675-490F-9C6E-307FE13E836B}"/>
    <hyperlink ref="L235" location="A126285978W" display="A126285978W" xr:uid="{36F8D713-0845-410F-B37E-D7B2B16763C1}"/>
    <hyperlink ref="J236" location="A126274318K" display="A126274318K" xr:uid="{C0A0586B-AEFC-4E15-ACAD-74F8A2597931}"/>
    <hyperlink ref="K236" location="A126297646X" display="A126297646X" xr:uid="{38082B27-AD85-4CC3-93AD-133021FC653B}"/>
    <hyperlink ref="L236" location="A126285982L" display="A126285982L" xr:uid="{AD1A6F7D-EB39-46BA-A577-495F6A917EA2}"/>
    <hyperlink ref="J237" location="A126274138A" display="A126274138A" xr:uid="{A95F49DB-0059-4D70-B3D4-29416CA69BBA}"/>
    <hyperlink ref="K237" location="A126297466R" display="A126297466R" xr:uid="{687EF197-84DF-4189-ABE8-DCCB36AFF1F5}"/>
    <hyperlink ref="L237" location="A126285802T" display="A126285802T" xr:uid="{0412A8E5-EC21-46CB-9E53-0649DAA1F1CB}"/>
    <hyperlink ref="J239" location="A126274198C" display="A126274198C" xr:uid="{626A2AD2-7D97-41FD-A64B-D7534DC67483}"/>
    <hyperlink ref="K239" location="A126297526F" display="A126297526F" xr:uid="{F949D53F-2456-489A-B971-3E686E1CC801}"/>
    <hyperlink ref="L239" location="A126285862V" display="A126285862V" xr:uid="{680907A5-15DF-46FB-9A64-C768433CBC39}"/>
    <hyperlink ref="J240" location="A126274250A" display="A126274250A" xr:uid="{3AB20DE6-211C-40A2-B814-DC91EDF36D2A}"/>
    <hyperlink ref="K240" location="A126297578J" display="A126297578J" xr:uid="{C4F1BFF8-C600-48A3-B86F-613836E40EA2}"/>
    <hyperlink ref="L240" location="A126285914K" display="A126285914K" xr:uid="{3BACEFCA-D504-498D-A14D-5AC5E5CF5F72}"/>
    <hyperlink ref="J241" location="A126274330A" display="A126274330A" xr:uid="{D63C9AB1-2E73-426B-BBE4-A0AE47F8B4CC}"/>
    <hyperlink ref="K241" location="A126297658J" display="A126297658J" xr:uid="{BB6F0F55-B11A-4070-BF41-2D462A119363}"/>
    <hyperlink ref="L241" location="A126285994W" display="A126285994W" xr:uid="{BD8B5410-4568-47AB-9D52-100C40791526}"/>
    <hyperlink ref="J242" location="A126274142T" display="A126274142T" xr:uid="{302C2521-80DA-4707-B368-69F2A31F75A8}"/>
    <hyperlink ref="K242" location="A126297470F" display="A126297470F" xr:uid="{2F4BABF2-1CDC-4D42-8AB4-C66A226E7F5C}"/>
    <hyperlink ref="L242" location="A126285806A" display="A126285806A" xr:uid="{877292B4-7377-4E41-8929-413F083BEE72}"/>
    <hyperlink ref="J243" location="A126274282V" display="A126274282V" xr:uid="{B506C080-C19D-45AB-B8D9-75748E47E5BF}"/>
    <hyperlink ref="K243" location="A126297610W" display="A126297610W" xr:uid="{9B16EC72-20D1-45C4-817C-35E98CFAF531}"/>
    <hyperlink ref="L243" location="A126285946C" display="A126285946C" xr:uid="{6567D8D7-A183-4684-AE89-D2167786A970}"/>
    <hyperlink ref="J244" location="A126274286C" display="A126274286C" xr:uid="{0A82B118-0513-43A0-BD26-1958ADA2FE92}"/>
    <hyperlink ref="K244" location="A126297614F" display="A126297614F" xr:uid="{10EB3275-DD08-44F2-8BBB-6E2F39BE3E57}"/>
    <hyperlink ref="L244" location="A126285950V" display="A126285950V" xr:uid="{8C5C7AC1-8E5E-4472-A2D7-D761D742D9C5}"/>
    <hyperlink ref="J245" location="A126274174K" display="A126274174K" xr:uid="{935C23D9-B5B6-4DAA-BD96-28F85F24899C}"/>
    <hyperlink ref="K245" location="A126297502L" display="A126297502L" xr:uid="{1CD3C8AA-DC91-481A-BDFC-4B8D232A6CCA}"/>
    <hyperlink ref="L245" location="A126285838V" display="A126285838V" xr:uid="{BCBAF9E8-1979-4BF7-A6B0-3EF9199153FE}"/>
    <hyperlink ref="J246" location="A126274146A" display="A126274146A" xr:uid="{508D8170-2001-495E-B0C4-B66B2FC4970B}"/>
    <hyperlink ref="K246" location="A126297474R" display="A126297474R" xr:uid="{300D60B2-FE71-4A2A-A0EC-BD7028927965}"/>
    <hyperlink ref="L246" location="A126285810T" display="A126285810T" xr:uid="{742BB060-A86B-4F6E-AB03-DFFBCD1C73C1}"/>
    <hyperlink ref="J247" location="A126274202J" display="A126274202J" xr:uid="{20289C39-33F7-4F91-B17F-07980576431F}"/>
    <hyperlink ref="K247" location="A126297530W" display="A126297530W" xr:uid="{A72F4F06-4877-4DB5-A8DE-78D4EC9AC9B6}"/>
    <hyperlink ref="L247" location="A126285866C" display="A126285866C" xr:uid="{BED53184-FF28-4BE6-9B93-5D98D68911D9}"/>
    <hyperlink ref="J248" location="A126274166K" display="A126274166K" xr:uid="{426B3A01-DDE7-4AAB-B69D-96210FDB3C6E}"/>
    <hyperlink ref="K248" location="A126297494X" display="A126297494X" xr:uid="{1C52C36F-1B77-4694-A63F-11A4CE702C73}"/>
    <hyperlink ref="L248" location="A126285830A" display="A126285830A" xr:uid="{D48D1454-D34F-4F09-ACCA-88632E450079}"/>
    <hyperlink ref="J250" location="A126274206T" display="A126274206T" xr:uid="{7A7EB653-28D5-4AE8-B37E-6F6ED1CAE5F2}"/>
    <hyperlink ref="K250" location="A126297534F" display="A126297534F" xr:uid="{7DF0DAA3-3EF3-4943-83F3-5D24BA31D940}"/>
    <hyperlink ref="L250" location="A126285870V" display="A126285870V" xr:uid="{98DF8684-918C-4FFF-841C-CD1243923650}"/>
    <hyperlink ref="J251" location="A126274178V" display="A126274178V" xr:uid="{1B6159D4-2170-49B2-91DD-BEC3EECB131D}"/>
    <hyperlink ref="K251" location="A126297506W" display="A126297506W" xr:uid="{7FB9637C-744D-4551-A752-7A5FD57E4805}"/>
    <hyperlink ref="L251" location="A126285842K" display="A126285842K" xr:uid="{59BF7037-076B-43E6-9CA1-C4BCB2C462C9}"/>
    <hyperlink ref="J253" location="A126274210J" display="A126274210J" xr:uid="{933B434B-B215-4ADF-BD92-705B72DE59F0}"/>
    <hyperlink ref="K253" location="A126297538R" display="A126297538R" xr:uid="{2F089A95-42DB-4451-836E-D290DC83DCC6}"/>
    <hyperlink ref="L253" location="A126285874C" display="A126285874C" xr:uid="{6C9A5E28-30D8-4A10-80D5-374A6BA92A2D}"/>
    <hyperlink ref="J254" location="A126274254K" display="A126274254K" xr:uid="{28EF96E3-7A74-4FBB-B096-5A48D51F547B}"/>
    <hyperlink ref="K254" location="A126297582X" display="A126297582X" xr:uid="{27AC7B2D-1730-4C68-BFD8-1979EB5A3C6F}"/>
    <hyperlink ref="L254" location="A126285918V" display="A126285918V" xr:uid="{67B5B347-A428-4C6E-A4FF-AF1C93B416DA}"/>
    <hyperlink ref="J256" location="A126274214T" display="A126274214T" xr:uid="{FBADAE2C-293B-47AA-BD90-D03EAE01B014}"/>
    <hyperlink ref="K256" location="A126297542F" display="A126297542F" xr:uid="{9CE6E442-F3FD-4418-B0DC-660094C4FE88}"/>
    <hyperlink ref="L256" location="A126285878L" display="A126285878L" xr:uid="{833AC73C-6A4D-440F-879E-ED85D1456FA9}"/>
    <hyperlink ref="J257" location="A126274182K" display="A126274182K" xr:uid="{C3C03345-13DB-4CED-BBD1-EDCB8D416209}"/>
    <hyperlink ref="K257" location="A126297510L" display="A126297510L" xr:uid="{FC2801C0-1295-4461-B3C9-C588F912D84B}"/>
    <hyperlink ref="L257" location="A126285846V" display="A126285846V" xr:uid="{21B1B7AA-B981-47DD-A537-B78F3C4FD84A}"/>
    <hyperlink ref="J258" location="A126274290V" display="A126274290V" xr:uid="{2C36D3D7-7AE1-46AC-9AAD-397183560056}"/>
    <hyperlink ref="K258" location="A126297618R" display="A126297618R" xr:uid="{61E04FDB-CF8C-441B-8E3F-2E58B253D9C1}"/>
    <hyperlink ref="L258" location="A126285954C" display="A126285954C" xr:uid="{34ED2B76-50C4-42D1-B77A-D7B3D1B42170}"/>
    <hyperlink ref="J259" location="A126274258V" display="A126274258V" xr:uid="{283B81E8-0190-4CDD-9BD1-535C978E39A5}"/>
    <hyperlink ref="K259" location="A126297586J" display="A126297586J" xr:uid="{2243EA11-4D91-4E74-9303-0676135776F4}"/>
    <hyperlink ref="L259" location="A126285922K" display="A126285922K" xr:uid="{61F8D323-29E6-4D7A-BB0B-AAD0B4061F1A}"/>
    <hyperlink ref="J260" location="A126274262K" display="A126274262K" xr:uid="{870F2B16-47D1-4DD2-9DAE-9D50E61F2DAE}"/>
    <hyperlink ref="K260" location="A126297590X" display="A126297590X" xr:uid="{409606E6-1AC9-4285-AE56-331ED6F32AA5}"/>
    <hyperlink ref="L260" location="A126285926V" display="A126285926V" xr:uid="{E7A5F8CA-2F5A-4C04-A470-821EAC45BDBB}"/>
    <hyperlink ref="J231" location="A126274334K" display="A126274334K" xr:uid="{34AF6E80-89AC-407C-964D-A5D5A5BD6B22}"/>
    <hyperlink ref="K231" location="A126297662X" display="A126297662X" xr:uid="{62127417-CD48-4A1B-A7AD-32C2AE65C718}"/>
    <hyperlink ref="L231" location="A126285998F" display="A126285998F" xr:uid="{8A977F74-8E28-4247-BFB9-4A96BC67817D}"/>
    <hyperlink ref="J264" location="A126274150T" display="A126274150T" xr:uid="{117B1FD8-472A-4F7A-9957-4AE5CB2337E7}"/>
    <hyperlink ref="K264" location="A126297478X" display="A126297478X" xr:uid="{11AA60A7-6593-4EE7-9826-10B6D9BBEBF1}"/>
    <hyperlink ref="L264" location="A126285814A" display="A126285814A" xr:uid="{6A78DDFA-C90B-4F1D-AF32-863B81B08328}"/>
    <hyperlink ref="J265" location="A126274218A" display="A126274218A" xr:uid="{054F7172-1F4E-4F9E-9A63-EE93737B85AB}"/>
    <hyperlink ref="K265" location="A126297546R" display="A126297546R" xr:uid="{9F45235A-8D65-493D-A738-A0765F75F64D}"/>
    <hyperlink ref="L265" location="A126285882C" display="A126285882C" xr:uid="{0468C42C-6660-49F9-B510-074D3A2C4741}"/>
    <hyperlink ref="J266" location="A126274170A" display="A126274170A" xr:uid="{CB000645-6BAA-46D0-AA15-FE18331AE105}"/>
    <hyperlink ref="K266" location="A126297498J" display="A126297498J" xr:uid="{2BF99E1C-D802-4226-B7EA-D931CA3F2F0D}"/>
    <hyperlink ref="L266" location="A126285834K" display="A126285834K" xr:uid="{31D54074-C1BA-4A89-BA6C-F4641914F08E}"/>
    <hyperlink ref="J267" location="A126274266V" display="A126274266V" xr:uid="{B1F40838-1702-4051-899B-4ACCE33147DB}"/>
    <hyperlink ref="K267" location="A126297594J" display="A126297594J" xr:uid="{D59DBB47-5D84-42B8-9213-90266BB073F7}"/>
    <hyperlink ref="L267" location="A126285930K" display="A126285930K" xr:uid="{B7F3D8F5-C573-4F88-A94E-366373F501BD}"/>
    <hyperlink ref="J268" location="A126274270K" display="A126274270K" xr:uid="{AD42E537-8ED8-4097-9244-FA290635E47C}"/>
    <hyperlink ref="K268" location="A126297598T" display="A126297598T" xr:uid="{ACEB029A-7654-4852-A2CE-F81B019C89B0}"/>
    <hyperlink ref="L268" location="A126285934V" display="A126285934V" xr:uid="{49FB0093-8098-4BC1-9920-B809AC3F7CA0}"/>
    <hyperlink ref="J269" location="A126274186V" display="A126274186V" xr:uid="{5010039E-76C8-46EF-8558-F7CF57EBB1E6}"/>
    <hyperlink ref="K269" location="A126297514W" display="A126297514W" xr:uid="{CB10605D-20D0-440A-89CF-60CD711694F1}"/>
    <hyperlink ref="L269" location="A126285850K" display="A126285850K" xr:uid="{66524168-47D8-42A8-B45F-E5EFBF57437A}"/>
    <hyperlink ref="J270" location="A126274154A" display="A126274154A" xr:uid="{AC0F2AFF-42B4-4A23-BD5D-0AEF1DC02FEB}"/>
    <hyperlink ref="K270" location="A126297482R" display="A126297482R" xr:uid="{DADC1C06-E08B-4E26-A7B8-F438AE5023F5}"/>
    <hyperlink ref="L270" location="A126285818K" display="A126285818K" xr:uid="{73A9726E-3817-4B0D-BD9A-0147D7DC57E3}"/>
    <hyperlink ref="J271" location="A126274338V" display="A126274338V" xr:uid="{551959DD-4733-4672-AD8E-CD43C908B56E}"/>
    <hyperlink ref="K271" location="A126297666J" display="A126297666J" xr:uid="{872E07A8-B877-4697-B58D-16462542FDC2}"/>
    <hyperlink ref="L271" location="A126286002L" display="A126286002L" xr:uid="{114C4601-CADD-4BF7-ADA6-7E2EA78E5FF4}"/>
    <hyperlink ref="J272" location="A126274222T" display="A126274222T" xr:uid="{1EFA9484-8623-4C1F-AF75-570F01BB0695}"/>
    <hyperlink ref="K272" location="A126297550F" display="A126297550F" xr:uid="{3A074BAA-AB06-44ED-8A69-D89EB94F348B}"/>
    <hyperlink ref="L272" location="A126285886L" display="A126285886L" xr:uid="{132E2CBD-3DF8-40FA-9F77-70983002BC84}"/>
    <hyperlink ref="J273" location="A126274294C" display="A126274294C" xr:uid="{AFA25ADC-5D2B-4A5F-AC54-755181DF24C2}"/>
    <hyperlink ref="K273" location="A126297622F" display="A126297622F" xr:uid="{DF77DB68-8F06-4FFF-B3AB-48EF893D1070}"/>
    <hyperlink ref="L273" location="A126285958L" display="A126285958L" xr:uid="{EEFB0CCA-5065-4B84-9F23-BCE6B6250C5C}"/>
    <hyperlink ref="M199" location="A126275378F" display="A126275378F" xr:uid="{E674873C-A7DA-4D39-A764-899808FF67E8}"/>
    <hyperlink ref="N199" location="A126298706J" display="A126298706J" xr:uid="{FAAF8FDC-D66B-405D-8A02-DBA49187B3B8}"/>
    <hyperlink ref="O199" location="A126287042X" display="A126287042X" xr:uid="{B5D04925-EE83-4A5C-81AA-284FDC907291}"/>
    <hyperlink ref="M205" location="A126275306V" display="A126275306V" xr:uid="{10DAC60F-F0F8-4CD2-8279-930082808501}"/>
    <hyperlink ref="N205" location="A126298634J" display="A126298634J" xr:uid="{BF63001C-2D15-40D6-A4A0-4659683D04FC}"/>
    <hyperlink ref="O205" location="A126286970W" display="A126286970W" xr:uid="{BFF5A821-6EDA-4DB1-933A-FED23466D436}"/>
    <hyperlink ref="M209" location="A126275382W" display="A126275382W" xr:uid="{61EB47B9-FC0C-45CB-9568-488047877147}"/>
    <hyperlink ref="N209" location="A126298710X" display="A126298710X" xr:uid="{55E15D73-F0BA-4832-94E9-65958CA90A17}"/>
    <hyperlink ref="O209" location="A126287046J" display="A126287046J" xr:uid="{3F1D8799-269B-49AC-8585-D3816319B94F}"/>
    <hyperlink ref="M210" location="A126275386F" display="A126275386F" xr:uid="{0C3E968F-4D01-487C-AA97-7CBBF9ECDF1C}"/>
    <hyperlink ref="N210" location="A126298714J" display="A126298714J" xr:uid="{38EE78E7-4933-417D-A224-3E56C0BAA784}"/>
    <hyperlink ref="O210" location="A126287050X" display="A126287050X" xr:uid="{6178271B-D83B-4247-B386-4AB65C52AE85}"/>
    <hyperlink ref="M212" location="A126275310K" display="A126275310K" xr:uid="{FCFF14E0-959D-4C30-B219-DECE5D1E97B7}"/>
    <hyperlink ref="N212" location="A126298638T" display="A126298638T" xr:uid="{90B20696-2737-4694-88EC-90D84257143F}"/>
    <hyperlink ref="O212" location="A126286974F" display="A126286974F" xr:uid="{C0CBADB5-6A0A-4B23-A652-30F8D0578159}"/>
    <hyperlink ref="M213" location="A126275314V" display="A126275314V" xr:uid="{00F5D62F-B4FF-412C-9D55-A709C1106008}"/>
    <hyperlink ref="N213" location="A126298642J" display="A126298642J" xr:uid="{FDCDE044-0A20-4D0A-82EC-6BC2722E6D61}"/>
    <hyperlink ref="O213" location="A126286978R" display="A126286978R" xr:uid="{660DB04F-A938-4CFE-80F0-15CAA4A3FAC3}"/>
    <hyperlink ref="M215" location="A126275354L" display="A126275354L" xr:uid="{93F3307D-5FE9-4089-AEB1-57649D2F28C8}"/>
    <hyperlink ref="N215" location="A126298682A" display="A126298682A" xr:uid="{4C75D3B0-3906-48E8-8328-F43EDF11AD2F}"/>
    <hyperlink ref="O215" location="A126287018X" display="A126287018X" xr:uid="{B8D18D42-890D-48CD-A96E-D0650F8964FA}"/>
    <hyperlink ref="M216" location="A126275270C" display="A126275270C" xr:uid="{FE4A6841-9D77-415B-89A3-B2F25364AB12}"/>
    <hyperlink ref="N216" location="A126298598K" display="A126298598K" xr:uid="{47BF2769-AC7B-4C9E-BDB1-F20811488A50}"/>
    <hyperlink ref="O216" location="A126286934L" display="A126286934L" xr:uid="{1C753AB1-0D37-40D9-A8F8-022430E7C704}"/>
    <hyperlink ref="M217" location="A126275390W" display="A126275390W" xr:uid="{24C8089F-0157-4F14-9792-A31842749426}"/>
    <hyperlink ref="N217" location="A126298718T" display="A126298718T" xr:uid="{3B2060E7-6010-4F56-A9A5-8E3944B385AA}"/>
    <hyperlink ref="O217" location="A126287054J" display="A126287054J" xr:uid="{7EB7B9D1-6930-4CD3-9FEF-CAE5AF51CE94}"/>
    <hyperlink ref="M218" location="A126275358W" display="A126275358W" xr:uid="{12DCA018-31C4-4B8C-9D4D-A35A82AF920B}"/>
    <hyperlink ref="N218" location="A126298686K" display="A126298686K" xr:uid="{2B5CA86D-9A53-4DC9-9F58-2B5A5EC1CD39}"/>
    <hyperlink ref="O218" location="A126287022R" display="A126287022R" xr:uid="{9D9FBC83-FA24-476B-B440-5EC7A903A33A}"/>
    <hyperlink ref="M219" location="A126275402V" display="A126275402V" xr:uid="{7A0C6301-242E-4824-8572-A89B4B2EF918}"/>
    <hyperlink ref="N219" location="A126298730J" display="A126298730J" xr:uid="{F82B0038-C249-4887-BD91-13A44D63DC9A}"/>
    <hyperlink ref="O219" location="A126287066T" display="A126287066T" xr:uid="{D114571B-7B59-426D-B52E-34E45E7739EA}"/>
    <hyperlink ref="M220" location="A126275274L" display="A126275274L" xr:uid="{7949066F-576A-44FE-83AB-EDC1292CA7FB}"/>
    <hyperlink ref="N220" location="A126298602R" display="A126298602R" xr:uid="{B6CAA1CF-42E2-469A-99F2-78267A630D4E}"/>
    <hyperlink ref="O220" location="A126286938W" display="A126286938W" xr:uid="{0CB22102-1368-4A1C-BAF9-4ACF476E21C0}"/>
    <hyperlink ref="M221" location="A126275210A" display="A126275210A" xr:uid="{5CDA25E5-B9ED-4B60-9394-4611DCE6707C}"/>
    <hyperlink ref="N221" location="A126298538J" display="A126298538J" xr:uid="{F71F9538-F9CD-45EC-BAEC-9A96327AEF47}"/>
    <hyperlink ref="O221" location="A126286874W" display="A126286874W" xr:uid="{17AF5C4C-B756-48F1-8239-D9EE34DFA6DB}"/>
    <hyperlink ref="M222" location="A126275238C" display="A126275238C" xr:uid="{F63985F5-B971-4429-AB0B-5983DF7380AE}"/>
    <hyperlink ref="N222" location="A126298566T" display="A126298566T" xr:uid="{328EA1EF-CFDB-422B-8423-11D90225F27F}"/>
    <hyperlink ref="O222" location="A126286902V" display="A126286902V" xr:uid="{C39A57A3-242D-4E4E-8D94-E28BAE16D3F4}"/>
    <hyperlink ref="M223" location="A126275318C" display="A126275318C" xr:uid="{A7C19886-29AC-4DA4-827C-E4B1828DE67C}"/>
    <hyperlink ref="N223" location="A126298646T" display="A126298646T" xr:uid="{C06B2C12-405A-490F-9E30-7C6989DED9EC}"/>
    <hyperlink ref="O223" location="A126286982F" display="A126286982F" xr:uid="{569AD0B0-F269-40D0-8F06-387E7BA6F356}"/>
    <hyperlink ref="M225" location="A126275242V" display="A126275242V" xr:uid="{6DC5C7E1-BF23-412F-BBEF-E246FDC12117}"/>
    <hyperlink ref="N225" location="A126298570J" display="A126298570J" xr:uid="{7EABFACA-2013-46CB-9746-AB1087BD0583}"/>
    <hyperlink ref="O225" location="A126286906C" display="A126286906C" xr:uid="{56813DDD-D5F7-4EFE-A01A-A70B46804EF1}"/>
    <hyperlink ref="M226" location="A126275322V" display="A126275322V" xr:uid="{FDE80237-07AF-4340-90BF-095506B9CFDC}"/>
    <hyperlink ref="N226" location="A126298650J" display="A126298650J" xr:uid="{4A4F0B58-5B6E-4936-AB57-07F64D1A52B6}"/>
    <hyperlink ref="O226" location="A126286986R" display="A126286986R" xr:uid="{C62B6886-C0B2-400B-BB9B-D1A1F5F1D0CF}"/>
    <hyperlink ref="M204" location="A126275326C" display="A126275326C" xr:uid="{B3A60F08-C653-463F-A0F8-05EEAA4BA6F3}"/>
    <hyperlink ref="N204" location="A126298654T" display="A126298654T" xr:uid="{F644679B-2855-4BC4-B822-84141009488F}"/>
    <hyperlink ref="O204" location="A126286990F" display="A126286990F" xr:uid="{1A1CE7C4-05ED-4156-B827-B40F913A34F7}"/>
    <hyperlink ref="M200" location="A126275406C" display="A126275406C" xr:uid="{F193D604-F42F-4244-AC87-CDAAB2B59D22}"/>
    <hyperlink ref="N200" location="A126298734T" display="A126298734T" xr:uid="{09A697F5-10CE-46F0-A0D5-A7B4A5983CE2}"/>
    <hyperlink ref="O200" location="A126287070J" display="A126287070J" xr:uid="{FF0E3D2D-E191-44DA-9780-F53C47FF4DF6}"/>
    <hyperlink ref="M230" location="A126275214K" display="A126275214K" xr:uid="{E58F6C3B-BADF-4A15-B41E-765A9AAD6F7B}"/>
    <hyperlink ref="N230" location="A126298542X" display="A126298542X" xr:uid="{4CFB32F0-C4C2-44FA-AB40-A26864C09D34}"/>
    <hyperlink ref="O230" location="A126286878F" display="A126286878F" xr:uid="{19914783-3DDD-4017-A0F5-90A577295441}"/>
    <hyperlink ref="M235" location="A126275394F" display="A126275394F" xr:uid="{1A7790E7-12B8-4C1D-9A4E-9B281156947C}"/>
    <hyperlink ref="N235" location="A126298722J" display="A126298722J" xr:uid="{F81BE3B6-C0F8-476A-9522-2A3F84B1823E}"/>
    <hyperlink ref="O235" location="A126287058T" display="A126287058T" xr:uid="{72A4FD5D-65E4-4E7A-A0DA-6E7D7D1702E6}"/>
    <hyperlink ref="M236" location="A126275398R" display="A126275398R" xr:uid="{DAD1D4D0-361C-4B1F-A372-3C9A17FC807C}"/>
    <hyperlink ref="N236" location="A126298726T" display="A126298726T" xr:uid="{241879C9-A654-4DA7-813D-7C610F24B7E0}"/>
    <hyperlink ref="O236" location="A126287062J" display="A126287062J" xr:uid="{7319E482-BFD3-4F63-B324-F3C58E9C25CD}"/>
    <hyperlink ref="M237" location="A126275218V" display="A126275218V" xr:uid="{157FFF8E-6919-4DB0-BBB3-5B288227E31F}"/>
    <hyperlink ref="N237" location="A126298546J" display="A126298546J" xr:uid="{76222D8B-1F20-42B8-AE70-98AE9152986B}"/>
    <hyperlink ref="O237" location="A126286882W" display="A126286882W" xr:uid="{94D8D176-F223-4BBD-8486-DC87117C7864}"/>
    <hyperlink ref="M239" location="A126275278W" display="A126275278W" xr:uid="{A81E07BE-911E-451D-A08D-9502F3332FBD}"/>
    <hyperlink ref="N239" location="A126298606X" display="A126298606X" xr:uid="{DF1F5BE2-6033-423A-B9EF-D7800A527769}"/>
    <hyperlink ref="O239" location="A126286942L" display="A126286942L" xr:uid="{B23856F5-4E05-4ECD-BFF8-BF43B0AEA542}"/>
    <hyperlink ref="M240" location="A126275330V" display="A126275330V" xr:uid="{4D12B54D-A70E-4D37-8A94-73F58E328618}"/>
    <hyperlink ref="N240" location="A126298658A" display="A126298658A" xr:uid="{B15A7174-2868-4F8A-8297-982CAE1019FE}"/>
    <hyperlink ref="O240" location="A126286994R" display="A126286994R" xr:uid="{FA41D3A7-C57A-498C-A2BA-40A43B3BFDDC}"/>
    <hyperlink ref="M241" location="A126275410V" display="A126275410V" xr:uid="{E998DB72-A776-47E2-BFDE-EE5ACD102C49}"/>
    <hyperlink ref="N241" location="A126298738A" display="A126298738A" xr:uid="{1A9E329B-2EDA-47E3-A1AE-8C3F26BE35F3}"/>
    <hyperlink ref="O241" location="A126287074T" display="A126287074T" xr:uid="{960A1654-8E25-43BF-9033-CB381EB7524E}"/>
    <hyperlink ref="M242" location="A126275222K" display="A126275222K" xr:uid="{BA735EE3-49E4-4B33-BDB4-ED07766E5175}"/>
    <hyperlink ref="N242" location="A126298550X" display="A126298550X" xr:uid="{02750643-B8F4-4A09-98C4-3E209E75D1FC}"/>
    <hyperlink ref="O242" location="A126286886F" display="A126286886F" xr:uid="{7F770A06-1684-4D8E-B8CD-24FC227A3F52}"/>
    <hyperlink ref="M243" location="A126275362L" display="A126275362L" xr:uid="{92E3799B-D115-4A63-B546-A448EFC56B93}"/>
    <hyperlink ref="N243" location="A126298690A" display="A126298690A" xr:uid="{984BAD97-C52A-464C-9CB5-FEFE97DC1F51}"/>
    <hyperlink ref="O243" location="A126287026X" display="A126287026X" xr:uid="{4F8E3718-0B0B-4C08-BC8E-1D22645DDA5D}"/>
    <hyperlink ref="M244" location="A126275366W" display="A126275366W" xr:uid="{539142E5-B84E-4DE6-BFED-F4707395D77E}"/>
    <hyperlink ref="N244" location="A126298694K" display="A126298694K" xr:uid="{96A01A6F-DEA2-44BE-B331-DCBF8E1B2CA2}"/>
    <hyperlink ref="O244" location="A126287030R" display="A126287030R" xr:uid="{D5C985BB-9148-411D-B317-231D42B5DA63}"/>
    <hyperlink ref="M245" location="A126275254C" display="A126275254C" xr:uid="{6A19556E-9903-4B16-8B19-A15C073FD0F9}"/>
    <hyperlink ref="N245" location="A126298582T" display="A126298582T" xr:uid="{66DADAAB-84BA-4AE6-9AF9-F1E473C0C56C}"/>
    <hyperlink ref="O245" location="A126286918L" display="A126286918L" xr:uid="{E77CD826-8113-48C1-8C56-9132F0DFE190}"/>
    <hyperlink ref="M246" location="A126275226V" display="A126275226V" xr:uid="{E69C00B2-90D8-453C-8C47-73ECF5C90AC2}"/>
    <hyperlink ref="N246" location="A126298554J" display="A126298554J" xr:uid="{3A529EC8-7A06-46F9-9FB1-B5652720B7F2}"/>
    <hyperlink ref="O246" location="A126286890W" display="A126286890W" xr:uid="{5B6EFFCC-2625-4789-AC7B-B71C97D8B89C}"/>
    <hyperlink ref="M247" location="A126275282L" display="A126275282L" xr:uid="{2F351BF3-0ACB-4482-9C04-03D3198CCEDD}"/>
    <hyperlink ref="N247" location="A126298610R" display="A126298610R" xr:uid="{3E052C52-8E6F-4CE0-AB83-F26EDE1791A3}"/>
    <hyperlink ref="O247" location="A126286946W" display="A126286946W" xr:uid="{E421EA6F-60DC-4CA6-99A6-6E46982A8D1E}"/>
    <hyperlink ref="M248" location="A126275246C" display="A126275246C" xr:uid="{6C9DE35E-1E0F-4539-9F52-140D4596993B}"/>
    <hyperlink ref="N248" location="A126298574T" display="A126298574T" xr:uid="{B873A868-DF89-4ABD-814A-618A699856BA}"/>
    <hyperlink ref="O248" location="A126286910V" display="A126286910V" xr:uid="{E1FD048D-06B2-434A-8A04-76F38E161D37}"/>
    <hyperlink ref="M250" location="A126275286W" display="A126275286W" xr:uid="{A21124CE-0C11-45DE-B771-9CF58BAE2DFB}"/>
    <hyperlink ref="N250" location="A126298614X" display="A126298614X" xr:uid="{8FE00B06-866A-4AE3-A89E-B662DFE53479}"/>
    <hyperlink ref="O250" location="A126286950L" display="A126286950L" xr:uid="{8AE3281A-A627-487E-93EE-D13BF50EAD39}"/>
    <hyperlink ref="M251" location="A126275258L" display="A126275258L" xr:uid="{569EE199-6C40-4D0B-91BC-1D8A6E0C49FA}"/>
    <hyperlink ref="N251" location="A126298586A" display="A126298586A" xr:uid="{5B965C6E-0F34-498E-BFB7-EB55C2EF3309}"/>
    <hyperlink ref="O251" location="A126286922C" display="A126286922C" xr:uid="{C0F1CE0E-7800-41BC-86DD-7896F97BBA9E}"/>
    <hyperlink ref="M253" location="A126275290L" display="A126275290L" xr:uid="{295C4420-CF73-4855-84E3-764E492F5833}"/>
    <hyperlink ref="N253" location="A126298618J" display="A126298618J" xr:uid="{3A71DFC0-42BE-485B-8FCA-1C49C676843C}"/>
    <hyperlink ref="O253" location="A126286954W" display="A126286954W" xr:uid="{679179A1-3094-44D9-A10D-BDB6D5911F16}"/>
    <hyperlink ref="M254" location="A126275334C" display="A126275334C" xr:uid="{E058BB00-EB03-4991-A3B4-4F089F1D395B}"/>
    <hyperlink ref="N254" location="A126298662T" display="A126298662T" xr:uid="{8B99900E-A46B-427B-92BE-96EFD5F6DE2D}"/>
    <hyperlink ref="O254" location="A126286998X" display="A126286998X" xr:uid="{D508723F-BB7A-44C0-8A52-35845ED22A20}"/>
    <hyperlink ref="M256" location="A126275294W" display="A126275294W" xr:uid="{59E84C04-66D1-42B2-AF74-532B5D0A5A3C}"/>
    <hyperlink ref="N256" location="A126298622X" display="A126298622X" xr:uid="{5FC31CC1-F94D-4807-B380-C9DA224D8670}"/>
    <hyperlink ref="O256" location="A126286958F" display="A126286958F" xr:uid="{861794BB-AA7E-43FF-81AF-E1231E7328C0}"/>
    <hyperlink ref="M257" location="A126275262C" display="A126275262C" xr:uid="{B89A1D29-B480-4EB8-8C85-C99FBAC4D918}"/>
    <hyperlink ref="N257" location="A126298590T" display="A126298590T" xr:uid="{EF8F4911-C9BD-4767-BFB7-3D53C6ADCB01}"/>
    <hyperlink ref="O257" location="A126286926L" display="A126286926L" xr:uid="{C8A5D983-9B3C-4105-942C-0CF6F6C2C346}"/>
    <hyperlink ref="M258" location="A126275370L" display="A126275370L" xr:uid="{FCEB0810-7496-4496-877A-AF2A34701D21}"/>
    <hyperlink ref="N258" location="A126298698V" display="A126298698V" xr:uid="{84CBE37A-54EA-4D74-8737-F2C6C1FFF789}"/>
    <hyperlink ref="O258" location="A126287034X" display="A126287034X" xr:uid="{3659B830-EDCA-43B5-B838-979F0E97F60B}"/>
    <hyperlink ref="M259" location="A126275338L" display="A126275338L" xr:uid="{A1DE7B74-3DB5-4BB7-9CE0-A839090F4C27}"/>
    <hyperlink ref="N259" location="A126298666A" display="A126298666A" xr:uid="{A80B576A-BBDA-4E12-9B84-26C3F88752AE}"/>
    <hyperlink ref="O259" location="A126287002F" display="A126287002F" xr:uid="{BD29CF02-B7F0-4CFF-BE50-071B235B4CB8}"/>
    <hyperlink ref="M260" location="A126275342C" display="A126275342C" xr:uid="{3187AC02-0CCF-4540-A112-F134332ABF8A}"/>
    <hyperlink ref="N260" location="A126298670T" display="A126298670T" xr:uid="{5C69CA1B-A3FF-4667-B9B6-3D0588202F3E}"/>
    <hyperlink ref="O260" location="A126287006R" display="A126287006R" xr:uid="{384F19D5-A7BD-4434-ACA9-D37AD0975CAA}"/>
    <hyperlink ref="M231" location="A126275414C" display="A126275414C" xr:uid="{7F4B4546-6979-4D52-AB18-CFE6671212A1}"/>
    <hyperlink ref="N231" location="A126298742T" display="A126298742T" xr:uid="{3BE464AF-FED0-4C91-B9D1-73719A6CA398}"/>
    <hyperlink ref="O231" location="A126287078A" display="A126287078A" xr:uid="{3197DF5A-57C5-43CC-B917-3A48A968FAD1}"/>
    <hyperlink ref="M264" location="A126275230K" display="A126275230K" xr:uid="{7D6CE50A-DC23-4EED-A1FD-923481D68BE8}"/>
    <hyperlink ref="N264" location="A126298558T" display="A126298558T" xr:uid="{C3076CA3-7958-43E5-A3A5-B4E0BFABCCEE}"/>
    <hyperlink ref="O264" location="A126286894F" display="A126286894F" xr:uid="{4952DB92-5F6E-438D-8F23-8C646174F851}"/>
    <hyperlink ref="M265" location="A126275298F" display="A126275298F" xr:uid="{B0C72F54-BDAE-4D4A-9787-E4D8CC593555}"/>
    <hyperlink ref="N265" location="A126298626J" display="A126298626J" xr:uid="{2F4E6FEA-04A8-4172-A8DC-F4F1EDB94349}"/>
    <hyperlink ref="O265" location="A126286962W" display="A126286962W" xr:uid="{2AC3A1D5-8281-47CE-8DC1-0F62038B92C1}"/>
    <hyperlink ref="M266" location="A126275250V" display="A126275250V" xr:uid="{36DB3E8F-3C5C-4E4F-B130-FEA613D12D5F}"/>
    <hyperlink ref="N266" location="A126298578A" display="A126298578A" xr:uid="{5E584440-49CD-4274-A1B8-E25417ABCD77}"/>
    <hyperlink ref="O266" location="A126286914C" display="A126286914C" xr:uid="{72E92D96-389E-48A3-928D-3197B8EEF55F}"/>
    <hyperlink ref="M267" location="A126275346L" display="A126275346L" xr:uid="{B15C88EC-4C67-4E69-BA20-F9734C16082D}"/>
    <hyperlink ref="N267" location="A126298674A" display="A126298674A" xr:uid="{A08B0252-705A-4F15-AF6D-7EBC92887331}"/>
    <hyperlink ref="O267" location="A126287010F" display="A126287010F" xr:uid="{67EAE317-F4A1-405F-B735-CF4A86A6D445}"/>
    <hyperlink ref="M268" location="A126275350C" display="A126275350C" xr:uid="{4F6063EC-25F8-471D-81C1-AFE563A89455}"/>
    <hyperlink ref="N268" location="A126298678K" display="A126298678K" xr:uid="{9B7B1166-491A-4946-A146-9A72579067BC}"/>
    <hyperlink ref="O268" location="A126287014R" display="A126287014R" xr:uid="{0D23AD04-AC0B-41AD-9280-DD99EF9253F0}"/>
    <hyperlink ref="M269" location="A126275266L" display="A126275266L" xr:uid="{2D6DA70A-A46E-4CD2-9361-3F1A31720D8E}"/>
    <hyperlink ref="N269" location="A126298594A" display="A126298594A" xr:uid="{6F2D40B4-531E-467B-9415-6EE6F4B70932}"/>
    <hyperlink ref="O269" location="A126286930C" display="A126286930C" xr:uid="{8975EBA7-D043-4016-AA63-223D4BC36376}"/>
    <hyperlink ref="M270" location="A126275234V" display="A126275234V" xr:uid="{FFA497EF-F581-4802-AD22-8D13DC50E0B0}"/>
    <hyperlink ref="N270" location="A126298562J" display="A126298562J" xr:uid="{CE23517B-24CE-4E3B-9888-9F7C64EE0D46}"/>
    <hyperlink ref="O270" location="A126286898R" display="A126286898R" xr:uid="{A20072D5-0C1A-4D33-BAC4-AB52F3A413CC}"/>
    <hyperlink ref="M271" location="A126275418L" display="A126275418L" xr:uid="{BEEEECCD-20A5-4C7E-B38E-E0903290DE9F}"/>
    <hyperlink ref="N271" location="A126298746A" display="A126298746A" xr:uid="{89FE6227-BA18-42A9-A675-BCDE92F45E62}"/>
    <hyperlink ref="O271" location="A126287082T" display="A126287082T" xr:uid="{9E7F77AC-12DA-432C-9100-37C3CC5F60FC}"/>
    <hyperlink ref="M272" location="A126275302K" display="A126275302K" xr:uid="{88C31FE9-33AD-4606-AC8D-5182CD46578C}"/>
    <hyperlink ref="N272" location="A126298630X" display="A126298630X" xr:uid="{35CD0C45-1037-4A62-BB92-F8926FEBE518}"/>
    <hyperlink ref="O272" location="A126286966F" display="A126286966F" xr:uid="{45BFF800-EB44-4759-9112-E6C6BCD6DAC5}"/>
    <hyperlink ref="M273" location="A126275374W" display="A126275374W" xr:uid="{5D411041-A5F6-46B2-8F67-D55035DA8E72}"/>
    <hyperlink ref="N273" location="A126298702X" display="A126298702X" xr:uid="{5F8D917A-31E3-4157-908C-A54F9051E2AF}"/>
    <hyperlink ref="O273" location="A126287038J" display="A126287038J" xr:uid="{A85F14E2-49B7-4496-9DC4-E68ED6D140A3}"/>
    <hyperlink ref="P199" location="A126275594X" display="A126275594X" xr:uid="{5C49CAFE-A2B1-4056-9670-EAFC366E676D}"/>
    <hyperlink ref="Q199" location="A126298922A" display="A126298922A" xr:uid="{4412306E-19E1-45FB-B704-9F91B52F6568}"/>
    <hyperlink ref="R199" location="A126287258K" display="A126287258K" xr:uid="{9A823926-E1FF-4C16-9E72-0BC9AE6606B7}"/>
    <hyperlink ref="P205" location="A126275522L" display="A126275522L" xr:uid="{A90E8430-A21F-40BC-A7BE-9D4A77C2F907}"/>
    <hyperlink ref="Q205" location="A126298850A" display="A126298850A" xr:uid="{0CFE8BE0-D315-4E71-AC35-ED099F9ED648}"/>
    <hyperlink ref="R205" location="A126287186K" display="A126287186K" xr:uid="{AF3D3089-6820-4070-8871-1563188C537A}"/>
    <hyperlink ref="P209" location="A126275598J" display="A126275598J" xr:uid="{917061B4-FF3F-49F6-A793-F9EB223760A8}"/>
    <hyperlink ref="Q209" location="A126298926K" display="A126298926K" xr:uid="{611D7A42-8668-4A01-827B-1D9182E8F7EC}"/>
    <hyperlink ref="R209" location="A126287262A" display="A126287262A" xr:uid="{DFBE4A8F-934B-4AAE-87B0-C0C9B400B698}"/>
    <hyperlink ref="P210" location="A126275602L" display="A126275602L" xr:uid="{8C31CA5C-2136-4EBF-A93D-0F71EB4D0BEE}"/>
    <hyperlink ref="Q210" location="A126298930A" display="A126298930A" xr:uid="{05A17B51-64E7-431C-BB86-A6AF54592EA4}"/>
    <hyperlink ref="R210" location="A126287266K" display="A126287266K" xr:uid="{FADD1FE1-4EC7-43A4-9883-C7C67C122645}"/>
    <hyperlink ref="P212" location="A126275526W" display="A126275526W" xr:uid="{A3FD302A-9F28-4331-B4C4-3AF5DF879CF1}"/>
    <hyperlink ref="Q212" location="A126298854K" display="A126298854K" xr:uid="{14142A82-E7BD-4FBF-B8D5-CFD420F32914}"/>
    <hyperlink ref="R212" location="A126287190A" display="A126287190A" xr:uid="{54A2FD96-6F63-4CEF-9FC6-17F98E088F42}"/>
    <hyperlink ref="P213" location="A126275530L" display="A126275530L" xr:uid="{6EB9BE41-9B5A-410D-9098-A20D271FACA5}"/>
    <hyperlink ref="Q213" location="A126298858V" display="A126298858V" xr:uid="{EDC526D2-AB1A-46F4-BD3B-A080AA58025E}"/>
    <hyperlink ref="R213" location="A126287194K" display="A126287194K" xr:uid="{DEE8C1D6-7E70-4BE6-BAFD-0DC7369C09E9}"/>
    <hyperlink ref="P215" location="A126275570F" display="A126275570F" xr:uid="{6E816329-C351-4774-AF47-E25B72236844}"/>
    <hyperlink ref="Q215" location="A126298898L" display="A126298898L" xr:uid="{7E28ED2C-4657-4CD0-A47C-1C23D440C62A}"/>
    <hyperlink ref="R215" location="A126287234T" display="A126287234T" xr:uid="{4A5138AD-F715-40B2-A396-C211275DD70B}"/>
    <hyperlink ref="P216" location="A126275486R" display="A126275486R" xr:uid="{9F23FB9F-D53A-44FC-81CE-78CE7AEF6A15}"/>
    <hyperlink ref="Q216" location="A126298814T" display="A126298814T" xr:uid="{DAD0B7DC-174C-4BE4-86C1-CC462614A0E9}"/>
    <hyperlink ref="R216" location="A126287150J" display="A126287150J" xr:uid="{D04D2F9A-8DD0-4C7B-AF6A-93451D8D7F2A}"/>
    <hyperlink ref="P217" location="A126275606W" display="A126275606W" xr:uid="{31D8BA6E-BEE4-4498-A130-24178D83D2FE}"/>
    <hyperlink ref="Q217" location="A126298934K" display="A126298934K" xr:uid="{786FB12E-2FA1-4D97-B4A9-7DE40AEAFC8B}"/>
    <hyperlink ref="R217" location="A126287270A" display="A126287270A" xr:uid="{7D450141-C54C-488E-BC32-23FD6A1FCA28}"/>
    <hyperlink ref="P218" location="A126275574R" display="A126275574R" xr:uid="{FA649025-6E50-4EC9-ACBE-16B0425505FA}"/>
    <hyperlink ref="Q218" location="A126298902T" display="A126298902T" xr:uid="{58FA7034-D364-4A08-838B-20080BB09A5F}"/>
    <hyperlink ref="R218" location="A126287238A" display="A126287238A" xr:uid="{5264A971-A82A-4181-B81D-72D4D39A3918}"/>
    <hyperlink ref="P219" location="A126275618F" display="A126275618F" xr:uid="{BFBBF110-4A79-4704-99CB-10B918A01F33}"/>
    <hyperlink ref="Q219" location="A126298946V" display="A126298946V" xr:uid="{79AB35ED-F048-4144-A6E7-91CBB06E7654}"/>
    <hyperlink ref="R219" location="A126287282K" display="A126287282K" xr:uid="{CBDC97AF-6EC8-40BE-824B-2C97947E37C6}"/>
    <hyperlink ref="P220" location="A126275490F" display="A126275490F" xr:uid="{7C245785-E2B4-45D2-A30B-B11718D6A587}"/>
    <hyperlink ref="Q220" location="A126298818A" display="A126298818A" xr:uid="{8F6C3889-F510-4536-841D-58C66C72534A}"/>
    <hyperlink ref="R220" location="A126287154T" display="A126287154T" xr:uid="{9676E717-2944-4F69-91BB-908A2A0FD4D5}"/>
    <hyperlink ref="P221" location="A126275426L" display="A126275426L" xr:uid="{403D9CE2-C7BA-49B5-AABD-68E1AB503FE4}"/>
    <hyperlink ref="Q221" location="A126298754A" display="A126298754A" xr:uid="{76455FAE-EC55-4A5A-871E-4CDD1E9521EC}"/>
    <hyperlink ref="R221" location="A126287090T" display="A126287090T" xr:uid="{12FB1579-C140-441E-9900-90022AA81F5C}"/>
    <hyperlink ref="P222" location="A126275454W" display="A126275454W" xr:uid="{F33EBAB7-D48D-4054-BE89-B6722B4D0662}"/>
    <hyperlink ref="Q222" location="A126298782K" display="A126298782K" xr:uid="{E4A8670D-5EDA-48B0-9899-B3F82AA07CC3}"/>
    <hyperlink ref="R222" location="A126287118J" display="A126287118J" xr:uid="{8E3C4DDB-C250-46D4-A2A2-FD60D321543F}"/>
    <hyperlink ref="P223" location="A126275534W" display="A126275534W" xr:uid="{AD2BC01D-9F5A-4BDC-B700-7CF32602E8BA}"/>
    <hyperlink ref="Q223" location="A126298862K" display="A126298862K" xr:uid="{67511204-F5B8-44E8-A68F-B60AEB65264A}"/>
    <hyperlink ref="R223" location="A126287198V" display="A126287198V" xr:uid="{79BB0C21-EA7D-4B0E-B425-C3488B3F1378}"/>
    <hyperlink ref="P225" location="A126275458F" display="A126275458F" xr:uid="{AF6336C9-B2DB-4A28-ABD3-A0DE68670027}"/>
    <hyperlink ref="Q225" location="A126298786V" display="A126298786V" xr:uid="{EF95C234-97F8-4ED0-8266-A0B6B552E0A4}"/>
    <hyperlink ref="R225" location="A126287122X" display="A126287122X" xr:uid="{7A99D545-8033-46A3-9679-D05260FF81D2}"/>
    <hyperlink ref="P226" location="A126275538F" display="A126275538F" xr:uid="{F8788981-6923-4C32-863A-EA3703077D28}"/>
    <hyperlink ref="Q226" location="A126298866V" display="A126298866V" xr:uid="{64E9D395-87C3-4C3E-BB79-68DF09295EF3}"/>
    <hyperlink ref="R226" location="A126287202X" display="A126287202X" xr:uid="{86119A92-DD01-4EC8-8F3A-82916A1069C4}"/>
    <hyperlink ref="P204" location="A126275542W" display="A126275542W" xr:uid="{A596F283-473B-4BAD-AD3F-13F5FB494220}"/>
    <hyperlink ref="Q204" location="A126298870K" display="A126298870K" xr:uid="{7F662D72-A2F7-415B-AEF1-BEAF69267DB1}"/>
    <hyperlink ref="R204" location="A126287206J" display="A126287206J" xr:uid="{1E8CB1E1-71FE-4EAE-A3FD-60ABC1879561}"/>
    <hyperlink ref="P200" location="A126275622W" display="A126275622W" xr:uid="{4FC8C347-1042-4F2A-92BB-A24DC123D9C0}"/>
    <hyperlink ref="Q200" location="A126298950K" display="A126298950K" xr:uid="{DF3A6504-7256-4D55-8A17-E07D24ADE5CA}"/>
    <hyperlink ref="R200" location="A126287286V" display="A126287286V" xr:uid="{7230C4A5-C38B-42EC-903C-2015F884717C}"/>
    <hyperlink ref="P230" location="A126275430C" display="A126275430C" xr:uid="{A66D91C8-1938-474E-BB72-29A082C11427}"/>
    <hyperlink ref="Q230" location="A126298758K" display="A126298758K" xr:uid="{8598658F-95E0-43BF-A4CA-0B7248DD9F1B}"/>
    <hyperlink ref="R230" location="A126287094A" display="A126287094A" xr:uid="{1C154923-A8CC-405B-BF11-F8CA6DEEC1D6}"/>
    <hyperlink ref="P235" location="A126275610L" display="A126275610L" xr:uid="{86A08BE9-CF0A-49F0-AE67-497A6D9B4D59}"/>
    <hyperlink ref="Q235" location="A126298938V" display="A126298938V" xr:uid="{D2322B6A-6D88-4FC0-BF66-7DF3471740E9}"/>
    <hyperlink ref="R235" location="A126287274K" display="A126287274K" xr:uid="{DD2765BD-EFA2-439B-BB5E-81639C8EFD4B}"/>
    <hyperlink ref="P236" location="A126275614W" display="A126275614W" xr:uid="{F2E59452-6D51-42BC-B0A0-436D6B752A6E}"/>
    <hyperlink ref="Q236" location="A126298942K" display="A126298942K" xr:uid="{F33BB552-A8DA-431B-98CB-02542923A749}"/>
    <hyperlink ref="R236" location="A126287278V" display="A126287278V" xr:uid="{D4C13EB0-9FC1-4F58-A797-520EC5CD9D6C}"/>
    <hyperlink ref="P237" location="A126275434L" display="A126275434L" xr:uid="{2785C7E0-BA06-45C1-9F05-984057F52376}"/>
    <hyperlink ref="Q237" location="A126298762A" display="A126298762A" xr:uid="{DCD4B2A5-04BB-4043-ACF7-847E8DE0FE51}"/>
    <hyperlink ref="R237" location="A126287098K" display="A126287098K" xr:uid="{AD97AA0C-8569-4EE9-BB72-3D7D5B477E31}"/>
    <hyperlink ref="P239" location="A126275494R" display="A126275494R" xr:uid="{5ECC523A-043A-4DD3-BC31-04416966683E}"/>
    <hyperlink ref="Q239" location="A126298822T" display="A126298822T" xr:uid="{C226EF15-7FA6-4D0F-9057-96BD5A22F621}"/>
    <hyperlink ref="R239" location="A126287158A" display="A126287158A" xr:uid="{72553098-A210-4AD8-ADE2-DC39A8831D3F}"/>
    <hyperlink ref="P240" location="A126275546F" display="A126275546F" xr:uid="{DBAF6581-5111-41F4-AE18-AA1448ABC790}"/>
    <hyperlink ref="Q240" location="A126298874V" display="A126298874V" xr:uid="{B9904C64-EF65-408C-A80C-C0B3FC206EA0}"/>
    <hyperlink ref="R240" location="A126287210X" display="A126287210X" xr:uid="{784FD391-C6A8-4832-A76A-70FF87F8BDA7}"/>
    <hyperlink ref="P241" location="A126275626F" display="A126275626F" xr:uid="{138B5B9F-4C4E-43AD-929E-FEDE927AAEB3}"/>
    <hyperlink ref="Q241" location="A126298954V" display="A126298954V" xr:uid="{A46884F4-EFF9-4DEC-AB32-9EA9E85073D8}"/>
    <hyperlink ref="R241" location="A126287290K" display="A126287290K" xr:uid="{08262F28-4B90-494A-A6C3-C00B3EC4671F}"/>
    <hyperlink ref="P242" location="A126275438W" display="A126275438W" xr:uid="{33EAADB3-1A8C-4737-A1D3-4D784A08F70D}"/>
    <hyperlink ref="Q242" location="A126298766K" display="A126298766K" xr:uid="{B29F3830-25F3-45AE-B21D-31BCED26367C}"/>
    <hyperlink ref="R242" location="A126287102R" display="A126287102R" xr:uid="{2710B231-D844-45C2-88DD-D06CB7F3BD3E}"/>
    <hyperlink ref="P243" location="A126275578X" display="A126275578X" xr:uid="{128F2FE8-7BE3-4474-97B4-AA1275EE9A54}"/>
    <hyperlink ref="Q243" location="A126298906A" display="A126298906A" xr:uid="{12747E93-1786-46C3-B080-999763BB8703}"/>
    <hyperlink ref="R243" location="A126287242T" display="A126287242T" xr:uid="{D0206C6F-24E2-4C13-97FB-A282809D79BC}"/>
    <hyperlink ref="P244" location="A126275582R" display="A126275582R" xr:uid="{CF164DF4-7A7F-4D7E-BF5C-B9055F0A8BC6}"/>
    <hyperlink ref="Q244" location="A126298910T" display="A126298910T" xr:uid="{68DFE925-F761-4484-B468-7B0214094CBE}"/>
    <hyperlink ref="R244" location="A126287246A" display="A126287246A" xr:uid="{DF8A3FBC-37DE-45F0-80FA-41DA8C64927B}"/>
    <hyperlink ref="P245" location="A126275470W" display="A126275470W" xr:uid="{ACA29F40-E6EB-4FA1-A409-58D82FC6990E}"/>
    <hyperlink ref="Q245" location="A126298798C" display="A126298798C" xr:uid="{FCA2EB5E-E690-4C7A-829F-909756F0B9AE}"/>
    <hyperlink ref="R245" location="A126287134J" display="A126287134J" xr:uid="{325DC471-1411-41D1-923C-69F4F645641D}"/>
    <hyperlink ref="P246" location="A126275442L" display="A126275442L" xr:uid="{0DF19A92-142E-46FA-97A2-4CF93537F8A5}"/>
    <hyperlink ref="Q246" location="A126298770A" display="A126298770A" xr:uid="{6E09AE97-EADE-4ABB-9F66-1074CAA9166C}"/>
    <hyperlink ref="R246" location="A126287106X" display="A126287106X" xr:uid="{8B844AAE-2403-4AE6-8722-522BBE1CAEB9}"/>
    <hyperlink ref="P247" location="A126275498X" display="A126275498X" xr:uid="{76F873C2-A95A-4C72-9878-36740AFD9EEC}"/>
    <hyperlink ref="Q247" location="A126298826A" display="A126298826A" xr:uid="{65E5452F-031F-425A-9137-0161D3EA9300}"/>
    <hyperlink ref="R247" location="A126287162T" display="A126287162T" xr:uid="{DD9C099F-81F3-4664-B158-A6A5A3E824A2}"/>
    <hyperlink ref="P248" location="A126275462W" display="A126275462W" xr:uid="{FC44CB35-E677-4596-A742-9E08AEA81BE4}"/>
    <hyperlink ref="Q248" location="A126298790K" display="A126298790K" xr:uid="{4AC94708-DCE8-4EF2-A38A-EBE3F0E4F7E9}"/>
    <hyperlink ref="R248" location="A126287126J" display="A126287126J" xr:uid="{295182B3-5589-4A1C-8136-9A0EDEF13C29}"/>
    <hyperlink ref="P250" location="A126275502C" display="A126275502C" xr:uid="{06E736EE-0D99-444A-A02B-CB39F91DBBF4}"/>
    <hyperlink ref="Q250" location="A126298830T" display="A126298830T" xr:uid="{2579B9F0-00FE-4C1F-AE9A-8163B1F61435}"/>
    <hyperlink ref="R250" location="A126287166A" display="A126287166A" xr:uid="{4AED543B-D432-4245-BB6B-C5D6AFCD2811}"/>
    <hyperlink ref="P251" location="A126275474F" display="A126275474F" xr:uid="{6CF7FDD5-EF44-423D-9535-D5EB8ADCCCE5}"/>
    <hyperlink ref="Q251" location="A126298802J" display="A126298802J" xr:uid="{210DAFEF-4D5A-497B-8E20-F7B01883F046}"/>
    <hyperlink ref="R251" location="A126287138T" display="A126287138T" xr:uid="{50DF6608-BBBC-49EF-B61A-3520C4091C90}"/>
    <hyperlink ref="P253" location="A126275506L" display="A126275506L" xr:uid="{B3881148-3BD0-4318-9E54-2CD5D28F2DD8}"/>
    <hyperlink ref="Q253" location="A126298834A" display="A126298834A" xr:uid="{64A4BF80-AEF3-4456-8554-3CBFC580BB77}"/>
    <hyperlink ref="R253" location="A126287170T" display="A126287170T" xr:uid="{3EF5D9DE-FA20-4F97-A9EF-13D1FF9153E7}"/>
    <hyperlink ref="P254" location="A126275550W" display="A126275550W" xr:uid="{60DBF489-38AE-49A0-8ED1-609A0618F6EE}"/>
    <hyperlink ref="Q254" location="A126298878C" display="A126298878C" xr:uid="{852B927D-7DD8-4BBE-AE28-CA5628699666}"/>
    <hyperlink ref="R254" location="A126287214J" display="A126287214J" xr:uid="{328B8CF4-AB7E-4D57-B2D3-197412368F13}"/>
    <hyperlink ref="P256" location="A126275510C" display="A126275510C" xr:uid="{B4A06A6E-04A0-4079-A184-A8A63A3FDCFF}"/>
    <hyperlink ref="Q256" location="A126298838K" display="A126298838K" xr:uid="{C408C98B-2340-4F71-A3BA-CC23EC927A69}"/>
    <hyperlink ref="R256" location="A126287174A" display="A126287174A" xr:uid="{B545E0B7-DFFF-4FAD-84FA-930630022BC7}"/>
    <hyperlink ref="P257" location="A126275478R" display="A126275478R" xr:uid="{DF142DF7-243F-41B3-9B66-AE99FDAD1536}"/>
    <hyperlink ref="Q257" location="A126298806T" display="A126298806T" xr:uid="{1DC4C3B2-AE49-4067-9054-A33C9813B225}"/>
    <hyperlink ref="R257" location="A126287142J" display="A126287142J" xr:uid="{D7FC302C-0BFB-4235-8A8C-CDEF281313A1}"/>
    <hyperlink ref="P258" location="A126275586X" display="A126275586X" xr:uid="{9466E7BA-4DC3-41A1-B768-4B3BE1D9E14A}"/>
    <hyperlink ref="Q258" location="A126298914A" display="A126298914A" xr:uid="{602068D8-FE25-465E-8108-7E57D80B76DC}"/>
    <hyperlink ref="R258" location="A126287250T" display="A126287250T" xr:uid="{3A791631-8B1B-4F96-AFB0-51691FBAC4CD}"/>
    <hyperlink ref="P259" location="A126275554F" display="A126275554F" xr:uid="{B6279158-872F-4F4A-B0DD-8B74EC0665CF}"/>
    <hyperlink ref="Q259" location="A126298882V" display="A126298882V" xr:uid="{8987461F-DDEE-4695-BDA7-CD9C9EAD2803}"/>
    <hyperlink ref="R259" location="A126287218T" display="A126287218T" xr:uid="{02C99DD5-EF34-4A13-96A5-8F9ED8A41172}"/>
    <hyperlink ref="P260" location="A126275558R" display="A126275558R" xr:uid="{897A6733-4C41-4777-ABA4-F6F3E62CF02F}"/>
    <hyperlink ref="Q260" location="A126298886C" display="A126298886C" xr:uid="{273EAF3F-C6DC-4EE5-9148-83AC81F1E8A7}"/>
    <hyperlink ref="R260" location="A126287222J" display="A126287222J" xr:uid="{A89DBB4A-09E1-4116-9D5B-6A95EE76458D}"/>
    <hyperlink ref="P231" location="A126275630W" display="A126275630W" xr:uid="{CE381EF6-649C-4555-B4A6-D9A0586D35D3}"/>
    <hyperlink ref="Q231" location="A126298958C" display="A126298958C" xr:uid="{5BFB4B5C-095F-4C8B-8A06-5FDDF83808B6}"/>
    <hyperlink ref="R231" location="A126287294V" display="A126287294V" xr:uid="{82FBF12E-2C4F-414C-9976-B69CFB31A233}"/>
    <hyperlink ref="P264" location="A126275446W" display="A126275446W" xr:uid="{62C13747-4F17-4EEE-86E8-00636E6CFFC6}"/>
    <hyperlink ref="Q264" location="A126298774K" display="A126298774K" xr:uid="{6A9FB6A6-65A7-42C8-94A0-E0E911216371}"/>
    <hyperlink ref="R264" location="A126287110R" display="A126287110R" xr:uid="{DA43B671-6A4D-4D0B-912C-5B03350595E9}"/>
    <hyperlink ref="P265" location="A126275514L" display="A126275514L" xr:uid="{05FA1D20-6ACA-48DE-AD29-68359ED948B5}"/>
    <hyperlink ref="Q265" location="A126298842A" display="A126298842A" xr:uid="{BCA7BACA-F97E-4D01-8722-8D92826CF2AF}"/>
    <hyperlink ref="R265" location="A126287178K" display="A126287178K" xr:uid="{6AE1A4A7-CF3C-4B0F-AD45-C429AA32E85B}"/>
    <hyperlink ref="P266" location="A126275466F" display="A126275466F" xr:uid="{93125C6C-8056-4F2D-92F3-14922B957EA6}"/>
    <hyperlink ref="Q266" location="A126298794V" display="A126298794V" xr:uid="{4A8C103D-1C73-464D-94D5-E0AE4C00FAAF}"/>
    <hyperlink ref="R266" location="A126287130X" display="A126287130X" xr:uid="{BD85EA5D-9E41-4A50-B375-EF6D82A13D6D}"/>
    <hyperlink ref="P267" location="A126275562F" display="A126275562F" xr:uid="{E342936C-7598-4F48-B426-FF4236633DCA}"/>
    <hyperlink ref="Q267" location="A126298890V" display="A126298890V" xr:uid="{8B35C866-6799-4C77-A54E-0AFDC9A8C1AA}"/>
    <hyperlink ref="R267" location="A126287226T" display="A126287226T" xr:uid="{B5589AA0-021E-46EA-98E3-02C7C829CA09}"/>
    <hyperlink ref="P268" location="A126275566R" display="A126275566R" xr:uid="{699CACFE-1EDE-4B45-9144-EF793486331B}"/>
    <hyperlink ref="Q268" location="A126298894C" display="A126298894C" xr:uid="{8E0495C8-BA81-4E16-95D8-734B6D4EB03E}"/>
    <hyperlink ref="R268" location="A126287230J" display="A126287230J" xr:uid="{BEA60222-128E-4D74-A260-3002FA851A87}"/>
    <hyperlink ref="P269" location="A126275482F" display="A126275482F" xr:uid="{92C77675-39B0-4840-BA45-0DCB72B417C9}"/>
    <hyperlink ref="Q269" location="A126298810J" display="A126298810J" xr:uid="{D7B31491-A10A-49CF-8660-79852E25AF7B}"/>
    <hyperlink ref="R269" location="A126287146T" display="A126287146T" xr:uid="{DB3B16C7-74AF-40FD-B462-38D07A3E2735}"/>
    <hyperlink ref="P270" location="A126275450L" display="A126275450L" xr:uid="{6536F2E0-F7B7-42C2-818B-8D5AAD9AE3F1}"/>
    <hyperlink ref="Q270" location="A126298778V" display="A126298778V" xr:uid="{DFBDD277-9F88-443C-AFAA-A4B48FCEDAB9}"/>
    <hyperlink ref="R270" location="A126287114X" display="A126287114X" xr:uid="{22E4E377-1516-4F3A-936A-C28D1152601C}"/>
    <hyperlink ref="P271" location="A126275634F" display="A126275634F" xr:uid="{DCE0D97A-A7E8-41FD-8F56-F35963E36721}"/>
    <hyperlink ref="Q271" location="A126298962V" display="A126298962V" xr:uid="{2676EFF7-DB57-423C-8BA9-37697CEBE8B8}"/>
    <hyperlink ref="R271" location="A126287298C" display="A126287298C" xr:uid="{348488BF-5391-4D92-8F0C-017F418537B1}"/>
    <hyperlink ref="P272" location="A126275518W" display="A126275518W" xr:uid="{223C06C4-8421-449F-B573-27DF217909AB}"/>
    <hyperlink ref="Q272" location="A126298846K" display="A126298846K" xr:uid="{DEDC4D9A-124F-477D-8E44-A32EA52B07FF}"/>
    <hyperlink ref="R272" location="A126287182A" display="A126287182A" xr:uid="{9F99ADA0-D93E-47DA-8048-60BB4CA20031}"/>
    <hyperlink ref="P273" location="A126275590R" display="A126275590R" xr:uid="{2A14E581-722F-4EAA-92BE-E9879115A1A4}"/>
    <hyperlink ref="Q273" location="A126298918K" display="A126298918K" xr:uid="{8E3A8D7A-3514-4A63-B41E-FF374FCEBAF8}"/>
    <hyperlink ref="R273" location="A126287254A" display="A126287254A" xr:uid="{A7A4D0B9-8CCA-4B1C-BE0F-133FE6285860}"/>
    <hyperlink ref="S199" location="A126274514V" display="A126274514V" xr:uid="{C0C6F91D-863D-47A0-A3BC-A0134665CE02}"/>
    <hyperlink ref="T199" location="A126297842J" display="A126297842J" xr:uid="{795F0450-842F-4B21-9AE7-82B9D428848F}"/>
    <hyperlink ref="U199" location="A126286178T" display="A126286178T" xr:uid="{425A154F-1318-467A-B039-8DBC74CEC6B0}"/>
    <hyperlink ref="S205" location="A126274442V" display="A126274442V" xr:uid="{FBE858BE-D45F-4D81-ABD8-4EC49478E081}"/>
    <hyperlink ref="T205" location="A126297770J" display="A126297770J" xr:uid="{AE3563D6-5818-4802-B55F-7CCDC17B4ED8}"/>
    <hyperlink ref="U205" location="A126286106F" display="A126286106F" xr:uid="{BD89685D-A3D9-4F09-B389-20BB8E106E4A}"/>
    <hyperlink ref="S209" location="A126274518C" display="A126274518C" xr:uid="{101A05F5-425F-45B6-A2BB-A5E27BD21D90}"/>
    <hyperlink ref="T209" location="A126297846T" display="A126297846T" xr:uid="{D4631CF7-FDF1-45DD-9172-12233E5B0181}"/>
    <hyperlink ref="U209" location="A126286182J" display="A126286182J" xr:uid="{C025E22C-328C-48BF-89F2-FE792EA05EF4}"/>
    <hyperlink ref="S210" location="A126274522V" display="A126274522V" xr:uid="{62D0FE10-C2C8-4CC4-A979-E20CE4E96E07}"/>
    <hyperlink ref="T210" location="A126297850J" display="A126297850J" xr:uid="{87A5E483-AD80-4DCB-B724-34ECBEFB2CF6}"/>
    <hyperlink ref="U210" location="A126286186T" display="A126286186T" xr:uid="{6D2A803B-792B-4231-8B6A-318F831C1DB5}"/>
    <hyperlink ref="S212" location="A126274446C" display="A126274446C" xr:uid="{87EAEF09-21FF-4050-A42E-8BE208FCD4BE}"/>
    <hyperlink ref="T212" location="A126297774T" display="A126297774T" xr:uid="{4BDDC552-4EDB-40A4-BF98-5D0FCB0D0B4A}"/>
    <hyperlink ref="U212" location="A126286110W" display="A126286110W" xr:uid="{975736D9-5F40-4D55-8F49-DFD193015288}"/>
    <hyperlink ref="S213" location="A126274450V" display="A126274450V" xr:uid="{DFB63D85-D123-4A75-B530-7B16EB24C620}"/>
    <hyperlink ref="T213" location="A126297778A" display="A126297778A" xr:uid="{AFFB38FE-83FE-4112-8458-9B8219089348}"/>
    <hyperlink ref="U213" location="A126286114F" display="A126286114F" xr:uid="{686CF748-B72F-487F-89C0-4D990F04512C}"/>
    <hyperlink ref="S215" location="A126274490L" display="A126274490L" xr:uid="{60BA767B-0226-4B92-A91E-A33FBF2F714F}"/>
    <hyperlink ref="T215" location="A126297818J" display="A126297818J" xr:uid="{724C4112-C36D-46F7-A581-D9B7C8CCB6FE}"/>
    <hyperlink ref="U215" location="A126286154X" display="A126286154X" xr:uid="{54542D62-209E-4575-A73E-9A5164F21408}"/>
    <hyperlink ref="S216" location="A126274406K" display="A126274406K" xr:uid="{1479460D-85A6-44E3-834D-82813CC0B8E1}"/>
    <hyperlink ref="T216" location="A126297734X" display="A126297734X" xr:uid="{7D301EFB-D40A-4C63-806B-BD7AF43EB22B}"/>
    <hyperlink ref="U216" location="A126286070R" display="A126286070R" xr:uid="{030D5795-B415-4CA3-9D0A-3D6A33A93A26}"/>
    <hyperlink ref="S217" location="A126274526C" display="A126274526C" xr:uid="{2F9D9F80-6786-4825-A358-26FF191F0F55}"/>
    <hyperlink ref="T217" location="A126297854T" display="A126297854T" xr:uid="{C1D58455-C45A-4CD2-AE3C-32E9C1AA535C}"/>
    <hyperlink ref="U217" location="A126286190J" display="A126286190J" xr:uid="{FF47AE47-A72F-4CE1-9AA1-25DE8DF64BCC}"/>
    <hyperlink ref="S218" location="A126274494W" display="A126274494W" xr:uid="{CFABDDEE-3E67-43D6-A894-A663436EBA36}"/>
    <hyperlink ref="T218" location="A126297822X" display="A126297822X" xr:uid="{2476C9CE-5D05-44E3-9A46-BB1C2DFC22DD}"/>
    <hyperlink ref="U218" location="A126286158J" display="A126286158J" xr:uid="{9D5BE746-1C11-4B0A-86C0-99DEE5D73A96}"/>
    <hyperlink ref="S219" location="A126274538L" display="A126274538L" xr:uid="{03014D2B-E214-4F23-A729-58EDA617358E}"/>
    <hyperlink ref="T219" location="A126297866A" display="A126297866A" xr:uid="{EF52747F-1A96-492B-8CD1-143D283039F6}"/>
    <hyperlink ref="U219" location="A126286202F" display="A126286202F" xr:uid="{87444C47-92B3-4B46-861C-C3186A4FF943}"/>
    <hyperlink ref="S220" location="A126274410A" display="A126274410A" xr:uid="{1448650A-463A-4C15-B983-F77251008255}"/>
    <hyperlink ref="T220" location="A126297738J" display="A126297738J" xr:uid="{FAC2C2E3-717A-4D49-A8B4-5211B6442DC0}"/>
    <hyperlink ref="U220" location="A126286074X" display="A126286074X" xr:uid="{28AD11CF-DB2F-4666-80C4-9DF5804A1062}"/>
    <hyperlink ref="S221" location="A126274346V" display="A126274346V" xr:uid="{5D931174-2D7F-4926-80A7-3D0C465C1DBF}"/>
    <hyperlink ref="T221" location="A126297674J" display="A126297674J" xr:uid="{E5B6DFB4-9205-4529-B1AF-E441C4B69A41}"/>
    <hyperlink ref="U221" location="A126286010L" display="A126286010L" xr:uid="{F21A6E30-751E-4213-BD19-2B95F05A78C4}"/>
    <hyperlink ref="S222" location="A126274374C" display="A126274374C" xr:uid="{743EA3A3-FA79-4647-B91E-F72CEEEA128C}"/>
    <hyperlink ref="T222" location="A126297702F" display="A126297702F" xr:uid="{405101E0-E2B9-48B1-9AE0-F7B227AB7A64}"/>
    <hyperlink ref="U222" location="A126286038R" display="A126286038R" xr:uid="{776B92A7-BA96-4433-A377-571AB1C705D2}"/>
    <hyperlink ref="S223" location="A126274454C" display="A126274454C" xr:uid="{C28E600B-1787-4340-9B18-EB3209E58F29}"/>
    <hyperlink ref="T223" location="A126297782T" display="A126297782T" xr:uid="{37C3E95B-9DF0-48E6-9097-80A0B5C0E29F}"/>
    <hyperlink ref="U223" location="A126286118R" display="A126286118R" xr:uid="{48577F61-0663-4282-84A4-33638742E732}"/>
    <hyperlink ref="S225" location="A126274378L" display="A126274378L" xr:uid="{664FB73E-9642-4553-9767-1E1EF8105516}"/>
    <hyperlink ref="T225" location="A126297706R" display="A126297706R" xr:uid="{50FAFDCD-7938-42AC-B3EA-A89E9296500E}"/>
    <hyperlink ref="U225" location="A126286042F" display="A126286042F" xr:uid="{A140E1B4-E880-4FC9-92D7-0E3CF743AB6C}"/>
    <hyperlink ref="S226" location="A126274458L" display="A126274458L" xr:uid="{77A24B77-3903-4744-81EB-1AE019546939}"/>
    <hyperlink ref="T226" location="A126297786A" display="A126297786A" xr:uid="{682FA62B-CC1C-44EC-BFAA-018BB0A04BFF}"/>
    <hyperlink ref="U226" location="A126286122F" display="A126286122F" xr:uid="{2F8EC417-79AB-4EC6-89D0-4F44E73E8051}"/>
    <hyperlink ref="S204" location="A126274462C" display="A126274462C" xr:uid="{9F5F2C13-ECDD-40BF-B22F-757CAA0672CD}"/>
    <hyperlink ref="T204" location="A126297790T" display="A126297790T" xr:uid="{32F8BAA9-908E-4C66-82C1-6CA7DAB74CC5}"/>
    <hyperlink ref="U204" location="A126286126R" display="A126286126R" xr:uid="{2AEA2803-BB2C-4B71-87BA-4A270FB2F8AE}"/>
    <hyperlink ref="S200" location="A126274542C" display="A126274542C" xr:uid="{B60D682E-5148-48CF-8590-E0526469C61C}"/>
    <hyperlink ref="T200" location="A126297870T" display="A126297870T" xr:uid="{B4086B45-66F6-4973-90DA-5EB52533AB92}"/>
    <hyperlink ref="U200" location="A126286206R" display="A126286206R" xr:uid="{6FF3611E-4CB1-4AE9-84D0-6704E6E51957}"/>
    <hyperlink ref="S230" location="A126274350K" display="A126274350K" xr:uid="{BC513308-CE20-48B6-BF73-F06EF0BE969A}"/>
    <hyperlink ref="T230" location="A126297678T" display="A126297678T" xr:uid="{D5B99DD4-AEFD-40FC-94F4-AF2F6B02B9F4}"/>
    <hyperlink ref="U230" location="A126286014W" display="A126286014W" xr:uid="{36F76D08-1B66-42B2-9B69-9A56D93A256F}"/>
    <hyperlink ref="S235" location="A126274530V" display="A126274530V" xr:uid="{23158371-1F18-47A0-9416-50DF25A13D28}"/>
    <hyperlink ref="T235" location="A126297858A" display="A126297858A" xr:uid="{CD8AA4BB-0034-411D-8071-ACDAF994B11C}"/>
    <hyperlink ref="U235" location="A126286194T" display="A126286194T" xr:uid="{30993E12-1F68-4BED-9B28-7F1DFB0B90A5}"/>
    <hyperlink ref="S236" location="A126274534C" display="A126274534C" xr:uid="{B0499D97-9E67-496C-9A33-24DF20640932}"/>
    <hyperlink ref="T236" location="A126297862T" display="A126297862T" xr:uid="{24B4BB4F-5BC2-4CBE-8081-C197EC4F6D77}"/>
    <hyperlink ref="U236" location="A126286198A" display="A126286198A" xr:uid="{B8C21B9B-D9BC-4F92-B7DF-ABF311512E76}"/>
    <hyperlink ref="S237" location="A126274354V" display="A126274354V" xr:uid="{A60A42BC-966D-47E4-BA99-7D6169223DC7}"/>
    <hyperlink ref="T237" location="A126297682J" display="A126297682J" xr:uid="{17CAAB34-7D2E-4CB1-8121-A540E874BB20}"/>
    <hyperlink ref="U237" location="A126286018F" display="A126286018F" xr:uid="{56885CB5-1F24-42E8-A760-DF9EAD25D918}"/>
    <hyperlink ref="S239" location="A126274414K" display="A126274414K" xr:uid="{A5D7C6D8-26BA-4643-ADE1-D892E9664CF1}"/>
    <hyperlink ref="T239" location="A126297742X" display="A126297742X" xr:uid="{16304C68-0B53-4F12-93F2-FD583979E019}"/>
    <hyperlink ref="U239" location="A126286078J" display="A126286078J" xr:uid="{2EC06B77-1568-4BAE-83B9-362D69E53687}"/>
    <hyperlink ref="S240" location="A126274466L" display="A126274466L" xr:uid="{063CB2F5-9764-417A-882D-BAD3977A96F2}"/>
    <hyperlink ref="T240" location="A126297794A" display="A126297794A" xr:uid="{28CF791C-D200-4E5B-8896-D17A05A0F438}"/>
    <hyperlink ref="U240" location="A126286130F" display="A126286130F" xr:uid="{8B407BF1-48ED-49D0-9892-F67C9A89564C}"/>
    <hyperlink ref="S241" location="A126274546L" display="A126274546L" xr:uid="{E6FDB64A-1D4C-49C3-8CD6-1F2946C98390}"/>
    <hyperlink ref="T241" location="A126297874A" display="A126297874A" xr:uid="{03C612E5-7668-4C65-98FE-F2ADEB7DC308}"/>
    <hyperlink ref="U241" location="A126286210F" display="A126286210F" xr:uid="{CD5E7CF8-5FB0-4D72-BBF5-2AB7463247BF}"/>
    <hyperlink ref="S242" location="A126274358C" display="A126274358C" xr:uid="{CA547FD7-2EE0-4AEF-8B3A-0E9D5917DFA4}"/>
    <hyperlink ref="T242" location="A126297686T" display="A126297686T" xr:uid="{AAC5D673-5B32-4706-9666-A2361684E044}"/>
    <hyperlink ref="U242" location="A126286022W" display="A126286022W" xr:uid="{B14F241C-022B-4CD0-B21E-F651B5AB1BC3}"/>
    <hyperlink ref="S243" location="A126274498F" display="A126274498F" xr:uid="{2A5F1ECF-00E9-4BA0-B47C-8606ACCCE6BB}"/>
    <hyperlink ref="T243" location="A126297826J" display="A126297826J" xr:uid="{31A2B897-A072-40C0-967A-FC142E47BA6B}"/>
    <hyperlink ref="U243" location="A126286162X" display="A126286162X" xr:uid="{2A83889B-C2A4-4C29-8BEA-634B4A4166BF}"/>
    <hyperlink ref="S244" location="A126274502K" display="A126274502K" xr:uid="{FBF85D11-206C-4BE6-BF28-D83872973B61}"/>
    <hyperlink ref="T244" location="A126297830X" display="A126297830X" xr:uid="{17D2ACBB-217C-4C19-B253-78F0739CB712}"/>
    <hyperlink ref="U244" location="A126286166J" display="A126286166J" xr:uid="{5C5D8B66-8823-45C9-A3BF-2441F017B7D4}"/>
    <hyperlink ref="S245" location="A126274390C" display="A126274390C" xr:uid="{2796EEDD-3A47-42FC-B2B5-3BA2D6D7BEA2}"/>
    <hyperlink ref="T245" location="A126297718X" display="A126297718X" xr:uid="{107F2830-90B6-4D0F-8961-8CC23D338CE6}"/>
    <hyperlink ref="U245" location="A126286054R" display="A126286054R" xr:uid="{764ED026-2FB2-4450-89C3-41558F6DFEE9}"/>
    <hyperlink ref="S246" location="A126274362V" display="A126274362V" xr:uid="{76C140F3-3B90-4A30-A788-3AF1FF3CCA0F}"/>
    <hyperlink ref="T246" location="A126297690J" display="A126297690J" xr:uid="{671A65BC-DCE5-40FD-9176-99331DB114B6}"/>
    <hyperlink ref="U246" location="A126286026F" display="A126286026F" xr:uid="{BB734ACD-485D-450A-A479-ED21EE42FAA0}"/>
    <hyperlink ref="S247" location="A126274418V" display="A126274418V" xr:uid="{7DD0BED6-F79C-4DB3-B35B-B598EA3B31C4}"/>
    <hyperlink ref="T247" location="A126297746J" display="A126297746J" xr:uid="{F605188B-6145-405E-868D-F8358A885350}"/>
    <hyperlink ref="U247" location="A126286082X" display="A126286082X" xr:uid="{E6F74E33-FD75-473A-AB21-0B17D9D71E2E}"/>
    <hyperlink ref="S248" location="A126274382C" display="A126274382C" xr:uid="{FF4FED20-F26E-4ACF-9764-593BC63F37AA}"/>
    <hyperlink ref="T248" location="A126297710F" display="A126297710F" xr:uid="{084A90BF-34A6-4150-AA8D-5824053A3E64}"/>
    <hyperlink ref="U248" location="A126286046R" display="A126286046R" xr:uid="{556603E7-16F0-4C87-BCEC-2392692902BD}"/>
    <hyperlink ref="S250" location="A126274422K" display="A126274422K" xr:uid="{94408082-2BA1-47B2-9E91-EDFB2BD0E598}"/>
    <hyperlink ref="T250" location="A126297750X" display="A126297750X" xr:uid="{1B9A44D4-E966-4F81-B72A-9FA19838C642}"/>
    <hyperlink ref="U250" location="A126286086J" display="A126286086J" xr:uid="{CA690A1F-5B03-4F24-B17E-E5FB56904670}"/>
    <hyperlink ref="S251" location="A126274394L" display="A126274394L" xr:uid="{DE159A45-883F-45D0-B590-13850CA82D28}"/>
    <hyperlink ref="T251" location="A126297722R" display="A126297722R" xr:uid="{E46FC381-F9E0-4048-8CDA-2AFF7B983255}"/>
    <hyperlink ref="U251" location="A126286058X" display="A126286058X" xr:uid="{A0D915B9-B81E-45DA-B009-ECDA0BFAAC54}"/>
    <hyperlink ref="S253" location="A126274426V" display="A126274426V" xr:uid="{711615BC-982B-4A9D-8491-76C8627770C7}"/>
    <hyperlink ref="T253" location="A126297754J" display="A126297754J" xr:uid="{77104F33-6C69-412C-929B-68B491201AD4}"/>
    <hyperlink ref="U253" location="A126286090X" display="A126286090X" xr:uid="{1ACF9BFB-8A6A-4118-A6B2-AD0EE09B8036}"/>
    <hyperlink ref="S254" location="A126274470C" display="A126274470C" xr:uid="{9E7FFD29-DCA6-4CCA-A7DE-42FD57C428A3}"/>
    <hyperlink ref="T254" location="A126297798K" display="A126297798K" xr:uid="{7BD671AC-45F9-4206-9D13-88B1F70E40A5}"/>
    <hyperlink ref="U254" location="A126286134R" display="A126286134R" xr:uid="{EA135A3A-5645-4B49-BBB5-90E6ABED90E0}"/>
    <hyperlink ref="S256" location="A126274430K" display="A126274430K" xr:uid="{B2031C78-CF2E-4C9D-8FF5-C5673CBBAC0D}"/>
    <hyperlink ref="T256" location="A126297758T" display="A126297758T" xr:uid="{DF3F0ADA-DD15-46A2-9C55-8924B98C31B1}"/>
    <hyperlink ref="U256" location="A126286094J" display="A126286094J" xr:uid="{73947FE2-F034-409E-A4AF-9AF7FE47BC68}"/>
    <hyperlink ref="S257" location="A126274398W" display="A126274398W" xr:uid="{DCD25A34-1FA1-4A2E-81CA-27F5B47E9693}"/>
    <hyperlink ref="T257" location="A126297726X" display="A126297726X" xr:uid="{8C76B639-07F4-45DC-B763-89C621A7B4DC}"/>
    <hyperlink ref="U257" location="A126286062R" display="A126286062R" xr:uid="{5CEDB373-31E4-45D6-8EA1-C48AF1819F46}"/>
    <hyperlink ref="S258" location="A126274506V" display="A126274506V" xr:uid="{894EAF34-CD62-49F8-B81B-740500B2381F}"/>
    <hyperlink ref="T258" location="A126297834J" display="A126297834J" xr:uid="{57B895F1-830C-4FD3-A032-2D2921744A48}"/>
    <hyperlink ref="U258" location="A126286170X" display="A126286170X" xr:uid="{B82642C5-0C19-471B-90A2-2C47F4CE371E}"/>
    <hyperlink ref="S259" location="A126274474L" display="A126274474L" xr:uid="{F46D9CF5-54C8-4780-935D-31422F6D9DA9}"/>
    <hyperlink ref="T259" location="A126297802R" display="A126297802R" xr:uid="{FF49C897-8DEC-4BD3-BE38-0192AB3F96C7}"/>
    <hyperlink ref="U259" location="A126286138X" display="A126286138X" xr:uid="{82C132FF-812A-4252-ACB5-796ABCAFA5F3}"/>
    <hyperlink ref="S260" location="A126274478W" display="A126274478W" xr:uid="{B0583396-2EB2-41B7-94CD-E105F1CBED2B}"/>
    <hyperlink ref="T260" location="A126297806X" display="A126297806X" xr:uid="{AE380301-367A-426A-8AAA-9807B4DBBE6A}"/>
    <hyperlink ref="U260" location="A126286142R" display="A126286142R" xr:uid="{D6E39983-FF31-4016-9BF0-F1E303ED572B}"/>
    <hyperlink ref="S231" location="A126274550C" display="A126274550C" xr:uid="{60A3BCBD-4568-4AA3-81A9-F3069BC5C6E1}"/>
    <hyperlink ref="T231" location="A126297878K" display="A126297878K" xr:uid="{E2EC1E74-5CF6-4919-BE62-96A782F7EA52}"/>
    <hyperlink ref="U231" location="A126286214R" display="A126286214R" xr:uid="{5ADBA5E7-E685-4272-8DC5-52B2EB7C0241}"/>
    <hyperlink ref="S264" location="A126274366C" display="A126274366C" xr:uid="{DB43A583-ACBB-44F5-84CE-0115688488F5}"/>
    <hyperlink ref="T264" location="A126297694T" display="A126297694T" xr:uid="{82ACC408-2B7F-498A-A5E8-C3FE4E8CDE10}"/>
    <hyperlink ref="U264" location="A126286030W" display="A126286030W" xr:uid="{1676A82A-C86B-45F0-88C1-27A323F269F8}"/>
    <hyperlink ref="S265" location="A126274434V" display="A126274434V" xr:uid="{CAD787C7-BCCB-4EB8-9241-0CF54D720B05}"/>
    <hyperlink ref="T265" location="A126297762J" display="A126297762J" xr:uid="{B8AC3C0C-7C31-4157-94EB-9953E692ECAD}"/>
    <hyperlink ref="U265" location="A126286098T" display="A126286098T" xr:uid="{D8215386-414F-4A66-B10C-8A76174B0BA2}"/>
    <hyperlink ref="S266" location="A126274386L" display="A126274386L" xr:uid="{49DE9131-8D47-4749-BB39-152ACC65726C}"/>
    <hyperlink ref="T266" location="A126297714R" display="A126297714R" xr:uid="{F7E07B49-0DE0-45FC-89A2-47EC91361641}"/>
    <hyperlink ref="U266" location="A126286050F" display="A126286050F" xr:uid="{F2411481-187B-4B15-AD4B-833A0757CF2B}"/>
    <hyperlink ref="S267" location="A126274482L" display="A126274482L" xr:uid="{3A4007A7-34D0-4038-82F0-C10041897461}"/>
    <hyperlink ref="T267" location="A126297810R" display="A126297810R" xr:uid="{44531524-A145-4668-BE30-31AF92A99D69}"/>
    <hyperlink ref="U267" location="A126286146X" display="A126286146X" xr:uid="{20115578-11A6-4E78-A272-79A5CFAC90BE}"/>
    <hyperlink ref="S268" location="A126274486W" display="A126274486W" xr:uid="{A53B889A-0F09-4B87-8784-512BEAEA88B8}"/>
    <hyperlink ref="T268" location="A126297814X" display="A126297814X" xr:uid="{B1374A2E-D1AC-43DA-97A6-ADD4C20632BD}"/>
    <hyperlink ref="U268" location="A126286150R" display="A126286150R" xr:uid="{2CCE9352-16D1-4072-93FE-44DA66A9317F}"/>
    <hyperlink ref="S269" location="A126274402A" display="A126274402A" xr:uid="{4BB67D99-D30E-4594-B077-017892322101}"/>
    <hyperlink ref="T269" location="A126297730R" display="A126297730R" xr:uid="{52153E38-4D9D-42AE-AB99-3CF14BE6DFD4}"/>
    <hyperlink ref="U269" location="A126286066X" display="A126286066X" xr:uid="{B71EC8F0-9B18-484E-836A-C45C942AA339}"/>
    <hyperlink ref="S270" location="A126274370V" display="A126274370V" xr:uid="{F2B9ED2C-30B1-49FB-944B-2101F690DBCE}"/>
    <hyperlink ref="T270" location="A126297698A" display="A126297698A" xr:uid="{35563B5E-7DBB-47A7-949F-03B13E7BA605}"/>
    <hyperlink ref="U270" location="A126286034F" display="A126286034F" xr:uid="{D20F7E73-0F14-4FA3-AC7D-07300EAAD335}"/>
    <hyperlink ref="S271" location="A126274554L" display="A126274554L" xr:uid="{ACD41460-8C9D-48DE-82AC-9738BEFB7B32}"/>
    <hyperlink ref="T271" location="A126297882A" display="A126297882A" xr:uid="{4C0AF42B-3E8F-47FB-A614-A9265F121B4D}"/>
    <hyperlink ref="U271" location="A126286218X" display="A126286218X" xr:uid="{6E736085-15FE-47FB-BFBE-4C56A0745F92}"/>
    <hyperlink ref="S272" location="A126274438C" display="A126274438C" xr:uid="{7B26E0E0-2853-4470-8649-8A28820BE9B7}"/>
    <hyperlink ref="T272" location="A126297766T" display="A126297766T" xr:uid="{A824A0E3-B8DA-482E-BDF6-ABB7F8F2CE25}"/>
    <hyperlink ref="U272" location="A126286102W" display="A126286102W" xr:uid="{7E89E323-4F30-4340-B746-FC00D1C44A49}"/>
    <hyperlink ref="S273" location="A126274510K" display="A126274510K" xr:uid="{058EB19E-06B3-4A35-A516-D32C9E715F54}"/>
    <hyperlink ref="T273" location="A126297838T" display="A126297838T" xr:uid="{14F5D2A0-09FA-4937-A49A-F6E8D8BB8294}"/>
    <hyperlink ref="U273" location="A126286174J" display="A126286174J" xr:uid="{D2EF356D-6AC5-4149-97E1-05DB25024485}"/>
    <hyperlink ref="V199" location="A126274730L" display="A126274730L" xr:uid="{EE85A152-D4F5-43B7-BB3B-B2C594E24D39}"/>
    <hyperlink ref="W199" location="A126298058W" display="A126298058W" xr:uid="{110138FD-8786-4E2E-9087-BC7CCB0E487D}"/>
    <hyperlink ref="X199" location="A126286394K" display="A126286394K" xr:uid="{AE39A110-63F7-4323-9871-F8EC48B88AD2}"/>
    <hyperlink ref="V205" location="A126274658F" display="A126274658F" xr:uid="{6CF57494-2A3A-498E-A52F-5B851347C2AB}"/>
    <hyperlink ref="W205" location="A126297986V" display="A126297986V" xr:uid="{6343F12E-F650-4AA8-AEFE-4E2473CC445E}"/>
    <hyperlink ref="X205" location="A126286322X" display="A126286322X" xr:uid="{DA9C0660-00FA-456A-94F0-CC38649CB1C0}"/>
    <hyperlink ref="V209" location="A126274734W" display="A126274734W" xr:uid="{A3C95701-D839-4B81-A3D1-1938D747CFC2}"/>
    <hyperlink ref="W209" location="A126298062L" display="A126298062L" xr:uid="{253AAEDB-C4F8-4418-9A17-8300AEE3D9D9}"/>
    <hyperlink ref="X209" location="A126286398V" display="A126286398V" xr:uid="{5FC01F4F-4C9C-42D0-94CA-8023EEB5EAB4}"/>
    <hyperlink ref="V210" location="A126274738F" display="A126274738F" xr:uid="{20C57A39-A996-4928-9E1E-3539F518738A}"/>
    <hyperlink ref="W210" location="A126298066W" display="A126298066W" xr:uid="{28831C64-9A93-45D6-A0BD-3763395FAAA3}"/>
    <hyperlink ref="X210" location="A126286402X" display="A126286402X" xr:uid="{9871F854-5C6A-49F0-BE19-C317C3CC975D}"/>
    <hyperlink ref="V212" location="A126274662W" display="A126274662W" xr:uid="{75B9BC0D-F906-4B0B-B353-C80C63D1EA7B}"/>
    <hyperlink ref="W212" location="A126297990K" display="A126297990K" xr:uid="{77F9C2A9-44D6-4570-9CC2-7CDE88F7E595}"/>
    <hyperlink ref="X212" location="A126286326J" display="A126286326J" xr:uid="{4310116B-BFDF-4CEB-91E1-753D0E0CBACB}"/>
    <hyperlink ref="V213" location="A126274666F" display="A126274666F" xr:uid="{53F051FB-5EF5-4C48-89EE-08853D746B2E}"/>
    <hyperlink ref="W213" location="A126297994V" display="A126297994V" xr:uid="{BD4A53D3-E863-409A-972C-730BB1D50673}"/>
    <hyperlink ref="X213" location="A126286330X" display="A126286330X" xr:uid="{4B0F192E-9CC8-402C-A5B8-3AE581D3D97F}"/>
    <hyperlink ref="V215" location="A126274706L" display="A126274706L" xr:uid="{2899B83E-E7E1-4920-9009-7055CE35C0B5}"/>
    <hyperlink ref="W215" location="A126298034C" display="A126298034C" xr:uid="{20EA3525-FAAC-431A-AAB0-3D9EF6EAC6CA}"/>
    <hyperlink ref="X215" location="A126286370T" display="A126286370T" xr:uid="{C986B575-171C-45C5-BCBC-C7F7595F25FE}"/>
    <hyperlink ref="V216" location="A126274622C" display="A126274622C" xr:uid="{E1FEF2FA-6E7A-464C-ABDB-E388940BA9E4}"/>
    <hyperlink ref="W216" location="A126297950T" display="A126297950T" xr:uid="{54F97736-8261-43A7-8456-A8AFE443BAAE}"/>
    <hyperlink ref="X216" location="A126286286A" display="A126286286A" xr:uid="{1EFB19FC-3727-4FAF-901B-5CDB56B0094F}"/>
    <hyperlink ref="V217" location="A126274742W" display="A126274742W" xr:uid="{1D44A84B-AAEF-4414-B507-4CD646B3B477}"/>
    <hyperlink ref="W217" location="A126298070L" display="A126298070L" xr:uid="{FD447255-95CD-4F66-872F-BF80B122C884}"/>
    <hyperlink ref="X217" location="A126286406J" display="A126286406J" xr:uid="{4799EC25-8530-48A9-8231-73DAFAC50730}"/>
    <hyperlink ref="V218" location="A126274710C" display="A126274710C" xr:uid="{C512FCAC-9256-45DE-8590-7BE8D43DFF48}"/>
    <hyperlink ref="W218" location="A126298038L" display="A126298038L" xr:uid="{9A1880A4-45B1-4820-9621-4993F8FE1135}"/>
    <hyperlink ref="X218" location="A126286374A" display="A126286374A" xr:uid="{631316FB-50D3-4C83-B589-3261F218D098}"/>
    <hyperlink ref="V219" location="A126274754F" display="A126274754F" xr:uid="{C204D2F2-6BF6-4CA5-8D26-89835E421484}"/>
    <hyperlink ref="W219" location="A126298082W" display="A126298082W" xr:uid="{9D8E880B-3660-4A4D-B997-04C6F05FC9DF}"/>
    <hyperlink ref="X219" location="A126286418T" display="A126286418T" xr:uid="{1361C073-8762-4862-AE3A-9FACAAD28A3B}"/>
    <hyperlink ref="V220" location="A126274626L" display="A126274626L" xr:uid="{668144C1-D2C4-4CE0-A154-429278EF5CF2}"/>
    <hyperlink ref="W220" location="A126297954A" display="A126297954A" xr:uid="{BDC8C371-7F13-480F-9513-9E13E20FD71A}"/>
    <hyperlink ref="X220" location="A126286290T" display="A126286290T" xr:uid="{1CDEA816-DFF2-44B8-9724-5548E44221A8}"/>
    <hyperlink ref="V221" location="A126274562L" display="A126274562L" xr:uid="{6E859921-E7E5-4891-B51C-C2FCA3D9F683}"/>
    <hyperlink ref="W221" location="A126297890A" display="A126297890A" xr:uid="{E3D40449-7644-4592-9230-392D75E2D36E}"/>
    <hyperlink ref="X221" location="A126286226X" display="A126286226X" xr:uid="{E0DC482C-027A-42FE-8967-6D028EB740E7}"/>
    <hyperlink ref="V222" location="A126274590W" display="A126274590W" xr:uid="{6672DBC0-C3A2-40BD-B348-8B14A63FE61A}"/>
    <hyperlink ref="W222" location="A126297918T" display="A126297918T" xr:uid="{DF8783D0-6FA6-49F7-AE05-1DF9EDF267A8}"/>
    <hyperlink ref="X222" location="A126286254J" display="A126286254J" xr:uid="{3C418F13-0401-4CBE-878A-31ED0E229933}"/>
    <hyperlink ref="V223" location="A126274670W" display="A126274670W" xr:uid="{5C99EC4A-FD22-4018-9C28-9E6496F1139B}"/>
    <hyperlink ref="W223" location="A126297998C" display="A126297998C" xr:uid="{E12A197A-7DA9-43C1-A03E-3F596C767A7E}"/>
    <hyperlink ref="X223" location="A126286334J" display="A126286334J" xr:uid="{95D04A35-1D89-4E93-B5A7-00F4D79BEC1F}"/>
    <hyperlink ref="V225" location="A126274594F" display="A126274594F" xr:uid="{3997C0DC-1C9A-4651-BEF7-695C9FC70A1B}"/>
    <hyperlink ref="W225" location="A126297922J" display="A126297922J" xr:uid="{CAA8327C-7D53-44B3-8B23-55CD3EF9E82B}"/>
    <hyperlink ref="X225" location="A126286258T" display="A126286258T" xr:uid="{51A10636-2944-4536-99E3-0CCB2F57C32C}"/>
    <hyperlink ref="V226" location="A126274674F" display="A126274674F" xr:uid="{7E27EFD2-1BCC-4918-AD1F-435252B68CCF}"/>
    <hyperlink ref="W226" location="A126298002K" display="A126298002K" xr:uid="{42CC75BA-7FE7-4C05-9610-7F5AEB24D9B0}"/>
    <hyperlink ref="X226" location="A126286338T" display="A126286338T" xr:uid="{4A53C6FC-BDEB-460F-9EAE-BF8474129DD9}"/>
    <hyperlink ref="V204" location="A126274678R" display="A126274678R" xr:uid="{54C5DB21-F50F-4D6C-A7F8-27C11F5109C1}"/>
    <hyperlink ref="W204" location="A126298006V" display="A126298006V" xr:uid="{8A212D9A-431F-4DEC-BA1B-CBBA99FB9C4C}"/>
    <hyperlink ref="X204" location="A126286342J" display="A126286342J" xr:uid="{A82A7B77-57D4-4D12-B564-D92E379CF99D}"/>
    <hyperlink ref="V200" location="A126274758R" display="A126274758R" xr:uid="{46319B0E-29EC-48C8-BCDE-DD46B63E3E2E}"/>
    <hyperlink ref="W200" location="A126298086F" display="A126298086F" xr:uid="{015B93D0-483B-4955-B721-7EEF1C0003FF}"/>
    <hyperlink ref="X200" location="A126286422J" display="A126286422J" xr:uid="{5792704C-DF2E-4193-A596-C88EE6C8122F}"/>
    <hyperlink ref="V230" location="A126274566W" display="A126274566W" xr:uid="{2E8CDE27-548B-43EC-9991-DC6AB8BD6B5B}"/>
    <hyperlink ref="W230" location="A126297894K" display="A126297894K" xr:uid="{EF7D4333-C47D-4059-8244-7D6660E15489}"/>
    <hyperlink ref="X230" location="A126286230R" display="A126286230R" xr:uid="{C703F7A3-1E02-41A9-BEAD-B56A5E6551FB}"/>
    <hyperlink ref="V235" location="A126274746F" display="A126274746F" xr:uid="{6D4ED635-CAE6-4757-B816-F847C6530D2C}"/>
    <hyperlink ref="W235" location="A126298074W" display="A126298074W" xr:uid="{28CD4D2B-5D40-41D5-B0C9-357C3DDC824F}"/>
    <hyperlink ref="X235" location="A126286410X" display="A126286410X" xr:uid="{5EB59B52-5E37-4FB1-8525-7B4816107CE3}"/>
    <hyperlink ref="V236" location="A126274750W" display="A126274750W" xr:uid="{A1B2AB7C-9D5A-4686-93D4-6A925E2005EB}"/>
    <hyperlink ref="W236" location="A126298078F" display="A126298078F" xr:uid="{43A4F755-3C4D-488F-B173-E72AF228EC82}"/>
    <hyperlink ref="X236" location="A126286414J" display="A126286414J" xr:uid="{02333F93-2773-4266-B8AF-9932333728A9}"/>
    <hyperlink ref="V237" location="A126274570L" display="A126274570L" xr:uid="{97F02723-4450-4EC0-9E72-5F5D9E93805F}"/>
    <hyperlink ref="W237" location="A126297898V" display="A126297898V" xr:uid="{2105F600-EF65-4E6A-90AE-26F2C286B247}"/>
    <hyperlink ref="X237" location="A126286234X" display="A126286234X" xr:uid="{85D0DA7C-795A-4504-99CF-952427120FBA}"/>
    <hyperlink ref="V239" location="A126274630C" display="A126274630C" xr:uid="{C8E3C0B6-BD4A-49A1-82F0-844C6D75D7DD}"/>
    <hyperlink ref="W239" location="A126297958K" display="A126297958K" xr:uid="{90CE4AA2-EB8F-47CF-B3D6-CC8DF9A96443}"/>
    <hyperlink ref="X239" location="A126286294A" display="A126286294A" xr:uid="{DB2DBB77-D880-4F80-B99E-B61CC90D4CB5}"/>
    <hyperlink ref="V240" location="A126274682F" display="A126274682F" xr:uid="{E8FB1FB0-4AA2-4B18-9A48-D18D20A55C55}"/>
    <hyperlink ref="W240" location="A126298010K" display="A126298010K" xr:uid="{CDC74BDD-4C06-47AB-A568-9640E0674306}"/>
    <hyperlink ref="X240" location="A126286346T" display="A126286346T" xr:uid="{8689686D-62A5-4FD3-B2B1-1F6CA5C80D86}"/>
    <hyperlink ref="V241" location="A126274762F" display="A126274762F" xr:uid="{CE2F42A4-50AC-456B-8BD9-31785AA378C6}"/>
    <hyperlink ref="W241" location="A126298090W" display="A126298090W" xr:uid="{2E4F8603-F948-4DAD-99C4-41583498F204}"/>
    <hyperlink ref="X241" location="A126286426T" display="A126286426T" xr:uid="{672EF837-4A88-4BA9-8DA6-A77235916994}"/>
    <hyperlink ref="V242" location="A126274574W" display="A126274574W" xr:uid="{81F91803-C014-48BD-A11E-E4B3323CF066}"/>
    <hyperlink ref="W242" location="A126297902X" display="A126297902X" xr:uid="{079E005C-AB5D-4686-B1AA-EF86FF5A9624}"/>
    <hyperlink ref="X242" location="A126286238J" display="A126286238J" xr:uid="{A93D6438-09B5-4786-AD41-39AF29C7059D}"/>
    <hyperlink ref="V243" location="A126274714L" display="A126274714L" xr:uid="{B0EAC9D5-72E6-4BB3-A317-7355FB171933}"/>
    <hyperlink ref="W243" location="A126298042C" display="A126298042C" xr:uid="{24528131-E4AC-48B7-86C7-6D91A62027FA}"/>
    <hyperlink ref="X243" location="A126286378K" display="A126286378K" xr:uid="{952606FF-E582-4B95-AF31-D53D5E0E905D}"/>
    <hyperlink ref="V244" location="A126274718W" display="A126274718W" xr:uid="{228B93FD-4F4A-430C-BBFD-C08F9A1F931F}"/>
    <hyperlink ref="W244" location="A126298046L" display="A126298046L" xr:uid="{B35EBD33-FA54-4EFC-9013-97B7D6F40787}"/>
    <hyperlink ref="X244" location="A126286382A" display="A126286382A" xr:uid="{474766D9-4AAC-4866-B4D2-BC3AF908613C}"/>
    <hyperlink ref="V245" location="A126274606C" display="A126274606C" xr:uid="{01D0DA09-D423-42F8-936C-E856AE87E91C}"/>
    <hyperlink ref="W245" location="A126297934T" display="A126297934T" xr:uid="{B0B58091-60A6-40FB-88CF-2B8E22B5C5A0}"/>
    <hyperlink ref="X245" location="A126286270J" display="A126286270J" xr:uid="{054A224F-FA83-419C-BAAA-C74E423F11CB}"/>
    <hyperlink ref="V246" location="A126274578F" display="A126274578F" xr:uid="{5325B046-BDBE-4565-8FD0-4A02D39BD20D}"/>
    <hyperlink ref="W246" location="A126297906J" display="A126297906J" xr:uid="{FD37FA72-D259-4702-8433-66FE0DB24863}"/>
    <hyperlink ref="X246" location="A126286242X" display="A126286242X" xr:uid="{2B82E6D2-56FD-480D-B111-844F63B07E69}"/>
    <hyperlink ref="V247" location="A126274634L" display="A126274634L" xr:uid="{42063D45-DAA6-43E1-8C40-D35F5B58D480}"/>
    <hyperlink ref="W247" location="A126297962A" display="A126297962A" xr:uid="{928F09AA-E516-4CFA-B110-0CEAC69228D5}"/>
    <hyperlink ref="X247" location="A126286298K" display="A126286298K" xr:uid="{65495A3F-13A3-4A9E-86F6-8B9BB36A97E1}"/>
    <hyperlink ref="V248" location="A126274598R" display="A126274598R" xr:uid="{29B52127-B303-4E4F-89DB-FB0D077AC90D}"/>
    <hyperlink ref="W248" location="A126297926T" display="A126297926T" xr:uid="{84E2A451-2C9D-40A8-BB87-A3F78AA69BDC}"/>
    <hyperlink ref="X248" location="A126286262J" display="A126286262J" xr:uid="{BA140AD4-ECD1-41F1-A9EA-3507ED9C2955}"/>
    <hyperlink ref="V250" location="A126274638W" display="A126274638W" xr:uid="{D1C17B54-D0FC-47F7-B4A2-1C14D25ED763}"/>
    <hyperlink ref="W250" location="A126297966K" display="A126297966K" xr:uid="{88DCEAAF-521A-4FC4-A9A2-2E0CE67B1940}"/>
    <hyperlink ref="X250" location="A126286302R" display="A126286302R" xr:uid="{8BF7A3A6-93A5-4F56-ADB4-65D5E9EBFB2F}"/>
    <hyperlink ref="V251" location="A126274610V" display="A126274610V" xr:uid="{8E4C9C5D-9C53-4193-9C2B-38C6352F23AE}"/>
    <hyperlink ref="W251" location="A126297938A" display="A126297938A" xr:uid="{CCA39887-2F96-4FA1-8071-5C0DA08809BC}"/>
    <hyperlink ref="X251" location="A126286274T" display="A126286274T" xr:uid="{62CE9BE0-C958-4D93-95DB-9826DD4ED40E}"/>
    <hyperlink ref="V253" location="A126274642L" display="A126274642L" xr:uid="{C64F1593-4048-4AB8-92E3-41561818D5C5}"/>
    <hyperlink ref="W253" location="A126297970A" display="A126297970A" xr:uid="{C1AD1ACF-9D87-4471-8FCB-3EC785FC701C}"/>
    <hyperlink ref="X253" location="A126286306X" display="A126286306X" xr:uid="{01FBD27F-7D2C-4BEF-AC97-CE0A739BF011}"/>
    <hyperlink ref="V254" location="A126274686R" display="A126274686R" xr:uid="{3D7A68C6-B308-4068-AC36-7A3BF4484829}"/>
    <hyperlink ref="W254" location="A126298014V" display="A126298014V" xr:uid="{E9EC80E8-938C-4100-A15B-705027C684AC}"/>
    <hyperlink ref="X254" location="A126286350J" display="A126286350J" xr:uid="{223003B2-B5F8-43A1-9BE0-87A467EB560F}"/>
    <hyperlink ref="V256" location="A126274646W" display="A126274646W" xr:uid="{F7D2103A-CC4B-40DD-B8DB-9AF046630DD4}"/>
    <hyperlink ref="W256" location="A126297974K" display="A126297974K" xr:uid="{9D6957D6-4704-490E-BDA6-4D50EC1CF58B}"/>
    <hyperlink ref="X256" location="A126286310R" display="A126286310R" xr:uid="{92B23006-8184-466C-9529-AA5BC58F6975}"/>
    <hyperlink ref="V257" location="A126274614C" display="A126274614C" xr:uid="{098CBF71-B8A7-4D9E-B7A6-E274EE5EFE4D}"/>
    <hyperlink ref="W257" location="A126297942T" display="A126297942T" xr:uid="{31D32B52-9725-499C-9771-88BB41D364D5}"/>
    <hyperlink ref="X257" location="A126286278A" display="A126286278A" xr:uid="{B3A4F855-52C9-4770-8A38-1DE2C1B81FC2}"/>
    <hyperlink ref="V258" location="A126274722L" display="A126274722L" xr:uid="{0268296E-484F-4E22-9FEA-E630B16186E5}"/>
    <hyperlink ref="W258" location="A126298050C" display="A126298050C" xr:uid="{A8592765-FD43-4DF7-8101-401892E70619}"/>
    <hyperlink ref="X258" location="A126286386K" display="A126286386K" xr:uid="{C8FF1D2C-85E7-4D48-A8E7-9D4C3D41C1BA}"/>
    <hyperlink ref="V259" location="A126274690F" display="A126274690F" xr:uid="{0CB6A97C-E619-4865-8191-E93AF3F95275}"/>
    <hyperlink ref="W259" location="A126298018C" display="A126298018C" xr:uid="{0143CD14-3AD8-4717-8298-1D97F54A2EB6}"/>
    <hyperlink ref="X259" location="A126286354T" display="A126286354T" xr:uid="{2346A13B-054B-462E-84B3-AF0F6E3B183A}"/>
    <hyperlink ref="V260" location="A126274694R" display="A126274694R" xr:uid="{EECE6529-E89F-45BB-BD6B-61183F7C35E6}"/>
    <hyperlink ref="W260" location="A126298022V" display="A126298022V" xr:uid="{F875ACCA-9BA1-47F3-ADE8-A0E562D77C57}"/>
    <hyperlink ref="X260" location="A126286358A" display="A126286358A" xr:uid="{D67EFF1D-0DA6-4477-A27E-E52235CECD99}"/>
    <hyperlink ref="V231" location="A126274766R" display="A126274766R" xr:uid="{BAEF609F-B24F-4D68-8904-614A50358FF0}"/>
    <hyperlink ref="W231" location="A126298094F" display="A126298094F" xr:uid="{42331237-B51A-4B39-A1A6-504A2AC92C65}"/>
    <hyperlink ref="X231" location="A126286430J" display="A126286430J" xr:uid="{B7080BF8-D7F8-48D2-AACC-C6B504D82DDA}"/>
    <hyperlink ref="V264" location="A126274582W" display="A126274582W" xr:uid="{80D8D466-E33F-48DE-B1E0-0F89BEB3F27A}"/>
    <hyperlink ref="W264" location="A126297910X" display="A126297910X" xr:uid="{930751D4-7B86-461B-82C2-9076F5AD9B69}"/>
    <hyperlink ref="X264" location="A126286246J" display="A126286246J" xr:uid="{22CD42FE-C71D-4D85-B795-EBF4317187BE}"/>
    <hyperlink ref="V265" location="A126274650L" display="A126274650L" xr:uid="{92B0E08D-2E96-41BF-A51D-32F92710E53B}"/>
    <hyperlink ref="W265" location="A126297978V" display="A126297978V" xr:uid="{223EFEDD-D32F-4B1C-968D-FE165D98341D}"/>
    <hyperlink ref="X265" location="A126286314X" display="A126286314X" xr:uid="{C8392F0D-EB11-421B-BE60-E039228DBD95}"/>
    <hyperlink ref="V266" location="A126274602V" display="A126274602V" xr:uid="{481F7106-C44A-48F1-9CC1-D232A8BD2FD9}"/>
    <hyperlink ref="W266" location="A126297930J" display="A126297930J" xr:uid="{F31F2F43-1C68-4A20-A82D-EEF876607389}"/>
    <hyperlink ref="X266" location="A126286266T" display="A126286266T" xr:uid="{10311C4E-E2EF-45FD-946C-564BBC6C89E6}"/>
    <hyperlink ref="V267" location="A126274698X" display="A126274698X" xr:uid="{1672373C-3B80-4723-AA1B-7298D103A03A}"/>
    <hyperlink ref="W267" location="A126298026C" display="A126298026C" xr:uid="{4F13CB78-3B59-49B2-8B42-652F8ADD069A}"/>
    <hyperlink ref="X267" location="A126286362T" display="A126286362T" xr:uid="{10D54A36-F2AF-42CC-AB09-014303F9D075}"/>
    <hyperlink ref="V268" location="A126274702C" display="A126274702C" xr:uid="{00A75799-DD67-49E5-AA48-588356459812}"/>
    <hyperlink ref="W268" location="A126298030V" display="A126298030V" xr:uid="{8C792635-4EE9-48AD-8573-AD0C75BC7022}"/>
    <hyperlink ref="X268" location="A126286366A" display="A126286366A" xr:uid="{2BB64597-A1AE-43C7-945F-B9CBD654C9EA}"/>
    <hyperlink ref="V269" location="A126274618L" display="A126274618L" xr:uid="{2CB81991-3359-4978-B293-A1497525760E}"/>
    <hyperlink ref="W269" location="A126297946A" display="A126297946A" xr:uid="{A4A46888-0382-4D05-A2D4-0C75F7FFA6ED}"/>
    <hyperlink ref="X269" location="A126286282T" display="A126286282T" xr:uid="{DFE31E5F-D479-4083-B6F7-F90845975EF1}"/>
    <hyperlink ref="V270" location="A126274586F" display="A126274586F" xr:uid="{7E153988-32B7-4D4D-B51F-8596F87311A6}"/>
    <hyperlink ref="W270" location="A126297914J" display="A126297914J" xr:uid="{54090601-AFAE-4BBD-94D1-ABE135D5AC6B}"/>
    <hyperlink ref="X270" location="A126286250X" display="A126286250X" xr:uid="{DB05F91A-8739-4E87-B1BF-D30557A99D1F}"/>
    <hyperlink ref="V271" location="A126274770F" display="A126274770F" xr:uid="{4E8C16D1-9697-43CC-BE34-24E245132756}"/>
    <hyperlink ref="W271" location="A126298098R" display="A126298098R" xr:uid="{0723C1D1-15E8-4389-8EA9-067774CBF157}"/>
    <hyperlink ref="X271" location="A126286434T" display="A126286434T" xr:uid="{BF3FAAAF-C333-4722-A8CB-2AB67436BD9A}"/>
    <hyperlink ref="V272" location="A126274654W" display="A126274654W" xr:uid="{3CEC833D-8E3F-446B-96E8-F4C1098D5934}"/>
    <hyperlink ref="W272" location="A126297982K" display="A126297982K" xr:uid="{0486F153-1A6E-4C87-87AD-12DD0AE078E5}"/>
    <hyperlink ref="X272" location="A126286318J" display="A126286318J" xr:uid="{219EC26B-24E2-49DC-83A1-D521C31AB119}"/>
    <hyperlink ref="V273" location="A126274726W" display="A126274726W" xr:uid="{251F462B-A471-446D-8975-62C4E197B88C}"/>
    <hyperlink ref="W273" location="A126298054L" display="A126298054L" xr:uid="{147686CA-F8B6-4959-B237-728B3F90B52C}"/>
    <hyperlink ref="X273" location="A126286390A" display="A126286390A" xr:uid="{A2471A39-FBB0-47C3-AE82-19715A8C3EA2}"/>
    <hyperlink ref="Y199" location="A126274946X" display="A126274946X" xr:uid="{319B878D-BEAB-4952-AF8E-487BE1AEFC41}"/>
    <hyperlink ref="Z199" location="A126298274R" display="A126298274R" xr:uid="{828A051A-65EA-4CD3-868F-8C25C141DE46}"/>
    <hyperlink ref="AA199" location="A126286610T" display="A126286610T" xr:uid="{2D327076-3834-4185-A52D-E353CC6E137C}"/>
    <hyperlink ref="Y205" location="A126274874X" display="A126274874X" xr:uid="{93AB0232-1043-4D4F-81E2-FCFC379C06B5}"/>
    <hyperlink ref="Z205" location="A126298202C" display="A126298202C" xr:uid="{27619D8C-A109-4B90-8392-02A3D14372D4}"/>
    <hyperlink ref="AA205" location="A126286538K" display="A126286538K" xr:uid="{D2DB21DC-80D8-43C2-8DE9-2F947038E70A}"/>
    <hyperlink ref="Y209" location="A126274950R" display="A126274950R" xr:uid="{290E378B-9B6B-467D-BA16-B121AB179CA8}"/>
    <hyperlink ref="Z209" location="A126298278X" display="A126298278X" xr:uid="{1B01E22C-9A71-4479-B1D8-D3603141ECF3}"/>
    <hyperlink ref="AA209" location="A126286614A" display="A126286614A" xr:uid="{46A42ABD-3DF4-40F7-8A6F-ECCC093C2833}"/>
    <hyperlink ref="Y210" location="A126274954X" display="A126274954X" xr:uid="{D0AF76FC-BE8B-4393-9E66-6401776E14C5}"/>
    <hyperlink ref="Z210" location="A126298282R" display="A126298282R" xr:uid="{5F8359CC-7B13-4848-86AB-7141ED5A9B7A}"/>
    <hyperlink ref="AA210" location="A126286618K" display="A126286618K" xr:uid="{53976CC5-67AC-4BA7-A7D4-58B14940FCA5}"/>
    <hyperlink ref="Y212" location="A126274878J" display="A126274878J" xr:uid="{585056DB-702B-4ADE-817E-E5E2268B624E}"/>
    <hyperlink ref="Z212" location="A126298206L" display="A126298206L" xr:uid="{F68832B3-9519-41B9-886D-988A8BAC9B9F}"/>
    <hyperlink ref="AA212" location="A126286542A" display="A126286542A" xr:uid="{0CF1F3B8-78B3-421F-A349-E54670710699}"/>
    <hyperlink ref="Y213" location="A126274882X" display="A126274882X" xr:uid="{E05FB4BE-A004-420F-87C2-C8E18FE3A284}"/>
    <hyperlink ref="Z213" location="A126298210C" display="A126298210C" xr:uid="{F54E0D27-8122-4A50-99B2-05098B6592F9}"/>
    <hyperlink ref="AA213" location="A126286546K" display="A126286546K" xr:uid="{1D4B9AC1-FAC3-47F2-9D79-B4C96A4055E6}"/>
    <hyperlink ref="Y215" location="A126274922F" display="A126274922F" xr:uid="{A0BFE849-DAC0-464D-960B-CAE49B81970E}"/>
    <hyperlink ref="Z215" location="A126298250W" display="A126298250W" xr:uid="{6C2E4870-0A3B-462B-A657-D5C08AD6BA9C}"/>
    <hyperlink ref="AA215" location="A126286586C" display="A126286586C" xr:uid="{7ED063D0-01E3-4D2D-A26A-F338B3D0A574}"/>
    <hyperlink ref="Y216" location="A126274838R" display="A126274838R" xr:uid="{C76DFF2C-83B4-4886-9176-F9444A388208}"/>
    <hyperlink ref="Z216" location="A126298166F" display="A126298166F" xr:uid="{7D393C48-27E6-40A5-AB89-BC93D8A1CDC1}"/>
    <hyperlink ref="AA216" location="A126286502J" display="A126286502J" xr:uid="{1350F4BD-D80D-4FEC-86CA-98F1DFF0E97C}"/>
    <hyperlink ref="Y217" location="A126274958J" display="A126274958J" xr:uid="{3B269B4D-209F-4970-9FA1-C7882D8EBEB3}"/>
    <hyperlink ref="Z217" location="A126298286X" display="A126298286X" xr:uid="{68560839-885A-4AAF-88A1-179D52BEE9CA}"/>
    <hyperlink ref="AA217" location="A126286622A" display="A126286622A" xr:uid="{AA4ACA17-7382-4811-B441-C6747EAABCAA}"/>
    <hyperlink ref="Y218" location="A126274926R" display="A126274926R" xr:uid="{C81A3AF4-4527-4857-B79D-F70DCE29465E}"/>
    <hyperlink ref="Z218" location="A126298254F" display="A126298254F" xr:uid="{DA691D7A-6A1E-49B3-A84B-BB333E6A1F69}"/>
    <hyperlink ref="AA218" location="A126286590V" display="A126286590V" xr:uid="{6959CD35-4A30-4F5A-A7BC-0516037B646D}"/>
    <hyperlink ref="Y219" location="A126274970X" display="A126274970X" xr:uid="{DAFACE01-A0C5-4F0E-B726-F4AA497F5096}"/>
    <hyperlink ref="Z219" location="A126298298J" display="A126298298J" xr:uid="{B8DA99FB-3E2C-47CD-A806-43DA2E6FD5A9}"/>
    <hyperlink ref="AA219" location="A126286634K" display="A126286634K" xr:uid="{6BE05B07-221A-4381-8635-E303FCC75501}"/>
    <hyperlink ref="Y220" location="A126274842F" display="A126274842F" xr:uid="{0F209C58-88FC-46CC-A127-5B476696B537}"/>
    <hyperlink ref="Z220" location="A126298170W" display="A126298170W" xr:uid="{91698EB9-1DEA-452F-AEF4-6D6D6F78B0B5}"/>
    <hyperlink ref="AA220" location="A126286506T" display="A126286506T" xr:uid="{10F63FF2-326C-4BE2-8EEB-2318B1BCB6BA}"/>
    <hyperlink ref="Y221" location="A126274778X" display="A126274778X" xr:uid="{CFA5ECB0-E389-4C43-85BC-6F25BCA592AD}"/>
    <hyperlink ref="Z221" location="A126298106C" display="A126298106C" xr:uid="{42FC8185-879B-445F-9082-1DFC01E52334}"/>
    <hyperlink ref="AA221" location="A126286442T" display="A126286442T" xr:uid="{5709FE79-9377-450A-BFAE-939F8FBCE402}"/>
    <hyperlink ref="Y222" location="A126274806W" display="A126274806W" xr:uid="{8F16C362-DEA4-41B0-A849-078527682DCE}"/>
    <hyperlink ref="Z222" location="A126298134L" display="A126298134L" xr:uid="{43D377E6-1D07-4547-AA49-793AEE680D34}"/>
    <hyperlink ref="AA222" location="A126286470A" display="A126286470A" xr:uid="{3FBA0B41-F68C-4FF5-9657-4A95004A809D}"/>
    <hyperlink ref="Y223" location="A126274886J" display="A126274886J" xr:uid="{1530ACC3-189F-4DC8-BEDE-FB2D4FF9E8F6}"/>
    <hyperlink ref="Z223" location="A126298214L" display="A126298214L" xr:uid="{1D0221E2-054D-4B21-B5EC-C515A705474E}"/>
    <hyperlink ref="AA223" location="A126286550A" display="A126286550A" xr:uid="{5004870C-9D3F-446C-B821-15E3F710B780}"/>
    <hyperlink ref="Y225" location="A126274810L" display="A126274810L" xr:uid="{CCEF229E-39E7-4D8A-83E5-F25A9D820B26}"/>
    <hyperlink ref="Z225" location="A126298138W" display="A126298138W" xr:uid="{2599E6F6-E158-4847-8FE9-BF44BF8C91EC}"/>
    <hyperlink ref="AA225" location="A126286474K" display="A126286474K" xr:uid="{8A97A548-33BF-44AE-82D4-B6E9E108D5FC}"/>
    <hyperlink ref="Y226" location="A126274890X" display="A126274890X" xr:uid="{1F8EBE48-8B76-4043-8ECA-085585924661}"/>
    <hyperlink ref="Z226" location="A126298218W" display="A126298218W" xr:uid="{A45C7179-1192-404C-BFDA-0B300E39B997}"/>
    <hyperlink ref="AA226" location="A126286554K" display="A126286554K" xr:uid="{662EBB76-3326-49C9-9997-CD6E112ACC9A}"/>
    <hyperlink ref="Y204" location="A126274894J" display="A126274894J" xr:uid="{C08ED5FF-56E4-41AB-81AC-CECEBA4A11E2}"/>
    <hyperlink ref="Z204" location="A126298222L" display="A126298222L" xr:uid="{EC4E3E26-F4E5-442E-A59C-459C23C1C53B}"/>
    <hyperlink ref="AA204" location="A126286558V" display="A126286558V" xr:uid="{4963F338-A0E0-4A32-9781-EDBD37F4B92A}"/>
    <hyperlink ref="Y200" location="A126274974J" display="A126274974J" xr:uid="{983F9921-43D1-4540-94BE-9CB27DB70ABB}"/>
    <hyperlink ref="Z200" location="A126298302L" display="A126298302L" xr:uid="{D8D565FA-9DD3-47D0-8EDA-CF21015F5830}"/>
    <hyperlink ref="AA200" location="A126286638V" display="A126286638V" xr:uid="{59ADCFE2-2966-4B2B-B966-D497ABF1CC9E}"/>
    <hyperlink ref="Y230" location="A126274782R" display="A126274782R" xr:uid="{8EB2E10E-9EC5-4278-B737-E3ACE6183048}"/>
    <hyperlink ref="Z230" location="A126298110V" display="A126298110V" xr:uid="{19D57450-7074-4E11-9F6D-5F908B235773}"/>
    <hyperlink ref="AA230" location="A126286446A" display="A126286446A" xr:uid="{F29C1F07-AA14-4FF8-87B9-5166A277CF6F}"/>
    <hyperlink ref="Y235" location="A126274962X" display="A126274962X" xr:uid="{7E80999C-0C71-48D3-B960-DD46FF7DA8B8}"/>
    <hyperlink ref="Z235" location="A126298290R" display="A126298290R" xr:uid="{B40E9D6E-7625-4696-ACC8-399C5586D4D5}"/>
    <hyperlink ref="AA235" location="A126286626K" display="A126286626K" xr:uid="{CAFC9369-DB2E-468D-8D7B-A5AAE1231275}"/>
    <hyperlink ref="Y236" location="A126274966J" display="A126274966J" xr:uid="{0BA17BF1-FA6D-48A4-882A-C8B38B3B505E}"/>
    <hyperlink ref="Z236" location="A126298294X" display="A126298294X" xr:uid="{E2B8A0AF-2F52-4791-9FB0-C6D4A606A05E}"/>
    <hyperlink ref="AA236" location="A126286630A" display="A126286630A" xr:uid="{B1A72C7E-CE1D-4402-A8DB-0037AEB22D89}"/>
    <hyperlink ref="Y237" location="A126274786X" display="A126274786X" xr:uid="{8156C2BE-9312-4986-9658-CA55437F9ED9}"/>
    <hyperlink ref="Z237" location="A126298114C" display="A126298114C" xr:uid="{FE2995E0-6B72-4367-A8B6-4FBD92745436}"/>
    <hyperlink ref="AA237" location="A126286450T" display="A126286450T" xr:uid="{394EEA22-20F4-485D-A211-F0781036C425}"/>
    <hyperlink ref="Y239" location="A126274846R" display="A126274846R" xr:uid="{D3052464-837D-4468-B660-3BA767CC2476}"/>
    <hyperlink ref="Z239" location="A126298174F" display="A126298174F" xr:uid="{905A729C-D9B2-4763-A9E0-CD4C5EE44FFF}"/>
    <hyperlink ref="AA239" location="A126286510J" display="A126286510J" xr:uid="{7529665C-2604-4268-85D0-172639A1CE28}"/>
    <hyperlink ref="Y240" location="A126274898T" display="A126274898T" xr:uid="{3A3B5D64-8CF2-4147-85DA-FCE79F0882EE}"/>
    <hyperlink ref="Z240" location="A126298226W" display="A126298226W" xr:uid="{D6603DD4-A939-4A56-A727-7D476D754A34}"/>
    <hyperlink ref="AA240" location="A126286562K" display="A126286562K" xr:uid="{33D8CC9D-73DB-4090-8F05-87C72819EA7B}"/>
    <hyperlink ref="Y241" location="A126274978T" display="A126274978T" xr:uid="{2AEF2890-EBBA-4E73-A229-DB13E267221C}"/>
    <hyperlink ref="Z241" location="A126298306W" display="A126298306W" xr:uid="{1A0F144E-D091-4D17-8CB2-946716657C79}"/>
    <hyperlink ref="AA241" location="A126286642K" display="A126286642K" xr:uid="{952F8224-9DD7-48FE-A7BC-90641D4F8678}"/>
    <hyperlink ref="Y242" location="A126274790R" display="A126274790R" xr:uid="{54EE8B2C-B7AD-4FCB-8FDB-00F7958B7910}"/>
    <hyperlink ref="Z242" location="A126298118L" display="A126298118L" xr:uid="{831BDB70-7789-4999-B21A-2146CC8A2077}"/>
    <hyperlink ref="AA242" location="A126286454A" display="A126286454A" xr:uid="{7DCEA224-5D01-47CC-90DA-7129C88619F8}"/>
    <hyperlink ref="Y243" location="A126274930F" display="A126274930F" xr:uid="{60086C0B-005F-4497-A9CC-2736F3B8F48A}"/>
    <hyperlink ref="Z243" location="A126298258R" display="A126298258R" xr:uid="{BB8A904B-D4FF-43B2-A316-330E4FA8FC6E}"/>
    <hyperlink ref="AA243" location="A126286594C" display="A126286594C" xr:uid="{CC1A1F4B-BD82-4841-AF85-253E2B35643F}"/>
    <hyperlink ref="Y244" location="A126274934R" display="A126274934R" xr:uid="{E02DED2B-63A4-44E1-9D9E-20ABA62F5763}"/>
    <hyperlink ref="Z244" location="A126298262F" display="A126298262F" xr:uid="{15DA16D5-4A77-4743-82E5-62AA4B4199F1}"/>
    <hyperlink ref="AA244" location="A126286598L" display="A126286598L" xr:uid="{594F0B84-0F6F-4666-892E-919BB32CF4F4}"/>
    <hyperlink ref="Y245" location="A126274822W" display="A126274822W" xr:uid="{5D78BCCB-1EAA-4BB3-B656-5D36C495CDA8}"/>
    <hyperlink ref="Z245" location="A126298150L" display="A126298150L" xr:uid="{B905FB60-DE57-476F-BB4D-C1A305E721F5}"/>
    <hyperlink ref="AA245" location="A126286486V" display="A126286486V" xr:uid="{0C2AD44C-9C6C-485F-B51E-5E5915984248}"/>
    <hyperlink ref="Y246" location="A126274794X" display="A126274794X" xr:uid="{033EBE44-CF36-4A30-9A9D-D97389BDDCC4}"/>
    <hyperlink ref="Z246" location="A126298122C" display="A126298122C" xr:uid="{91A1AD9D-320D-42EE-9DD1-A4110B44FD70}"/>
    <hyperlink ref="AA246" location="A126286458K" display="A126286458K" xr:uid="{4885C75A-7208-4E73-9E0D-AF43CC195AE1}"/>
    <hyperlink ref="Y247" location="A126274850F" display="A126274850F" xr:uid="{644FD763-5151-4F7E-AC41-4DE194B438E7}"/>
    <hyperlink ref="Z247" location="A126298178R" display="A126298178R" xr:uid="{B1707C1C-B585-41C4-8CDA-F10EE4CD2A58}"/>
    <hyperlink ref="AA247" location="A126286514T" display="A126286514T" xr:uid="{05DC03FE-F41F-4CB0-8971-B46618DDC787}"/>
    <hyperlink ref="Y248" location="A126274814W" display="A126274814W" xr:uid="{F746C6E3-0049-46E9-BE06-AE1ACA37CE76}"/>
    <hyperlink ref="Z248" location="A126298142L" display="A126298142L" xr:uid="{4456C849-C8FF-4028-B7F8-7666DCB69315}"/>
    <hyperlink ref="AA248" location="A126286478V" display="A126286478V" xr:uid="{B6BBA8F9-4E9C-455D-B790-25A6FB2F9BAB}"/>
    <hyperlink ref="Y250" location="A126274854R" display="A126274854R" xr:uid="{3F1759AC-BF4A-4543-81D1-C4B2CD2F4D5F}"/>
    <hyperlink ref="Z250" location="A126298182F" display="A126298182F" xr:uid="{59DF1B78-E8CC-4F09-9FED-429F163A1F74}"/>
    <hyperlink ref="AA250" location="A126286518A" display="A126286518A" xr:uid="{E599885E-E0B5-4503-AF17-D4C74F804951}"/>
    <hyperlink ref="Y251" location="A126274826F" display="A126274826F" xr:uid="{C7163BDB-A3C7-404B-9854-0CA13E5753FB}"/>
    <hyperlink ref="Z251" location="A126298154W" display="A126298154W" xr:uid="{E2C8023D-6C23-418C-B35A-52B06215DD28}"/>
    <hyperlink ref="AA251" location="A126286490K" display="A126286490K" xr:uid="{7F0A918D-ED17-45E5-908A-910E33DC5952}"/>
    <hyperlink ref="Y253" location="A126274858X" display="A126274858X" xr:uid="{8703E8A6-9F80-44DD-8E8B-03E11CDF9A88}"/>
    <hyperlink ref="Z253" location="A126298186R" display="A126298186R" xr:uid="{7B14379B-39D0-4B82-B36F-05727EBDEF64}"/>
    <hyperlink ref="AA253" location="A126286522T" display="A126286522T" xr:uid="{EBD377FA-F245-4A5D-A40B-6E78970EE2B7}"/>
    <hyperlink ref="Y254" location="A126274902W" display="A126274902W" xr:uid="{34F45D97-7022-44DC-B914-1904A2D0A9E2}"/>
    <hyperlink ref="Z254" location="A126298230L" display="A126298230L" xr:uid="{5548B829-41CE-4956-8930-82744F3A513D}"/>
    <hyperlink ref="AA254" location="A126286566V" display="A126286566V" xr:uid="{5A074508-08BF-490C-96E5-629D6EC5FDC4}"/>
    <hyperlink ref="Y256" location="A126274862R" display="A126274862R" xr:uid="{E447E415-7594-43E4-A768-E97BF33A5B67}"/>
    <hyperlink ref="Z256" location="A126298190F" display="A126298190F" xr:uid="{6B0FA8AE-D3C2-49CD-8A8E-4E9F15E21046}"/>
    <hyperlink ref="AA256" location="A126286526A" display="A126286526A" xr:uid="{6B9F7292-77E0-4B5B-88C2-BDA513D55325}"/>
    <hyperlink ref="Y257" location="A126274830W" display="A126274830W" xr:uid="{32F3C9C9-C3A4-4746-9B01-CE792960AB78}"/>
    <hyperlink ref="Z257" location="A126298158F" display="A126298158F" xr:uid="{1B680905-00E6-41BC-8AAA-CAEA694DDD1F}"/>
    <hyperlink ref="AA257" location="A126286494V" display="A126286494V" xr:uid="{8B7D839E-051C-44F4-8A3F-E804A3509DF6}"/>
    <hyperlink ref="Y258" location="A126274938X" display="A126274938X" xr:uid="{BAE3305D-BB29-4895-B3E9-84E3A9EA92B7}"/>
    <hyperlink ref="Z258" location="A126298266R" display="A126298266R" xr:uid="{B2F7E754-60B5-4D5B-8EF9-9A11DE6694E9}"/>
    <hyperlink ref="AA258" location="A126286602T" display="A126286602T" xr:uid="{6FA50874-4B8C-437A-9825-6C443D85DB76}"/>
    <hyperlink ref="Y259" location="A126274906F" display="A126274906F" xr:uid="{74A8CBFD-FD92-4109-9B96-841B25395C3A}"/>
    <hyperlink ref="Z259" location="A126298234W" display="A126298234W" xr:uid="{F8F07507-44FF-4D6C-A9CE-81A3257AEEE2}"/>
    <hyperlink ref="AA259" location="A126286570K" display="A126286570K" xr:uid="{C5FFCE8D-4F37-4410-AD71-EB61B98AFD24}"/>
    <hyperlink ref="Y260" location="A126274910W" display="A126274910W" xr:uid="{7A67BB90-68D9-4518-AE8B-D78A1510093C}"/>
    <hyperlink ref="Z260" location="A126298238F" display="A126298238F" xr:uid="{1DE1B68C-9BE5-4328-ACC7-4E1AFB21FE94}"/>
    <hyperlink ref="AA260" location="A126286574V" display="A126286574V" xr:uid="{C2DB1776-5B37-411C-A07E-C464544F9BD3}"/>
    <hyperlink ref="Y231" location="A126274982J" display="A126274982J" xr:uid="{62E934D6-B367-437C-A253-BCCA4E2D95B5}"/>
    <hyperlink ref="Z231" location="A126298310L" display="A126298310L" xr:uid="{B676F0B2-9730-4758-90FE-7B50BEB65B5D}"/>
    <hyperlink ref="AA231" location="A126286646V" display="A126286646V" xr:uid="{78DE43FF-2A98-497D-92B1-5D72375B7B9F}"/>
    <hyperlink ref="Y264" location="A126274798J" display="A126274798J" xr:uid="{62A03C7A-425E-4CAD-B949-919C5C92098D}"/>
    <hyperlink ref="Z264" location="A126298126L" display="A126298126L" xr:uid="{6EB0BF4F-9018-490B-A260-A115AE26247F}"/>
    <hyperlink ref="AA264" location="A126286462A" display="A126286462A" xr:uid="{D108D783-E1EA-4225-9BA4-02A4E9C888FB}"/>
    <hyperlink ref="Y265" location="A126274866X" display="A126274866X" xr:uid="{5FB6BA81-B95F-4080-B6C9-9355DEEF28CD}"/>
    <hyperlink ref="Z265" location="A126298194R" display="A126298194R" xr:uid="{4C24BED7-C67D-43A8-AC21-1696FA67459B}"/>
    <hyperlink ref="AA265" location="A126286530T" display="A126286530T" xr:uid="{0E511CA4-8437-4A19-9BDF-5038E034C997}"/>
    <hyperlink ref="Y266" location="A126274818F" display="A126274818F" xr:uid="{1918BA84-5165-40EE-91A6-149547BA488E}"/>
    <hyperlink ref="Z266" location="A126298146W" display="A126298146W" xr:uid="{936612E6-4551-41DC-8A92-CF2678D043D2}"/>
    <hyperlink ref="AA266" location="A126286482K" display="A126286482K" xr:uid="{59603B18-288B-498B-A1F5-210CA18E4B13}"/>
    <hyperlink ref="Y267" location="A126274914F" display="A126274914F" xr:uid="{41AD965A-76FD-47B4-9864-338B9C6DEF7D}"/>
    <hyperlink ref="Z267" location="A126298242W" display="A126298242W" xr:uid="{72F0C6B6-0BA8-4061-8AAD-4ABC83E6CE67}"/>
    <hyperlink ref="AA267" location="A126286578C" display="A126286578C" xr:uid="{1626002E-7A93-4C98-AB6E-11607217AE73}"/>
    <hyperlink ref="Y268" location="A126274918R" display="A126274918R" xr:uid="{A56CBC7D-1FFF-4E53-9D89-ADDE235042D0}"/>
    <hyperlink ref="Z268" location="A126298246F" display="A126298246F" xr:uid="{8E4089B0-083A-4107-AFB4-51A1EE750C8F}"/>
    <hyperlink ref="AA268" location="A126286582V" display="A126286582V" xr:uid="{64E5F30A-FF20-4556-9FD9-EDBC9F9CBC99}"/>
    <hyperlink ref="Y269" location="A126274834F" display="A126274834F" xr:uid="{A60F1DB7-45D2-41A4-A907-C64780119660}"/>
    <hyperlink ref="Z269" location="A126298162W" display="A126298162W" xr:uid="{C437588B-DD24-4122-9A03-40F804EA1242}"/>
    <hyperlink ref="AA269" location="A126286498C" display="A126286498C" xr:uid="{2529358E-44B2-44FF-B839-E9A167203471}"/>
    <hyperlink ref="Y270" location="A126274802L" display="A126274802L" xr:uid="{DF479F0D-B643-4537-B42E-91A5D7DBDD7F}"/>
    <hyperlink ref="Z270" location="A126298130C" display="A126298130C" xr:uid="{A2B4B7F8-1278-4F5B-907A-671ED1653210}"/>
    <hyperlink ref="AA270" location="A126286466K" display="A126286466K" xr:uid="{871FCF8E-2763-430C-B007-72FC2F1CF262}"/>
    <hyperlink ref="Y271" location="A126274986T" display="A126274986T" xr:uid="{CAE19741-47A8-4A9E-B9A4-9A8E376B95B7}"/>
    <hyperlink ref="Z271" location="A126298314W" display="A126298314W" xr:uid="{BBD3905F-3BAD-4C24-9002-B375A7C6A215}"/>
    <hyperlink ref="AA271" location="A126286650K" display="A126286650K" xr:uid="{1204E9D3-C191-476E-9261-7242E0039BEB}"/>
    <hyperlink ref="Y272" location="A126274870R" display="A126274870R" xr:uid="{99FB08F5-53E9-423A-B18C-458EA846A768}"/>
    <hyperlink ref="Z272" location="A126298198X" display="A126298198X" xr:uid="{FA8C7E4C-49B9-4146-B9E0-DC1A2567C8B0}"/>
    <hyperlink ref="AA272" location="A126286534A" display="A126286534A" xr:uid="{28348AB2-87C7-4B9D-8BAE-4FC9C0F7AC36}"/>
    <hyperlink ref="Y273" location="A126274942R" display="A126274942R" xr:uid="{85ED5E64-6129-4A3A-A81A-044F6442D7EA}"/>
    <hyperlink ref="Z273" location="A126298270F" display="A126298270F" xr:uid="{CD3179CA-A02B-41E2-BCE1-699DA24402D3}"/>
    <hyperlink ref="AA273" location="A126286606A" display="A126286606A" xr:uid="{8895DF38-D57E-40D5-8814-6806F677EA1E}"/>
    <hyperlink ref="AB199" location="A126274082A" display="A126274082A" xr:uid="{7772A91D-AA62-4B8A-85F1-D8D0B32F7BBD}"/>
    <hyperlink ref="AC199" location="A126297410C" display="A126297410C" xr:uid="{95335A37-93D8-469E-8A84-ECC0FAD9B856}"/>
    <hyperlink ref="AD199" location="A126285746K" display="A126285746K" xr:uid="{5B611D06-77C0-432A-A988-8364EA92C369}"/>
    <hyperlink ref="AB205" location="A126274010R" display="A126274010R" xr:uid="{30841AB7-3D9E-49C6-9E8D-804E0A9FAEE3}"/>
    <hyperlink ref="AC205" location="A126297338W" display="A126297338W" xr:uid="{039A5774-787B-4AFE-8B6C-D7A971A10F36}"/>
    <hyperlink ref="AD205" location="A126285674K" display="A126285674K" xr:uid="{E6059A32-E813-43F7-906B-15B23106873E}"/>
    <hyperlink ref="AB209" location="A126274086K" display="A126274086K" xr:uid="{6C06FF51-6D86-4FB1-8FFD-9252CCBFE426}"/>
    <hyperlink ref="AC209" location="A126297414L" display="A126297414L" xr:uid="{9D046E31-352F-4CCE-AEB7-03D10CE140BD}"/>
    <hyperlink ref="AD209" location="A126285750A" display="A126285750A" xr:uid="{A0840E92-67EA-4B64-A7C6-B926DB3D0684}"/>
    <hyperlink ref="AB210" location="A126274090A" display="A126274090A" xr:uid="{27B0FF84-289E-45FA-8DA4-DDDBEB481493}"/>
    <hyperlink ref="AC210" location="A126297418W" display="A126297418W" xr:uid="{81FDF6BE-A75D-47F2-B4E6-1575452D9F61}"/>
    <hyperlink ref="AD210" location="A126285754K" display="A126285754K" xr:uid="{160DA956-A5EE-4584-93A9-33BE50333DD9}"/>
    <hyperlink ref="AB212" location="A126274014X" display="A126274014X" xr:uid="{D3AFFFF1-F8C7-4979-93C2-56B6D5193402}"/>
    <hyperlink ref="AC212" location="A126297342L" display="A126297342L" xr:uid="{04A7BEDC-0E44-4516-B802-9AD7F4DD7A41}"/>
    <hyperlink ref="AD212" location="A126285678V" display="A126285678V" xr:uid="{3F531856-3F36-45DB-9865-0F9986F05A9D}"/>
    <hyperlink ref="AB213" location="A126274018J" display="A126274018J" xr:uid="{3278EB4C-61C6-46C1-BC6C-442D111563F5}"/>
    <hyperlink ref="AC213" location="A126297346W" display="A126297346W" xr:uid="{20C98B67-C85E-4F62-BE4B-C712A5812D19}"/>
    <hyperlink ref="AD213" location="A126285682K" display="A126285682K" xr:uid="{F08884B3-845D-44A9-BFD1-B1B7B390FFFD}"/>
    <hyperlink ref="AB215" location="A126274058A" display="A126274058A" xr:uid="{01D3B3A7-0761-4961-BF1C-E05BF06BC0E0}"/>
    <hyperlink ref="AC215" location="A126297386R" display="A126297386R" xr:uid="{6AB49AC6-6543-4CB3-8F7F-608023BD6EF7}"/>
    <hyperlink ref="AD215" location="A126285722T" display="A126285722T" xr:uid="{71A44B86-2ECE-4B58-A5D1-47098F672A46}"/>
    <hyperlink ref="AB216" location="A126273974R" display="A126273974R" xr:uid="{3B8C603E-C4C2-445A-8AB5-5F244DBA91BE}"/>
    <hyperlink ref="AC216" location="A126297302V" display="A126297302V" xr:uid="{81878443-4AF1-49F4-A264-079356EB8F30}"/>
    <hyperlink ref="AD216" location="A126285638A" display="A126285638A" xr:uid="{FE7EDD26-5EDB-4544-8BC2-587647C7393A}"/>
    <hyperlink ref="AB217" location="A126274094K" display="A126274094K" xr:uid="{F9936D0F-4373-4A7E-B6E6-0F491004D27F}"/>
    <hyperlink ref="AC217" location="A126297422L" display="A126297422L" xr:uid="{2AE3D9F2-1497-4C4C-A4E6-DF0AF7FD09D7}"/>
    <hyperlink ref="AD217" location="A126285758V" display="A126285758V" xr:uid="{AA01E123-807F-455C-A318-36065054B73D}"/>
    <hyperlink ref="AB218" location="A126274062T" display="A126274062T" xr:uid="{08117C64-9E95-4827-9F6F-56EF5EA988E2}"/>
    <hyperlink ref="AC218" location="A126297390F" display="A126297390F" xr:uid="{8B70B7D9-EF0E-4625-B27D-FD48AD7142CE}"/>
    <hyperlink ref="AD218" location="A126285726A" display="A126285726A" xr:uid="{C07E46E5-DF43-4107-8F42-C97002E875A3}"/>
    <hyperlink ref="AB219" location="A126274106J" display="A126274106J" xr:uid="{11F36A53-1F19-4625-BB63-AEED6C88DC3E}"/>
    <hyperlink ref="AC219" location="A126297434W" display="A126297434W" xr:uid="{E4CF3B6C-F09C-47A6-800B-A828B0489F84}"/>
    <hyperlink ref="AD219" location="A126285770K" display="A126285770K" xr:uid="{4771C547-7133-45FA-9FAE-0EEB6E4D84B1}"/>
    <hyperlink ref="AB220" location="A126273978X" display="A126273978X" xr:uid="{41170527-7DFF-4C49-8789-8195B4A4CB49}"/>
    <hyperlink ref="AC220" location="A126297306C" display="A126297306C" xr:uid="{9A8F69C3-7D23-4683-8649-A8D212815CE4}"/>
    <hyperlink ref="AD220" location="A126285642T" display="A126285642T" xr:uid="{4FA4D20C-206B-4A21-A892-8D194C2E591A}"/>
    <hyperlink ref="AB221" location="A126273914L" display="A126273914L" xr:uid="{27520A55-231A-4D5C-972D-1FB60F9C945D}"/>
    <hyperlink ref="AC221" location="A126297242C" display="A126297242C" xr:uid="{CFF47E6B-8A25-4F1E-971C-85ED8A93EEAF}"/>
    <hyperlink ref="AD221" location="A126285578K" display="A126285578K" xr:uid="{AC05A042-E51C-445C-A2E5-E91BD311DB06}"/>
    <hyperlink ref="AB222" location="A126273942W" display="A126273942W" xr:uid="{B26A4FA0-7752-4C5D-8F26-A9F9E4D74BCC}"/>
    <hyperlink ref="AC222" location="A126297270L" display="A126297270L" xr:uid="{EEB0EB5C-6B38-4BA5-BD65-FEB92D6294BD}"/>
    <hyperlink ref="AD222" location="A126285606J" display="A126285606J" xr:uid="{4B722AFE-53F3-4B35-866E-C4E771581BE2}"/>
    <hyperlink ref="AB223" location="A126274022X" display="A126274022X" xr:uid="{FC37CF39-C697-4B2C-9651-86AAAD2BA1CA}"/>
    <hyperlink ref="AC223" location="A126297350L" display="A126297350L" xr:uid="{B4348585-E721-45F3-9AEF-50C51CED8690}"/>
    <hyperlink ref="AD223" location="A126285686V" display="A126285686V" xr:uid="{D5D0CAEB-A2D4-490F-9CE7-3FA633B73B86}"/>
    <hyperlink ref="AB225" location="A126273946F" display="A126273946F" xr:uid="{71461CAF-C2E6-4D43-A556-67F708FEEC2F}"/>
    <hyperlink ref="AC225" location="A126297274W" display="A126297274W" xr:uid="{E3224023-ECDF-4FF0-BF3C-8E66EF8167A6}"/>
    <hyperlink ref="AD225" location="A126285610X" display="A126285610X" xr:uid="{1C767727-5660-43A3-B2F4-CAAF89413039}"/>
    <hyperlink ref="AB226" location="A126274026J" display="A126274026J" xr:uid="{D161C852-C464-45BB-A692-083E76D84BAB}"/>
    <hyperlink ref="AC226" location="A126297354W" display="A126297354W" xr:uid="{B15CC634-C820-4029-A97D-B0A0EB443FEF}"/>
    <hyperlink ref="AD226" location="A126285690K" display="A126285690K" xr:uid="{7A060EA6-2238-4FA6-99D5-8DC68F2FAFB0}"/>
    <hyperlink ref="AB204" location="A126274030X" display="A126274030X" xr:uid="{71F449B4-6E79-4E98-87C5-2BDF8DCDB3BE}"/>
    <hyperlink ref="AC204" location="A126297358F" display="A126297358F" xr:uid="{DE25DA83-6B21-4077-9077-0231E905E605}"/>
    <hyperlink ref="AD204" location="A126285694V" display="A126285694V" xr:uid="{F4A71DA5-5F20-4ABE-88C6-4EAE4F42FAAD}"/>
    <hyperlink ref="AB200" location="A126274110X" display="A126274110X" xr:uid="{9869C1FD-6BFB-4E0C-89AB-9C8448F0D4AA}"/>
    <hyperlink ref="AC200" location="A126297438F" display="A126297438F" xr:uid="{2BCB7C68-64FB-4BE5-A9EF-A5BC11271223}"/>
    <hyperlink ref="AD200" location="A126285774V" display="A126285774V" xr:uid="{5764529E-4C33-445C-BFF9-7FD7CD9E0DD0}"/>
    <hyperlink ref="AB230" location="A126273918W" display="A126273918W" xr:uid="{E57FA97E-022C-4D89-AE5B-B9C44C7E959F}"/>
    <hyperlink ref="AC230" location="A126297246L" display="A126297246L" xr:uid="{362CABE5-E455-47C0-8179-6B36DC598B44}"/>
    <hyperlink ref="AD230" location="A126285582A" display="A126285582A" xr:uid="{7587E045-407C-4137-AB5D-D03D58A31991}"/>
    <hyperlink ref="AB235" location="A126274098V" display="A126274098V" xr:uid="{343836EC-CDA7-4994-876C-7BDF7B9284D5}"/>
    <hyperlink ref="AC235" location="A126297426W" display="A126297426W" xr:uid="{5625F2C4-50DE-400A-BAAD-87BD4C0DD9B5}"/>
    <hyperlink ref="AD235" location="A126285762K" display="A126285762K" xr:uid="{68A1297A-28E5-4E43-91A4-DFEDF81C82AB}"/>
    <hyperlink ref="AB236" location="A126274102X" display="A126274102X" xr:uid="{345C888C-54D7-46C2-B441-DA70D54F1C6F}"/>
    <hyperlink ref="AC236" location="A126297430L" display="A126297430L" xr:uid="{F81C85D4-34BC-4892-9004-6FEDF4326581}"/>
    <hyperlink ref="AD236" location="A126285766V" display="A126285766V" xr:uid="{7D35C833-E4DD-490C-BD24-E0D29E5C2547}"/>
    <hyperlink ref="AB237" location="A126273922L" display="A126273922L" xr:uid="{59949325-80CE-4E63-892A-85DEBDCCF207}"/>
    <hyperlink ref="AC237" location="A126297250C" display="A126297250C" xr:uid="{EFDB629C-C473-4C07-BEDD-B482F84B0370}"/>
    <hyperlink ref="AD237" location="A126285586K" display="A126285586K" xr:uid="{1899BD1F-7BCC-48DE-BA02-2C7B89A1EA92}"/>
    <hyperlink ref="AB239" location="A126273982R" display="A126273982R" xr:uid="{D4A1C22C-21B7-4FB4-A85A-501EAF2F5B09}"/>
    <hyperlink ref="AC239" location="A126297310V" display="A126297310V" xr:uid="{499EDD03-96BF-4E58-964E-320E773E803A}"/>
    <hyperlink ref="AD239" location="A126285646A" display="A126285646A" xr:uid="{F17B17E0-798B-469D-B0F4-C238F57FF2F3}"/>
    <hyperlink ref="AB240" location="A126274034J" display="A126274034J" xr:uid="{8245FAD4-CF8D-4A52-BB5C-7F244CEE179F}"/>
    <hyperlink ref="AC240" location="A126297362W" display="A126297362W" xr:uid="{1CDB31CA-B199-4707-8998-DA2FF227297F}"/>
    <hyperlink ref="AD240" location="A126285698C" display="A126285698C" xr:uid="{4C6BE773-7897-423E-A772-2AAE9409139E}"/>
    <hyperlink ref="AB241" location="A126274114J" display="A126274114J" xr:uid="{3CE8BAD6-5FA5-4EF4-9112-25F6A0665AFD}"/>
    <hyperlink ref="AC241" location="A126297442W" display="A126297442W" xr:uid="{F5FFE962-552D-4962-B68C-6A22911680D4}"/>
    <hyperlink ref="AD241" location="A126285778C" display="A126285778C" xr:uid="{E6317522-3A9D-41DB-8671-F86B47AD2A4A}"/>
    <hyperlink ref="AB242" location="A126273926W" display="A126273926W" xr:uid="{5A0D33C9-EF40-4F94-ABF6-4AD123A3033D}"/>
    <hyperlink ref="AC242" location="A126297254L" display="A126297254L" xr:uid="{ED1DA15E-2545-4D19-8D2B-DC83DA28B4EA}"/>
    <hyperlink ref="AD242" location="A126285590A" display="A126285590A" xr:uid="{CAB38E20-8FA2-4DF5-A602-C703767BF4F7}"/>
    <hyperlink ref="AB243" location="A126274066A" display="A126274066A" xr:uid="{75F40139-7904-4E84-8625-4A7898E7AECA}"/>
    <hyperlink ref="AC243" location="A126297394R" display="A126297394R" xr:uid="{1E06B21A-B73D-4739-B6F5-9D39A9E10194}"/>
    <hyperlink ref="AD243" location="A126285730T" display="A126285730T" xr:uid="{59B773B6-ADA2-47F8-94F9-AF80CDBBBC99}"/>
    <hyperlink ref="AB244" location="A126274070T" display="A126274070T" xr:uid="{B27A1318-62D2-40C1-87DE-8A9DD7B099B8}"/>
    <hyperlink ref="AC244" location="A126297398X" display="A126297398X" xr:uid="{C8097181-8EF3-418A-B61E-743C1A3ED2F6}"/>
    <hyperlink ref="AD244" location="A126285734A" display="A126285734A" xr:uid="{A36C9B02-A5CE-4C1F-A73A-DEE86C6ECC37}"/>
    <hyperlink ref="AB245" location="A126273958R" display="A126273958R" xr:uid="{1FC61CA4-C04C-4DF5-9B90-06813187E945}"/>
    <hyperlink ref="AC245" location="A126297286F" display="A126297286F" xr:uid="{77E9CD82-F168-43CF-A18E-19261BA8121A}"/>
    <hyperlink ref="AD245" location="A126285622J" display="A126285622J" xr:uid="{2ED2AC34-115C-452D-82A5-0E9A84F90188}"/>
    <hyperlink ref="AB246" location="A126273930L" display="A126273930L" xr:uid="{624E6608-BC8D-4997-9BD5-1752B39AA7DF}"/>
    <hyperlink ref="AC246" location="A126297258W" display="A126297258W" xr:uid="{B4676C2D-9AD4-475C-AC6D-D50587F74DC9}"/>
    <hyperlink ref="AD246" location="A126285594K" display="A126285594K" xr:uid="{6A983F02-E791-4CD3-808D-8D51D42A4C91}"/>
    <hyperlink ref="AB247" location="A126273986X" display="A126273986X" xr:uid="{4520C26D-BD95-469B-A3E7-F8A962D3F78E}"/>
    <hyperlink ref="AC247" location="A126297314C" display="A126297314C" xr:uid="{16518C31-2D8C-436E-9F47-37EB401E841D}"/>
    <hyperlink ref="AD247" location="A126285650T" display="A126285650T" xr:uid="{64AE02CA-CCC6-4FA0-9E59-6ACEB347DFA5}"/>
    <hyperlink ref="AB248" location="A126273950W" display="A126273950W" xr:uid="{7CC47DF4-99D4-4EA4-8119-02D61975F6B4}"/>
    <hyperlink ref="AC248" location="A126297278F" display="A126297278F" xr:uid="{BE96EECB-3EE7-4A38-8C69-0A9CCCE9BB04}"/>
    <hyperlink ref="AD248" location="A126285614J" display="A126285614J" xr:uid="{8DBDE27C-F2E7-40E8-8284-53D9B8870803}"/>
    <hyperlink ref="AB250" location="A126273990R" display="A126273990R" xr:uid="{96D5BC77-42F7-4F84-8081-9569AF2320B5}"/>
    <hyperlink ref="AC250" location="A126297318L" display="A126297318L" xr:uid="{666F5F4E-0AE7-4335-965C-6A5F7F4FB09F}"/>
    <hyperlink ref="AD250" location="A126285654A" display="A126285654A" xr:uid="{304821FF-BDD1-4DDE-A010-C56EB9FD6193}"/>
    <hyperlink ref="AB251" location="A126273962F" display="A126273962F" xr:uid="{44728BF0-AAA0-431D-AFEF-F31F756D5328}"/>
    <hyperlink ref="AC251" location="A126297290W" display="A126297290W" xr:uid="{F58384B5-C6D8-47F6-A90A-D3E7696F7FCC}"/>
    <hyperlink ref="AD251" location="A126285626T" display="A126285626T" xr:uid="{B6D78850-0D3E-41E9-A5AA-2E0FFC2F034D}"/>
    <hyperlink ref="AB253" location="A126273994X" display="A126273994X" xr:uid="{67689C8E-7D4B-4595-83E3-A47773BE9DC6}"/>
    <hyperlink ref="AC253" location="A126297322C" display="A126297322C" xr:uid="{CA098AE2-ECF7-4E0F-9645-3F6771E044D1}"/>
    <hyperlink ref="AD253" location="A126285658K" display="A126285658K" xr:uid="{519DB943-2563-40E3-B895-C0C5DF8A46A2}"/>
    <hyperlink ref="AB254" location="A126274038T" display="A126274038T" xr:uid="{019A3C41-8F2A-47FF-B78B-7857E1BABEEA}"/>
    <hyperlink ref="AC254" location="A126297366F" display="A126297366F" xr:uid="{928B99E8-1B21-4956-887F-B099CD79B386}"/>
    <hyperlink ref="AD254" location="A126285702J" display="A126285702J" xr:uid="{D393EB0B-A334-466B-B877-98DCBD280643}"/>
    <hyperlink ref="AB256" location="A126273998J" display="A126273998J" xr:uid="{54EAAD66-8C66-4DDC-9E58-BD73816DCF7E}"/>
    <hyperlink ref="AC256" location="A126297326L" display="A126297326L" xr:uid="{734F1313-E204-47D5-BC39-726597210A08}"/>
    <hyperlink ref="AD256" location="A126285662A" display="A126285662A" xr:uid="{8F9AB99E-ED6A-4AA0-9A5B-E67B03344769}"/>
    <hyperlink ref="AB257" location="A126273966R" display="A126273966R" xr:uid="{0D508F6A-DDEB-4249-AF26-F63338289C5D}"/>
    <hyperlink ref="AC257" location="A126297294F" display="A126297294F" xr:uid="{CE1EB0E5-FB36-4257-B7AE-2A5CFAE3273E}"/>
    <hyperlink ref="AD257" location="A126285630J" display="A126285630J" xr:uid="{8F1EA342-BFB3-46DD-A43E-F0A1F4691312}"/>
    <hyperlink ref="AB258" location="A126274074A" display="A126274074A" xr:uid="{FD128A97-5517-4B5B-BE4A-4F61DF366D42}"/>
    <hyperlink ref="AC258" location="A126297402C" display="A126297402C" xr:uid="{E1682302-B941-4EEE-9A7F-A3EB49404703}"/>
    <hyperlink ref="AD258" location="A126285738K" display="A126285738K" xr:uid="{D172B373-9FF0-4BC3-8FF3-566EC76ED201}"/>
    <hyperlink ref="AB259" location="A126274042J" display="A126274042J" xr:uid="{A6038EA2-27B4-4418-8E24-770E652B00A2}"/>
    <hyperlink ref="AC259" location="A126297370W" display="A126297370W" xr:uid="{4A46A847-5030-44CB-9E3D-872DB8AF25A5}"/>
    <hyperlink ref="AD259" location="A126285706T" display="A126285706T" xr:uid="{A06D6229-B8A5-4A03-A5D5-E5AF8BFE8F2A}"/>
    <hyperlink ref="AB260" location="A126274046T" display="A126274046T" xr:uid="{89BDEB83-0A61-46E5-AE31-2E9BC58D9461}"/>
    <hyperlink ref="AC260" location="A126297374F" display="A126297374F" xr:uid="{163F4681-3EFF-43FB-9966-659005ACF68A}"/>
    <hyperlink ref="AD260" location="A126285710J" display="A126285710J" xr:uid="{92AFA681-5C15-4A2C-B6A2-0A68FB20D4FD}"/>
    <hyperlink ref="AB231" location="A126274118T" display="A126274118T" xr:uid="{0593A5F9-8714-4767-B671-36E919D467ED}"/>
    <hyperlink ref="AC231" location="A126297446F" display="A126297446F" xr:uid="{F2F5A98F-8CB3-449F-BE12-BBBED272988F}"/>
    <hyperlink ref="AD231" location="A126285782V" display="A126285782V" xr:uid="{A91957CB-6626-486C-BB7A-3B9C5BC92E48}"/>
    <hyperlink ref="AB264" location="A126273934W" display="A126273934W" xr:uid="{138147F2-9780-4D49-A722-5F577243CF9F}"/>
    <hyperlink ref="AC264" location="A126297262L" display="A126297262L" xr:uid="{E9C7C054-0CC7-4D85-A335-F9E5AB8A1564}"/>
    <hyperlink ref="AD264" location="A126285598V" display="A126285598V" xr:uid="{FC072B5F-5706-4998-AD01-C066FAF602FA}"/>
    <hyperlink ref="AB265" location="A126274002R" display="A126274002R" xr:uid="{31F6B611-9DBD-4258-8319-A167303E781D}"/>
    <hyperlink ref="AC265" location="A126297330C" display="A126297330C" xr:uid="{18011E66-2263-4B5C-B4D0-D4DA935014F2}"/>
    <hyperlink ref="AD265" location="A126285666K" display="A126285666K" xr:uid="{4DA5FEE8-7C87-4D70-AC3C-3192A9454A73}"/>
    <hyperlink ref="AB266" location="A126273954F" display="A126273954F" xr:uid="{7F7AF41E-9BD5-4709-8373-4D6D8A5841AC}"/>
    <hyperlink ref="AC266" location="A126297282W" display="A126297282W" xr:uid="{665D595C-53B5-4782-BCE6-726762762913}"/>
    <hyperlink ref="AD266" location="A126285618T" display="A126285618T" xr:uid="{0287388E-7212-4D9C-B426-B2EBEEB07199}"/>
    <hyperlink ref="AB267" location="A126274050J" display="A126274050J" xr:uid="{83927695-FA6C-4106-986D-B6495DEB3C7B}"/>
    <hyperlink ref="AC267" location="A126297378R" display="A126297378R" xr:uid="{3E47EDD5-C760-47E0-B2DC-29D9EB0C016E}"/>
    <hyperlink ref="AD267" location="A126285714T" display="A126285714T" xr:uid="{BC8BE3A2-CBF5-4D40-859B-5F964CE04475}"/>
    <hyperlink ref="AB268" location="A126274054T" display="A126274054T" xr:uid="{4EC18F9F-535E-4DA8-AE16-8D8F9B3D3865}"/>
    <hyperlink ref="AC268" location="A126297382F" display="A126297382F" xr:uid="{D2CDC3B7-6CF2-419F-8896-D6D168036ECD}"/>
    <hyperlink ref="AD268" location="A126285718A" display="A126285718A" xr:uid="{C822D449-CF95-42BC-8122-E1B85F6A795D}"/>
    <hyperlink ref="AB269" location="A126273970F" display="A126273970F" xr:uid="{BD86E5B3-5B92-423A-97D4-CF6F3BAED9DA}"/>
    <hyperlink ref="AC269" location="A126297298R" display="A126297298R" xr:uid="{A2B64B32-DED5-4C04-ABD9-E3379E99F8AD}"/>
    <hyperlink ref="AD269" location="A126285634T" display="A126285634T" xr:uid="{FDCC1EF2-F7BF-48B4-98DF-CA9D06B1BF10}"/>
    <hyperlink ref="AB270" location="A126273938F" display="A126273938F" xr:uid="{A51029E2-8282-451B-AD20-3E12E132AC29}"/>
    <hyperlink ref="AC270" location="A126297266W" display="A126297266W" xr:uid="{BBE26B0E-1BAB-41FD-8B59-9D1C4C3562DB}"/>
    <hyperlink ref="AD270" location="A126285602X" display="A126285602X" xr:uid="{3D81EACC-BB55-403D-A43E-450F851849ED}"/>
    <hyperlink ref="AB271" location="A126274122J" display="A126274122J" xr:uid="{06FF0148-A168-4918-A501-AF73AF6F844A}"/>
    <hyperlink ref="AC271" location="A126297450W" display="A126297450W" xr:uid="{90C6B0D4-2560-43A3-9185-EA0D3F574D8D}"/>
    <hyperlink ref="AD271" location="A126285786C" display="A126285786C" xr:uid="{3641B1B7-32FB-4639-AEC7-A3DEECB7DB3A}"/>
    <hyperlink ref="AB272" location="A126274006X" display="A126274006X" xr:uid="{4E0BE5B6-21C5-4BEF-BC7C-9402B902AD81}"/>
    <hyperlink ref="AC272" location="A126297334L" display="A126297334L" xr:uid="{6878FC20-BDCF-430C-B1F1-03FBAFD898F9}"/>
    <hyperlink ref="AD272" location="A126285670A" display="A126285670A" xr:uid="{04B326AA-D610-4709-A40F-26D75A7AF5CB}"/>
    <hyperlink ref="AB273" location="A126274078K" display="A126274078K" xr:uid="{CE3D36A1-CE32-4296-91B6-1CFDFE29AB2D}"/>
    <hyperlink ref="AC273" location="A126297406L" display="A126297406L" xr:uid="{9F80F9D3-812D-47D0-AAC5-D869004C1A73}"/>
    <hyperlink ref="AD273" location="A126285742A" display="A126285742A" xr:uid="{96BAE823-0F1A-44B1-9911-38B906CCFEC6}"/>
    <hyperlink ref="G201" location="A126275206K" display="A126275206K" xr:uid="{DE68D2A3-270E-4C2C-A49E-1F8C24B98515}"/>
    <hyperlink ref="H201" location="A126298534X" display="A126298534X" xr:uid="{0CF3A3B2-01B4-4D08-B5C2-A4CF42CC0FD1}"/>
    <hyperlink ref="I201" location="A126286870L" display="A126286870L" xr:uid="{DD7098C8-D7D9-4021-959C-EF1645D77AE8}"/>
    <hyperlink ref="J201" location="A126274342K" display="A126274342K" xr:uid="{C28A87D6-0BA4-4B9D-8FDF-3F7012A2B8F4}"/>
    <hyperlink ref="K201" location="A126297670X" display="A126297670X" xr:uid="{157B22D6-66E2-4409-ACD4-B84FE6A53EAA}"/>
    <hyperlink ref="L201" location="A126286006W" display="A126286006W" xr:uid="{16C600E2-3965-4A97-A8A5-CB3CB1F530B1}"/>
    <hyperlink ref="M201" location="A126275422C" display="A126275422C" xr:uid="{B033CB31-5482-4107-AAD8-F11F488CD9C4}"/>
    <hyperlink ref="N201" location="A126298750T" display="A126298750T" xr:uid="{A7AF1C6D-54D2-4CCF-8FB5-B39B77CFD082}"/>
    <hyperlink ref="O201" location="A126287086A" display="A126287086A" xr:uid="{E1A08D49-F515-41AA-B634-D638DEA66EAB}"/>
    <hyperlink ref="P201" location="A126275638R" display="A126275638R" xr:uid="{0EAC082A-2286-4E31-B4AA-E17C7A50D55A}"/>
    <hyperlink ref="Q201" location="A126298966C" display="A126298966C" xr:uid="{5B344D74-397B-4F15-B009-957F82B5613E}"/>
    <hyperlink ref="R201" location="A126287302J" display="A126287302J" xr:uid="{21FB35C9-04C7-45C2-9D8E-DFC92797B890}"/>
    <hyperlink ref="S201" location="A126274558W" display="A126274558W" xr:uid="{94C49EC2-4273-447C-8E75-874C9C65C40D}"/>
    <hyperlink ref="T201" location="A126297886K" display="A126297886K" xr:uid="{FC08842B-3B76-4651-BFC5-4FF31B9612F5}"/>
    <hyperlink ref="U201" location="A126286222R" display="A126286222R" xr:uid="{B3E62219-69E7-4DE8-AC64-DE10730CC9A2}"/>
    <hyperlink ref="V201" location="A126274774R" display="A126274774R" xr:uid="{17256328-262B-4166-BB48-48E0CD41D6E0}"/>
    <hyperlink ref="W201" location="A126298102V" display="A126298102V" xr:uid="{EBD362A0-E5BA-496A-832A-53E17A035131}"/>
    <hyperlink ref="X201" location="A126286438A" display="A126286438A" xr:uid="{8AD13D0C-73F8-4635-915C-8D1E4C539E24}"/>
    <hyperlink ref="Y201" location="A126274990J" display="A126274990J" xr:uid="{4AC1D4B5-9505-4386-9EE4-BD39EC0C627A}"/>
    <hyperlink ref="Z201" location="A126298318F" display="A126298318F" xr:uid="{D912B4E5-4ABC-44FE-9E16-4E711486F3CD}"/>
    <hyperlink ref="AA201" location="A126286654V" display="A126286654V" xr:uid="{7DF598BF-3E22-44C0-AEC6-65122A39D93A}"/>
    <hyperlink ref="AB201" location="A126274126T" display="A126274126T" xr:uid="{FDD8AF0C-BDFC-4E29-B3E0-2F316FB7C431}"/>
    <hyperlink ref="AC201" location="A126297454F" display="A126297454F" xr:uid="{4B4DDDD9-B5FE-436A-843D-B8E376A7DA96}"/>
    <hyperlink ref="AD201" location="A126285790V" display="A126285790V" xr:uid="{76F2EC90-C114-4224-B2D4-8D8E4A128B9E}"/>
    <hyperlink ref="G206" location="A126275162V" display="A126275162V" xr:uid="{9B4C7217-A01E-4B3E-BF40-F68A44565011}"/>
    <hyperlink ref="H206" location="A126298490J" display="A126298490J" xr:uid="{3ADA52D1-0277-4D0D-81A0-3E5552201175}"/>
    <hyperlink ref="I206" location="A126286826C" display="A126286826C" xr:uid="{45AA62A6-B8C6-4F4F-9BD7-DC787863BC88}"/>
    <hyperlink ref="J206" location="A126274298L" display="A126274298L" xr:uid="{8FA20A65-C7F1-4FBB-9A0F-2251CE4BB768}"/>
    <hyperlink ref="K206" location="A126297626R" display="A126297626R" xr:uid="{06B2165C-FD85-4FFE-8989-3573153087C6}"/>
    <hyperlink ref="L206" location="A126285962C" display="A126285962C" xr:uid="{81DFD93F-1CC1-4380-A822-A3512C225275}"/>
    <hyperlink ref="M206" location="A126275378F" display="A126275378F" xr:uid="{26FC6FD1-54B0-4852-ABC1-93AC8B841CDD}"/>
    <hyperlink ref="N206" location="A126298706J" display="A126298706J" xr:uid="{8A89B4C6-D8CC-4426-A3D9-ABE7F81E5A87}"/>
    <hyperlink ref="O206" location="A126287042X" display="A126287042X" xr:uid="{9DCBBC46-812C-4061-8108-C3EA59C0A7B3}"/>
    <hyperlink ref="P206" location="A126275594X" display="A126275594X" xr:uid="{8C8EC8F0-FA42-4CB4-A632-36F6D6FEB6E1}"/>
    <hyperlink ref="Q206" location="A126298922A" display="A126298922A" xr:uid="{381BEC70-7699-4E9A-9B26-F7919E273EC0}"/>
    <hyperlink ref="R206" location="A126287258K" display="A126287258K" xr:uid="{AB76A300-BD30-4F56-A337-CDF87FF8ED0F}"/>
    <hyperlink ref="S206" location="A126274514V" display="A126274514V" xr:uid="{AFAEB283-5152-45FE-8B06-CBBC87F1C86C}"/>
    <hyperlink ref="T206" location="A126297842J" display="A126297842J" xr:uid="{75017D9A-900F-43FD-B490-4EA7E9608311}"/>
    <hyperlink ref="U206" location="A126286178T" display="A126286178T" xr:uid="{74323DAB-3739-42F4-945A-7E464169AF83}"/>
    <hyperlink ref="V206" location="A126274730L" display="A126274730L" xr:uid="{5E7B2CAC-40B7-4CFD-BE57-B53C0C9E9808}"/>
    <hyperlink ref="W206" location="A126298058W" display="A126298058W" xr:uid="{59E0CA00-CE5C-46C5-94CE-FD523BE18511}"/>
    <hyperlink ref="X206" location="A126286394K" display="A126286394K" xr:uid="{61F54C63-99B9-43FF-8498-6327F0115130}"/>
    <hyperlink ref="Y206" location="A126274946X" display="A126274946X" xr:uid="{563BC98D-B0C0-405D-8A95-2F716FD8FD3A}"/>
    <hyperlink ref="Z206" location="A126298274R" display="A126298274R" xr:uid="{92C25903-EDD8-4519-B5D0-5FC6C062FB03}"/>
    <hyperlink ref="AA206" location="A126286610T" display="A126286610T" xr:uid="{94EDB2AF-CE96-4A82-B7C1-110BFDF309AC}"/>
    <hyperlink ref="AB206" location="A126274082A" display="A126274082A" xr:uid="{47756431-57DB-458E-ABBD-E9BFB513CBA3}"/>
    <hyperlink ref="AC206" location="A126297410C" display="A126297410C" xr:uid="{5FB5F2B9-6D8E-478F-8FFB-9F0E764CC857}"/>
    <hyperlink ref="AD206" location="A126285746K" display="A126285746K" xr:uid="{9B7DBF08-63F1-4CB0-A2BE-416BD955424D}"/>
    <hyperlink ref="G227" location="A126275090V" display="A126275090V" xr:uid="{C7CEA0E5-6F53-4573-8936-820EC2F536E4}"/>
    <hyperlink ref="H227" location="A126298418R" display="A126298418R" xr:uid="{3BDA9652-54FA-4D3B-B142-78D25E090C67}"/>
    <hyperlink ref="I227" location="A126286754C" display="A126286754C" xr:uid="{2400C328-436B-464F-89FE-8324ED2EB08A}"/>
    <hyperlink ref="J227" location="A126274226A" display="A126274226A" xr:uid="{AFD2E74E-AC42-44B4-BA1E-E1674CFA588E}"/>
    <hyperlink ref="K227" location="A126297554R" display="A126297554R" xr:uid="{31E7E7F5-478A-4D43-B1EC-989408F81974}"/>
    <hyperlink ref="L227" location="A126285890C" display="A126285890C" xr:uid="{8050A937-1AB2-4142-99B2-3564537F2EAE}"/>
    <hyperlink ref="M227" location="A126275306V" display="A126275306V" xr:uid="{48E85F40-ACB3-4A50-8B7E-4F807FDE4A75}"/>
    <hyperlink ref="N227" location="A126298634J" display="A126298634J" xr:uid="{5D008CFC-DFD7-4212-ACD3-44153FDD8B50}"/>
    <hyperlink ref="O227" location="A126286970W" display="A126286970W" xr:uid="{455F36EB-6B43-480E-B952-18D472F93937}"/>
    <hyperlink ref="P227" location="A126275522L" display="A126275522L" xr:uid="{C67502CB-64D8-40F6-9C6D-9FE331162B93}"/>
    <hyperlink ref="Q227" location="A126298850A" display="A126298850A" xr:uid="{2B81B5E2-B66A-46DC-A3EF-B7D0AB38B790}"/>
    <hyperlink ref="R227" location="A126287186K" display="A126287186K" xr:uid="{9D5F80B9-09B4-4EEB-9C33-E56DD79CB61F}"/>
    <hyperlink ref="S227" location="A126274442V" display="A126274442V" xr:uid="{1AABE9BB-3403-4405-B55F-EEDFDEBAA8B5}"/>
    <hyperlink ref="T227" location="A126297770J" display="A126297770J" xr:uid="{72ABE0F2-26D2-48F1-9462-0761EDC7C792}"/>
    <hyperlink ref="U227" location="A126286106F" display="A126286106F" xr:uid="{BD7CFC6F-68F1-4ECC-8194-613EF0A12C4F}"/>
    <hyperlink ref="V227" location="A126274658F" display="A126274658F" xr:uid="{CA25F993-6909-471C-BAB5-7666171288AB}"/>
    <hyperlink ref="W227" location="A126297986V" display="A126297986V" xr:uid="{912E8D76-5D76-48A7-9595-588FA3DD6D8A}"/>
    <hyperlink ref="X227" location="A126286322X" display="A126286322X" xr:uid="{BBA6DB37-6520-4B1A-933C-BEE1108AA8D2}"/>
    <hyperlink ref="Y227" location="A126274874X" display="A126274874X" xr:uid="{BD747BA4-71DF-4465-9FB7-E4088F3245D0}"/>
    <hyperlink ref="Z227" location="A126298202C" display="A126298202C" xr:uid="{8509DE13-9D54-4F05-B1DF-3AD7A44E9384}"/>
    <hyperlink ref="AA227" location="A126286538K" display="A126286538K" xr:uid="{DDB3E36F-BB5F-49CA-A6FB-587DB8D153A8}"/>
    <hyperlink ref="AB227" location="A126274010R" display="A126274010R" xr:uid="{E963CDDC-FF44-4C71-B226-4B56A6608B95}"/>
    <hyperlink ref="AC227" location="A126297338W" display="A126297338W" xr:uid="{786E174F-F8EC-4BB5-8A2E-6F72C84FAEBB}"/>
    <hyperlink ref="AD227" location="A126285674K" display="A126285674K" xr:uid="{A8FAA68C-1907-4EF6-A788-AFAA2C032865}"/>
    <hyperlink ref="G232" location="A126275190C" display="A126275190C" xr:uid="{BA2F8B6B-7CDF-4C53-B025-7A532613E5BA}"/>
    <hyperlink ref="H232" location="A126298518X" display="A126298518X" xr:uid="{84D3F15E-9892-404F-99EF-62FBD8B8BA3E}"/>
    <hyperlink ref="I232" location="A126286854L" display="A126286854L" xr:uid="{27B523A4-26CE-420D-8C37-9BD6328E2D22}"/>
    <hyperlink ref="J232" location="A126274326K" display="A126274326K" xr:uid="{3A0CD6D6-66D9-40AF-954C-95AFE33243DE}"/>
    <hyperlink ref="K232" location="A126297654X" display="A126297654X" xr:uid="{3D5A399B-BCDB-4276-8C1E-215818EF2A93}"/>
    <hyperlink ref="L232" location="A126285990L" display="A126285990L" xr:uid="{E172A032-3E50-471C-B185-1FECEED0B3F4}"/>
    <hyperlink ref="M232" location="A126275406C" display="A126275406C" xr:uid="{BFB5CCB4-503A-4235-8899-A6CA5C2FBF7C}"/>
    <hyperlink ref="N232" location="A126298734T" display="A126298734T" xr:uid="{F984BDD8-966E-4475-8692-C2F33844144D}"/>
    <hyperlink ref="O232" location="A126287070J" display="A126287070J" xr:uid="{AE6767A9-AF49-45DA-880D-CBC943D8C52E}"/>
    <hyperlink ref="P232" location="A126275622W" display="A126275622W" xr:uid="{0530F327-B0F4-4002-835B-1F31AD34572A}"/>
    <hyperlink ref="Q232" location="A126298950K" display="A126298950K" xr:uid="{F7CEB2C4-96A9-4FCB-BA7D-00741049F7CF}"/>
    <hyperlink ref="R232" location="A126287286V" display="A126287286V" xr:uid="{411401C5-FF8A-4F28-8C89-655E19CD26C4}"/>
    <hyperlink ref="S232" location="A126274542C" display="A126274542C" xr:uid="{02C8937F-C113-4FC2-8E3A-2FDA088A9A84}"/>
    <hyperlink ref="T232" location="A126297870T" display="A126297870T" xr:uid="{F0229E58-1FBF-4FEE-BA1F-852D210856E5}"/>
    <hyperlink ref="U232" location="A126286206R" display="A126286206R" xr:uid="{5380713D-1345-4022-83B8-604AC7BD9477}"/>
    <hyperlink ref="V232" location="A126274758R" display="A126274758R" xr:uid="{83DB001F-C900-49AB-8094-A8D044B5F01F}"/>
    <hyperlink ref="W232" location="A126298086F" display="A126298086F" xr:uid="{12196343-93E9-44E1-AC28-4F4525C40E7F}"/>
    <hyperlink ref="X232" location="A126286422J" display="A126286422J" xr:uid="{32397C9A-441B-42A2-BB5D-290DD671D686}"/>
    <hyperlink ref="Y232" location="A126274974J" display="A126274974J" xr:uid="{6F854D34-78C3-4AB4-BA0A-3E66687A5BBF}"/>
    <hyperlink ref="Z232" location="A126298302L" display="A126298302L" xr:uid="{07ED1665-CAD1-473A-91AB-959702055178}"/>
    <hyperlink ref="AA232" location="A126286638V" display="A126286638V" xr:uid="{97F9FFD5-240F-44A7-9344-1411A812437F}"/>
    <hyperlink ref="AB232" location="A126274110X" display="A126274110X" xr:uid="{8C371AD8-F442-4D4A-8F40-6AACD0C49447}"/>
    <hyperlink ref="AC232" location="A126297438F" display="A126297438F" xr:uid="{FE654682-EA41-40CF-A446-7FB76FC06B73}"/>
    <hyperlink ref="AD232" location="A126285774V" display="A126285774V" xr:uid="{628C8DF5-0DDE-49A0-BB25-0C1FC383BE0E}"/>
    <hyperlink ref="G261" location="A126274998A" display="A126274998A" xr:uid="{27C78879-3BD6-41C7-812A-B3FC18FC0521}"/>
    <hyperlink ref="H261" location="A126298326F" display="A126298326F" xr:uid="{72225BCE-DA54-4FB7-8B6B-06B9D73B6B34}"/>
    <hyperlink ref="I261" location="A126286662V" display="A126286662V" xr:uid="{ABF29B2C-D888-40ED-B746-4B3CCC565F53}"/>
    <hyperlink ref="J261" location="A126274134T" display="A126274134T" xr:uid="{EE5E6EDC-2D1B-46CA-804D-C40999C538BB}"/>
    <hyperlink ref="K261" location="A126297462F" display="A126297462F" xr:uid="{145F7664-8434-4116-8B44-F1D54308634E}"/>
    <hyperlink ref="L261" location="A126285798L" display="A126285798L" xr:uid="{24D88FB8-AC03-4E11-AEF0-6694EE540288}"/>
    <hyperlink ref="M261" location="A126275214K" display="A126275214K" xr:uid="{F53B6A87-8286-489C-AD95-C998260577EB}"/>
    <hyperlink ref="N261" location="A126298542X" display="A126298542X" xr:uid="{5FDFCA0D-0C2A-4753-B875-42AEB430BD47}"/>
    <hyperlink ref="O261" location="A126286878F" display="A126286878F" xr:uid="{550331DA-3E47-45EF-B3D4-325B8C80A8CF}"/>
    <hyperlink ref="P261" location="A126275430C" display="A126275430C" xr:uid="{41648E38-5CC1-4CE7-8D2E-9A0ED9E0672D}"/>
    <hyperlink ref="Q261" location="A126298758K" display="A126298758K" xr:uid="{72AF691C-053A-4EFF-8C62-6B71C32E9623}"/>
    <hyperlink ref="R261" location="A126287094A" display="A126287094A" xr:uid="{192059D3-4082-4F73-887D-476067589321}"/>
    <hyperlink ref="S261" location="A126274350K" display="A126274350K" xr:uid="{5AE8555C-4B2E-4689-BA89-B9D43C96450C}"/>
    <hyperlink ref="T261" location="A126297678T" display="A126297678T" xr:uid="{8A9D2F48-E0B5-4113-82B7-5357F3C16646}"/>
    <hyperlink ref="U261" location="A126286014W" display="A126286014W" xr:uid="{6A6C0E26-DABA-461F-869A-6050716375B1}"/>
    <hyperlink ref="V261" location="A126274566W" display="A126274566W" xr:uid="{C8B539FF-6193-4B62-8E97-B9944245F982}"/>
    <hyperlink ref="W261" location="A126297894K" display="A126297894K" xr:uid="{0D32DA74-6FA3-4B20-8209-407BE61917A3}"/>
    <hyperlink ref="X261" location="A126286230R" display="A126286230R" xr:uid="{AA7E26C8-1795-430B-A98A-DB90BF32C1CB}"/>
    <hyperlink ref="Y261" location="A126274782R" display="A126274782R" xr:uid="{8D9BBB1A-0177-494F-9625-4A0B0E0A24BA}"/>
    <hyperlink ref="Z261" location="A126298110V" display="A126298110V" xr:uid="{3CAB5DBD-0359-442F-A40F-AE9498B4E11E}"/>
    <hyperlink ref="AA261" location="A126286446A" display="A126286446A" xr:uid="{E7D0A1BE-2D66-4DB5-89B8-B6386F6DA5EB}"/>
    <hyperlink ref="AB261" location="A126273918W" display="A126273918W" xr:uid="{A3646CA7-9D6A-4BEC-A81F-7ED26201CA5F}"/>
    <hyperlink ref="AC261" location="A126297246L" display="A126297246L" xr:uid="{B28517A1-D061-41CE-8391-BB12A44DB360}"/>
    <hyperlink ref="AD261" location="A126285582A" display="A126285582A" xr:uid="{4F07DA0B-D75F-4AE1-AC8D-47C56E0BCDF7}"/>
    <hyperlink ref="G274" location="A126275198W" display="A126275198W" xr:uid="{E4606A75-7CEB-4D94-9263-FD4E602C88F3}"/>
    <hyperlink ref="H274" location="A126298526X" display="A126298526X" xr:uid="{5C0AD8BB-49F7-4446-84F5-DDB8CB60FF62}"/>
    <hyperlink ref="I274" location="A126286862L" display="A126286862L" xr:uid="{BB24AF5A-B685-42E9-8668-F3191AFF8CA9}"/>
    <hyperlink ref="J274" location="A126274334K" display="A126274334K" xr:uid="{8C8A588A-8047-4C8D-834F-62232DFB4257}"/>
    <hyperlink ref="K274" location="A126297662X" display="A126297662X" xr:uid="{6CAD9F5C-1728-4B6B-93CB-C190FD6FFA5A}"/>
    <hyperlink ref="L274" location="A126285998F" display="A126285998F" xr:uid="{C3814BAE-9220-47A6-B513-141C8F27F085}"/>
    <hyperlink ref="M274" location="A126275414C" display="A126275414C" xr:uid="{41562078-83F4-4AAC-9719-D050BF198563}"/>
    <hyperlink ref="N274" location="A126298742T" display="A126298742T" xr:uid="{95610050-E30E-44A3-A8E3-3020E10D940E}"/>
    <hyperlink ref="O274" location="A126287078A" display="A126287078A" xr:uid="{54D90128-2236-43FA-8603-ECCC02E60383}"/>
    <hyperlink ref="P274" location="A126275630W" display="A126275630W" xr:uid="{B7ADEB0B-8502-4EAC-82F8-31C23252FD39}"/>
    <hyperlink ref="Q274" location="A126298958C" display="A126298958C" xr:uid="{A92693DB-BC18-4479-9AE4-26473FC5C31F}"/>
    <hyperlink ref="R274" location="A126287294V" display="A126287294V" xr:uid="{0B793C0E-B98D-41CD-A2EA-2440DE1CFD17}"/>
    <hyperlink ref="S274" location="A126274550C" display="A126274550C" xr:uid="{C435E977-AE9C-4A5E-B5C5-B2E9AD7D706B}"/>
    <hyperlink ref="T274" location="A126297878K" display="A126297878K" xr:uid="{06C75D2C-E0CA-4672-810B-E1330770037D}"/>
    <hyperlink ref="U274" location="A126286214R" display="A126286214R" xr:uid="{BE22680B-4DEB-43C3-B712-8B938A3C4217}"/>
    <hyperlink ref="V274" location="A126274766R" display="A126274766R" xr:uid="{D6F4AF23-3F5F-4507-998D-10FD388646AE}"/>
    <hyperlink ref="W274" location="A126298094F" display="A126298094F" xr:uid="{8BED5DA6-5C43-4A1D-8A92-59B2534B9058}"/>
    <hyperlink ref="X274" location="A126286430J" display="A126286430J" xr:uid="{C6270454-D995-43E8-8398-74444DE14B1B}"/>
    <hyperlink ref="Y274" location="A126274982J" display="A126274982J" xr:uid="{FCCFC8D8-5754-4BEE-A6DA-1BE4E349F985}"/>
    <hyperlink ref="Z274" location="A126298310L" display="A126298310L" xr:uid="{1E80F0E0-61F5-48C7-B154-1CA46A24AB19}"/>
    <hyperlink ref="AA274" location="A126286646V" display="A126286646V" xr:uid="{E1FC88B6-C0BC-453F-BF19-9CF9039D2602}"/>
    <hyperlink ref="AB274" location="A126274118T" display="A126274118T" xr:uid="{016E22AD-0DC6-4A4C-8371-5611D38EA8E7}"/>
    <hyperlink ref="AC274" location="A126297446F" display="A126297446F" xr:uid="{9F29B38B-E68C-4E72-81FF-5F344DE1F84B}"/>
    <hyperlink ref="AD274" location="A126285782V" display="A126285782V" xr:uid="{9917830F-9125-4DA8-8C37-AC1A1CFAB9E4}"/>
    <hyperlink ref="D199" location="A126273866F" display="A126273866F" xr:uid="{1A0C0761-91BC-4336-8A11-A4633D666CD1}"/>
    <hyperlink ref="E199" location="A126297194W" display="A126297194W" xr:uid="{36DB9CEC-6476-484D-9519-A17829754562}"/>
    <hyperlink ref="F199" location="A126285530X" display="A126285530X" xr:uid="{AF0CA8A3-08D3-4F71-BE40-BF0F02F095E8}"/>
    <hyperlink ref="D205" location="A126273794F" display="A126273794F" xr:uid="{F83CDB5D-D0A0-4BD3-B522-44AD7D5CF9FF}"/>
    <hyperlink ref="E205" location="A126297122K" display="A126297122K" xr:uid="{55DF1555-3FC1-4191-A6A8-B1BDD3B446F7}"/>
    <hyperlink ref="F205" location="A126285458T" display="A126285458T" xr:uid="{E2A74BC9-0450-400A-9550-60F6E986C502}"/>
    <hyperlink ref="D209" location="A126273870W" display="A126273870W" xr:uid="{946EF979-5CF4-4CC9-8111-4C11C2E214DE}"/>
    <hyperlink ref="E209" location="A126297198F" display="A126297198F" xr:uid="{E23F899B-EE7A-4B07-A667-6FB08E09BE90}"/>
    <hyperlink ref="F209" location="A126285534J" display="A126285534J" xr:uid="{D55CEF9F-EC12-4C0E-84F2-8EC764FC7861}"/>
    <hyperlink ref="D210" location="A126273874F" display="A126273874F" xr:uid="{55E75C28-21A6-4840-8F8B-80A330DC397D}"/>
    <hyperlink ref="E210" location="A126297202K" display="A126297202K" xr:uid="{29B4904C-A59E-4DB5-965C-2D9182F8FAE1}"/>
    <hyperlink ref="F210" location="A126285538T" display="A126285538T" xr:uid="{6ACA1823-F8B1-425D-961F-BCC867335633}"/>
    <hyperlink ref="D212" location="A126273798R" display="A126273798R" xr:uid="{E2E10A27-D671-4AEA-8464-E9EF4457780A}"/>
    <hyperlink ref="E212" location="A126297126V" display="A126297126V" xr:uid="{59B53A7C-F173-41C6-BC6F-3D346DA4AC54}"/>
    <hyperlink ref="F212" location="A126285462J" display="A126285462J" xr:uid="{9B140931-923E-4467-98DF-D968DD27E004}"/>
    <hyperlink ref="D213" location="A126273802V" display="A126273802V" xr:uid="{8DF4C66A-5538-4EBF-864F-53678BE52FA4}"/>
    <hyperlink ref="E213" location="A126297130K" display="A126297130K" xr:uid="{7D306C1F-B59B-4639-B200-3B750D57EC52}"/>
    <hyperlink ref="F213" location="A126285466T" display="A126285466T" xr:uid="{88A9BE57-3DE2-4372-978F-183BD1290FB9}"/>
    <hyperlink ref="D215" location="A126273842L" display="A126273842L" xr:uid="{AB1F1F22-C17B-4D5E-BBE7-7238DE29EFDA}"/>
    <hyperlink ref="E215" location="A126297170C" display="A126297170C" xr:uid="{D8518868-9640-4040-8ED5-A526565D4637}"/>
    <hyperlink ref="F215" location="A126285506X" display="A126285506X" xr:uid="{D0C0DF5A-DC21-4E61-AE78-179DC9353502}"/>
    <hyperlink ref="D216" location="A126273758W" display="A126273758W" xr:uid="{8B91E916-199A-40E1-8441-A70D71120165}"/>
    <hyperlink ref="E216" location="A126297086L" display="A126297086L" xr:uid="{AAB4198B-E9CC-4681-A3AD-5AF68FAFC9DE}"/>
    <hyperlink ref="F216" location="A126285422R" display="A126285422R" xr:uid="{19233A7D-DE33-410E-B96A-B9C33C254552}"/>
    <hyperlink ref="D217" location="A126273878R" display="A126273878R" xr:uid="{5FB58C23-3246-4AFF-87B9-8907917C6704}"/>
    <hyperlink ref="E217" location="A126297206V" display="A126297206V" xr:uid="{C557D7B2-9B0F-4CBF-A21D-3609434E1981}"/>
    <hyperlink ref="F217" location="A126285542J" display="A126285542J" xr:uid="{E75E8767-E9D5-4EA7-A276-2AD3243822C8}"/>
    <hyperlink ref="D218" location="A126273846W" display="A126273846W" xr:uid="{89A052D8-AFEA-4071-8EF4-DBDC85C37078}"/>
    <hyperlink ref="E218" location="A126297174L" display="A126297174L" xr:uid="{248E5A29-577B-45EF-B712-1C0EF9CB8773}"/>
    <hyperlink ref="F218" location="A126285510R" display="A126285510R" xr:uid="{E467B0A1-2ED2-4A85-99CE-D7A1E4195DD9}"/>
    <hyperlink ref="D219" location="A126273890F" display="A126273890F" xr:uid="{9AC1C9D8-8DD2-425E-BE1A-AF5ECE9F5F73}"/>
    <hyperlink ref="E219" location="A126297218C" display="A126297218C" xr:uid="{DF5CDA3A-EE19-4729-AEBE-E2DB3FEFB238}"/>
    <hyperlink ref="F219" location="A126285554T" display="A126285554T" xr:uid="{A1503734-EA94-4955-AC61-23E34562C1F9}"/>
    <hyperlink ref="D220" location="A126273762L" display="A126273762L" xr:uid="{70CE84B9-2F5D-44BF-8073-22641265F745}"/>
    <hyperlink ref="E220" location="A126297090C" display="A126297090C" xr:uid="{4A1DE360-8B42-4B7B-A890-CD7F9F825433}"/>
    <hyperlink ref="F220" location="A126285426X" display="A126285426X" xr:uid="{0A410CF9-E2DE-463A-A26E-8100E01D2DB5}"/>
    <hyperlink ref="D221" location="A126273698F" display="A126273698F" xr:uid="{71C06602-D135-49F7-978A-D582A288ED79}"/>
    <hyperlink ref="E221" location="A126297026K" display="A126297026K" xr:uid="{D248BA04-FD9E-4FE9-98A6-31A9D1AE6133}"/>
    <hyperlink ref="F221" location="A126285362X" display="A126285362X" xr:uid="{EB7902CA-E7A2-4399-BA2F-1AA69440FBD9}"/>
    <hyperlink ref="D222" location="A126273726C" display="A126273726C" xr:uid="{D02BA144-2E9D-4A98-A002-543524FB53AF}"/>
    <hyperlink ref="E222" location="A126297054V" display="A126297054V" xr:uid="{EC12678E-D4A2-49FF-8E26-E79FBCFA869D}"/>
    <hyperlink ref="F222" location="A126285390J" display="A126285390J" xr:uid="{22BFD374-540C-479F-89F7-47142945ED23}"/>
    <hyperlink ref="D223" location="A126273806C" display="A126273806C" xr:uid="{BAB4AEB6-CF63-41FF-865D-72CC066DCDFE}"/>
    <hyperlink ref="E223" location="A126297134V" display="A126297134V" xr:uid="{CC8D8975-EA59-4364-A462-B76B404970EE}"/>
    <hyperlink ref="F223" location="A126285470J" display="A126285470J" xr:uid="{FC23BA37-8A45-4C96-9390-D6F18C809C0B}"/>
    <hyperlink ref="D225" location="A126273730V" display="A126273730V" xr:uid="{CE0A8618-D717-490D-A38E-194A052A058C}"/>
    <hyperlink ref="E225" location="A126297058C" display="A126297058C" xr:uid="{2E385F2D-EFA3-4C56-BB98-7F7D351A4813}"/>
    <hyperlink ref="F225" location="A126285394T" display="A126285394T" xr:uid="{9FF21B4B-7904-4740-9A28-431F0BEBD8F9}"/>
    <hyperlink ref="D226" location="A126273810V" display="A126273810V" xr:uid="{FD72DC68-A430-413A-A44F-D6C425AE0B8B}"/>
    <hyperlink ref="E226" location="A126297138C" display="A126297138C" xr:uid="{918A309E-6683-4931-AA64-E1F1042F704C}"/>
    <hyperlink ref="F226" location="A126285474T" display="A126285474T" xr:uid="{6CF33851-341E-48D0-8100-44DC8726E54F}"/>
    <hyperlink ref="D204" location="A126273814C" display="A126273814C" xr:uid="{B32CE8A4-DE9E-4D9B-AC92-DDC2975CC74E}"/>
    <hyperlink ref="E204" location="A126297142V" display="A126297142V" xr:uid="{CE134F1E-6322-4167-9ECE-D0FC045690B3}"/>
    <hyperlink ref="F204" location="A126285478A" display="A126285478A" xr:uid="{957A29ED-5173-4219-B06D-44269628D9FA}"/>
    <hyperlink ref="D200" location="A126273894R" display="A126273894R" xr:uid="{0792B22D-9424-48DB-A1B7-12AD77585DCA}"/>
    <hyperlink ref="E200" location="A126297222V" display="A126297222V" xr:uid="{B2FE3CA7-AC40-4D05-A564-018C4956B46A}"/>
    <hyperlink ref="F200" location="A126285558A" display="A126285558A" xr:uid="{EF066025-6916-4F7F-89C1-842D192C33A6}"/>
    <hyperlink ref="D230" location="A126273702K" display="A126273702K" xr:uid="{0B0C78AB-855D-470B-9DE2-4A6A266DC0EA}"/>
    <hyperlink ref="E230" location="A126297030A" display="A126297030A" xr:uid="{DAB7FA54-2D55-4E96-A78C-00384ECC1BE2}"/>
    <hyperlink ref="F230" location="A126285366J" display="A126285366J" xr:uid="{FC631650-4A49-47CB-9685-872E1B8792B9}"/>
    <hyperlink ref="D235" location="A126273882F" display="A126273882F" xr:uid="{AB885961-1F59-4BC4-9D38-89CCC3D8ACD0}"/>
    <hyperlink ref="E235" location="A126297210K" display="A126297210K" xr:uid="{06A1AEBE-399F-49D3-9F5E-9EA1C07634E9}"/>
    <hyperlink ref="F235" location="A126285546T" display="A126285546T" xr:uid="{49272D6A-E7A1-4C85-BEE5-0570084F153A}"/>
    <hyperlink ref="D236" location="A126273886R" display="A126273886R" xr:uid="{51738511-F368-4183-B31F-85CD5F652795}"/>
    <hyperlink ref="E236" location="A126297214V" display="A126297214V" xr:uid="{020A5DA0-A285-4B34-90AB-27F75B2DBD16}"/>
    <hyperlink ref="F236" location="A126285550J" display="A126285550J" xr:uid="{071DDD5F-7C30-45F4-B2B0-44A812050C0D}"/>
    <hyperlink ref="D237" location="A126273706V" display="A126273706V" xr:uid="{11E4FDE4-E369-48E2-BD2A-097FB3F06E89}"/>
    <hyperlink ref="E237" location="A126297034K" display="A126297034K" xr:uid="{92E2B670-A17C-4578-9620-3E25B32E128A}"/>
    <hyperlink ref="F237" location="A126285370X" display="A126285370X" xr:uid="{04BFFB96-78CE-44B8-B49D-90C77BE72AB9}"/>
    <hyperlink ref="D239" location="A126273766W" display="A126273766W" xr:uid="{29F76CE8-23D5-40F7-A83F-82691C949568}"/>
    <hyperlink ref="E239" location="A126297094L" display="A126297094L" xr:uid="{83FACDC6-9A85-46FA-B272-03E14B21CE9D}"/>
    <hyperlink ref="F239" location="A126285430R" display="A126285430R" xr:uid="{B69455BA-300C-43A2-AF03-46EEC8ED2EDC}"/>
    <hyperlink ref="D240" location="A126273818L" display="A126273818L" xr:uid="{8B1E635D-F6B7-49FB-B33A-0EDB3875C4A8}"/>
    <hyperlink ref="E240" location="A126297146C" display="A126297146C" xr:uid="{C70AE8A9-E02B-4AFE-982C-998AF84D3C53}"/>
    <hyperlink ref="F240" location="A126285482T" display="A126285482T" xr:uid="{31F051AA-1488-4470-AA43-3AFA0F4933F4}"/>
    <hyperlink ref="D241" location="A126273898X" display="A126273898X" xr:uid="{4FB0989D-2CAF-4048-B369-4D781B1F972A}"/>
    <hyperlink ref="E241" location="A126297226C" display="A126297226C" xr:uid="{2CB56339-2DE5-4578-A490-500B9301DE34}"/>
    <hyperlink ref="F241" location="A126285562T" display="A126285562T" xr:uid="{0A3F0128-59A8-434E-855B-F84D1E00C18F}"/>
    <hyperlink ref="D242" location="A126273710K" display="A126273710K" xr:uid="{8C125211-A598-4993-9DE0-5F9AB32A56EB}"/>
    <hyperlink ref="E242" location="A126297038V" display="A126297038V" xr:uid="{C92A4C21-1DE4-4A84-96A5-85B1C204FC00}"/>
    <hyperlink ref="F242" location="A126285374J" display="A126285374J" xr:uid="{423CC5E9-161B-43C3-B143-B1F4B4D87273}"/>
    <hyperlink ref="D243" location="A126273850L" display="A126273850L" xr:uid="{566BC9B3-F1EC-471B-A808-4D91077E821E}"/>
    <hyperlink ref="E243" location="A126297178W" display="A126297178W" xr:uid="{3DF9554A-3B15-4619-9D6C-527118050217}"/>
    <hyperlink ref="F243" location="A126285514X" display="A126285514X" xr:uid="{D7485CCC-D80E-410E-9A58-22104208B9A0}"/>
    <hyperlink ref="D244" location="A126273854W" display="A126273854W" xr:uid="{30B7152D-4E73-4E6C-AA86-C0563012E977}"/>
    <hyperlink ref="E244" location="A126297182L" display="A126297182L" xr:uid="{9441103B-4B29-47A3-9BCE-F3E144668AFE}"/>
    <hyperlink ref="F244" location="A126285518J" display="A126285518J" xr:uid="{9F72B910-DA0B-4934-9BDF-47153ABF4871}"/>
    <hyperlink ref="D245" location="A126273742C" display="A126273742C" xr:uid="{6E125B26-4456-4697-928D-8A2F171B90CA}"/>
    <hyperlink ref="E245" location="A126297070V" display="A126297070V" xr:uid="{DA1F8AE0-75C6-4B88-AC64-1F0AE0418D63}"/>
    <hyperlink ref="F245" location="A126285406R" display="A126285406R" xr:uid="{14323632-71FF-4F85-9C2F-B20D6E29A1B1}"/>
    <hyperlink ref="D246" location="A126273714V" display="A126273714V" xr:uid="{7BF96627-F4DE-4CB3-AD24-0AAB749E3A42}"/>
    <hyperlink ref="E246" location="A126297042K" display="A126297042K" xr:uid="{4D350203-F0A4-4616-8105-911090CA2B03}"/>
    <hyperlink ref="F246" location="A126285378T" display="A126285378T" xr:uid="{43CAE110-D9AA-4609-A149-904AFB593E3B}"/>
    <hyperlink ref="D247" location="A126273770L" display="A126273770L" xr:uid="{FBED818B-C010-4154-A080-5B02D593558D}"/>
    <hyperlink ref="E247" location="A126297098W" display="A126297098W" xr:uid="{8B366295-DDA3-4288-B57F-6FAB8086E9F9}"/>
    <hyperlink ref="F247" location="A126285434X" display="A126285434X" xr:uid="{8F402B20-F50C-42D9-91F0-EC3D9CA11E39}"/>
    <hyperlink ref="D248" location="A126273734C" display="A126273734C" xr:uid="{72740602-D97B-4547-9B34-3C8872676BFE}"/>
    <hyperlink ref="E248" location="A126297062V" display="A126297062V" xr:uid="{9921C06C-794E-4FA6-8E9B-A5985C7A1C4E}"/>
    <hyperlink ref="F248" location="A126285398A" display="A126285398A" xr:uid="{D67F564F-C5EB-4827-8549-BB386B68975C}"/>
    <hyperlink ref="D250" location="A126273774W" display="A126273774W" xr:uid="{D440E0CA-327C-4B1D-88A0-02A652B9700A}"/>
    <hyperlink ref="E250" location="A126297102A" display="A126297102A" xr:uid="{2E2D953C-51F4-45B2-968D-F5DAF83D3DB8}"/>
    <hyperlink ref="F250" location="A126285438J" display="A126285438J" xr:uid="{ED5ACC94-131B-44B7-A932-4C00C7A2522E}"/>
    <hyperlink ref="D251" location="A126273746L" display="A126273746L" xr:uid="{A1B55250-E79E-4A2E-BEE0-86FA538C482C}"/>
    <hyperlink ref="E251" location="A126297074C" display="A126297074C" xr:uid="{AC6108D1-C2D3-4C92-99EA-310F3EA762AB}"/>
    <hyperlink ref="F251" location="A126285410F" display="A126285410F" xr:uid="{57DB54AB-FD41-4291-8A54-7E73A26D57A9}"/>
    <hyperlink ref="D253" location="A126273778F" display="A126273778F" xr:uid="{902B7F3E-FA32-4FDB-9D20-82E925F62C42}"/>
    <hyperlink ref="E253" location="A126297106K" display="A126297106K" xr:uid="{076BBA9F-8274-4FE9-93E2-A62F81675FE2}"/>
    <hyperlink ref="F253" location="A126285442X" display="A126285442X" xr:uid="{BA46FCF0-C7E2-4401-A5B0-CD043351F9F7}"/>
    <hyperlink ref="D254" location="A126273822C" display="A126273822C" xr:uid="{76450B6E-5A39-4363-B340-493E8F3101BB}"/>
    <hyperlink ref="E254" location="A126297150V" display="A126297150V" xr:uid="{0A0F3444-1A17-48C9-A5E3-D3977F873E7B}"/>
    <hyperlink ref="F254" location="A126285486A" display="A126285486A" xr:uid="{E7625BED-AF06-45E7-BD4A-039692BA7537}"/>
    <hyperlink ref="D256" location="A126273782W" display="A126273782W" xr:uid="{19583466-A3BD-40FF-9A7F-CED4A062679D}"/>
    <hyperlink ref="E256" location="A126297110A" display="A126297110A" xr:uid="{2C194896-D6A9-49D7-AF6B-5D9978C916E3}"/>
    <hyperlink ref="F256" location="A126285446J" display="A126285446J" xr:uid="{DD749474-C5C8-49A3-9C84-0F9074F223CF}"/>
    <hyperlink ref="D257" location="A126273750C" display="A126273750C" xr:uid="{7994750A-67FD-458B-B520-C9EED76FC065}"/>
    <hyperlink ref="E257" location="A126297078L" display="A126297078L" xr:uid="{BD01AD39-05EA-43C9-9C4A-06C4A5776DCC}"/>
    <hyperlink ref="F257" location="A126285414R" display="A126285414R" xr:uid="{28C46797-6877-4FC1-AEF4-92DD6BEEFB5F}"/>
    <hyperlink ref="D258" location="A126273858F" display="A126273858F" xr:uid="{298CEDDA-01CF-438D-9077-34D206DD1C82}"/>
    <hyperlink ref="E258" location="A126297186W" display="A126297186W" xr:uid="{6DED7335-2988-4B7E-8DF5-8E4CB567577E}"/>
    <hyperlink ref="F258" location="A126285522X" display="A126285522X" xr:uid="{4AE12338-C15F-4C4F-9531-3B2D4A9822E0}"/>
    <hyperlink ref="D259" location="A126273826L" display="A126273826L" xr:uid="{E216AF12-AF6B-4975-BE88-CB96419954FA}"/>
    <hyperlink ref="E259" location="A126297154C" display="A126297154C" xr:uid="{6074477B-A292-4448-8040-E3ABC891F110}"/>
    <hyperlink ref="F259" location="A126285490T" display="A126285490T" xr:uid="{CB96BF94-ED1B-4DE0-A0F5-78826CB91584}"/>
    <hyperlink ref="D260" location="A126273830C" display="A126273830C" xr:uid="{D10353AF-B0E3-4B4E-8524-E9D2A4B0EB72}"/>
    <hyperlink ref="E260" location="A126297158L" display="A126297158L" xr:uid="{CC57E689-F68F-44DD-8DF9-1C380711C067}"/>
    <hyperlink ref="F260" location="A126285494A" display="A126285494A" xr:uid="{1E4B6749-0A81-469A-B909-054A9BFCD4EE}"/>
    <hyperlink ref="D231" location="A126273902C" display="A126273902C" xr:uid="{0859408F-1CB4-4D3C-AB46-FF86D8E1AACF}"/>
    <hyperlink ref="E231" location="A126297230V" display="A126297230V" xr:uid="{F1669F8E-F9F9-4A72-929A-1AE02DD7DD6A}"/>
    <hyperlink ref="F231" location="A126285566A" display="A126285566A" xr:uid="{C865668D-42F8-4663-BB03-3BDDB02991D2}"/>
    <hyperlink ref="D264" location="A126273718C" display="A126273718C" xr:uid="{4398CE08-7871-4D52-82D1-44D50AB0ED55}"/>
    <hyperlink ref="E264" location="A126297046V" display="A126297046V" xr:uid="{3EED44E8-D074-47E6-812E-4D5CA76B92B4}"/>
    <hyperlink ref="F264" location="A126285382J" display="A126285382J" xr:uid="{A71C5237-48A3-43A1-BA7D-B13FB36C698A}"/>
    <hyperlink ref="D265" location="A126273786F" display="A126273786F" xr:uid="{48B28F65-A690-492D-B39D-CD7B86CBAA29}"/>
    <hyperlink ref="E265" location="A126297114K" display="A126297114K" xr:uid="{B1C9CA43-94E2-4C4F-A492-C50CC9839567}"/>
    <hyperlink ref="F265" location="A126285450X" display="A126285450X" xr:uid="{68C11BA9-0B2B-4169-8CF3-F6469EEE79EF}"/>
    <hyperlink ref="D266" location="A126273738L" display="A126273738L" xr:uid="{2A7BA968-2E46-4EBD-91A2-190BE08491DA}"/>
    <hyperlink ref="E266" location="A126297066C" display="A126297066C" xr:uid="{38758661-DB22-4C0A-B741-78DCC40AC0CD}"/>
    <hyperlink ref="F266" location="A126285402F" display="A126285402F" xr:uid="{B3340B0A-2F24-4BD6-A994-A90B48D1728B}"/>
    <hyperlink ref="D267" location="A126273834L" display="A126273834L" xr:uid="{80DBAE2F-1AC7-4BB0-A1DB-0D7BCE05B989}"/>
    <hyperlink ref="E267" location="A126297162C" display="A126297162C" xr:uid="{BFA78C1A-A550-4B58-B12A-5017D1F67DB5}"/>
    <hyperlink ref="F267" location="A126285498K" display="A126285498K" xr:uid="{7E842364-74D6-418D-9B92-B3DC6E65FA7F}"/>
    <hyperlink ref="D268" location="A126273838W" display="A126273838W" xr:uid="{B32D242E-1594-48D4-826F-11EFF80A9A9A}"/>
    <hyperlink ref="E268" location="A126297166L" display="A126297166L" xr:uid="{D0A947E0-3F11-4950-AE78-AFBA92CFD108}"/>
    <hyperlink ref="F268" location="A126285502R" display="A126285502R" xr:uid="{EA7306C2-D24C-4813-B1F6-E093DD76AC55}"/>
    <hyperlink ref="D269" location="A126273754L" display="A126273754L" xr:uid="{5B90F888-FC8B-40FA-8B17-066D53DFD127}"/>
    <hyperlink ref="E269" location="A126297082C" display="A126297082C" xr:uid="{F8B2544B-A348-4E93-BDB0-814437B3297A}"/>
    <hyperlink ref="F269" location="A126285418X" display="A126285418X" xr:uid="{8DF3EB44-B2DF-421D-A47D-8B7076345355}"/>
    <hyperlink ref="D270" location="A126273722V" display="A126273722V" xr:uid="{7C995A68-7C7C-422E-8F2C-9834302F73CB}"/>
    <hyperlink ref="E270" location="A126297050K" display="A126297050K" xr:uid="{F051B733-69E4-4324-9C26-1983CCCCB42E}"/>
    <hyperlink ref="F270" location="A126285386T" display="A126285386T" xr:uid="{54335A97-A898-44E7-8855-9253FA2F61FF}"/>
    <hyperlink ref="D271" location="A126273906L" display="A126273906L" xr:uid="{6F90E97E-EED7-42E7-848D-3699A0F1CF05}"/>
    <hyperlink ref="E271" location="A126297234C" display="A126297234C" xr:uid="{CE68B4DE-D156-4716-9C08-FEDB4ADF8ABB}"/>
    <hyperlink ref="F271" location="A126285570T" display="A126285570T" xr:uid="{039C9F61-EBB5-4FE2-894F-06439623377D}"/>
    <hyperlink ref="D272" location="A126273790W" display="A126273790W" xr:uid="{887BFEFF-3C89-4510-84B8-D18766B91A23}"/>
    <hyperlink ref="E272" location="A126297118V" display="A126297118V" xr:uid="{77C9FDED-539E-4B27-A4AB-ED378E90B4C5}"/>
    <hyperlink ref="F272" location="A126285454J" display="A126285454J" xr:uid="{248E7116-9283-44B1-AA2E-9865A7CE12E1}"/>
    <hyperlink ref="D273" location="A126273862W" display="A126273862W" xr:uid="{F650175D-2A44-4FB1-B999-DAE3CC3BF330}"/>
    <hyperlink ref="E273" location="A126297190L" display="A126297190L" xr:uid="{E9232979-5A5B-46DB-BA0B-1FBCDF0C3DD8}"/>
    <hyperlink ref="F273" location="A126285526J" display="A126285526J" xr:uid="{10EB20A0-1FEC-43FB-A214-C5B6611222A8}"/>
    <hyperlink ref="D201" location="A126273910C" display="A126273910C" xr:uid="{FA87ECA5-830C-4F71-8468-760C4E4A3229}"/>
    <hyperlink ref="E201" location="A126297238L" display="A126297238L" xr:uid="{539A5778-64C9-4B5F-AE20-32AB18D8BAC6}"/>
    <hyperlink ref="F201" location="A126285574A" display="A126285574A" xr:uid="{5123B2D1-CCA3-4549-B0E5-1BFAE97B0AF5}"/>
    <hyperlink ref="D206" location="A126273866F" display="A126273866F" xr:uid="{B7A525C0-C506-41E2-91DA-3C095ADE89F7}"/>
    <hyperlink ref="E206" location="A126297194W" display="A126297194W" xr:uid="{31CAB55C-3175-4CA1-965A-6B837E24D6D8}"/>
    <hyperlink ref="F206" location="A126285530X" display="A126285530X" xr:uid="{53100048-BE45-491D-81C1-94F2A618E92E}"/>
    <hyperlink ref="D227" location="A126273794F" display="A126273794F" xr:uid="{AC3E2E6B-C3FA-4967-B829-E23C41DF9FF5}"/>
    <hyperlink ref="E227" location="A126297122K" display="A126297122K" xr:uid="{D61EB238-E492-4E5B-8229-5C788BDC15D2}"/>
    <hyperlink ref="F227" location="A126285458T" display="A126285458T" xr:uid="{D9A2F53A-B401-4B46-80F7-2A075C58D9E7}"/>
    <hyperlink ref="D232" location="A126273894R" display="A126273894R" xr:uid="{BA97A3D9-F0DA-4A62-ACA2-4EAFFC4D8807}"/>
    <hyperlink ref="E232" location="A126297222V" display="A126297222V" xr:uid="{ED595995-498F-4DEC-A2D0-594C70850980}"/>
    <hyperlink ref="F232" location="A126285558A" display="A126285558A" xr:uid="{F72DC96A-0B29-4487-8DE8-55E672AEBDE9}"/>
    <hyperlink ref="D261" location="A126273702K" display="A126273702K" xr:uid="{06AB9840-A647-47C1-99CE-5DFAE5ED2428}"/>
    <hyperlink ref="E261" location="A126297030A" display="A126297030A" xr:uid="{7440E7C7-B3C1-46C9-AA65-B1EE8B696251}"/>
    <hyperlink ref="F261" location="A126285366J" display="A126285366J" xr:uid="{D6CCBD09-D408-4E03-BEB9-09440F8BE3B3}"/>
    <hyperlink ref="D274" location="A126273902C" display="A126273902C" xr:uid="{72BB2D48-51A8-46CD-BFBE-6A90D3BDD242}"/>
    <hyperlink ref="E274" location="A126297230V" display="A126297230V" xr:uid="{97E2413F-7693-4420-A553-F5667A1B7E0F}"/>
    <hyperlink ref="F274" location="A126285566A" display="A126285566A" xr:uid="{D3597323-FED3-45B0-8400-305BC4B0D148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2281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4254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4255</v>
      </c>
    </row>
    <row r="6" spans="1:13" ht="15.75" customHeight="1">
      <c r="B6" s="70" t="s">
        <v>4256</v>
      </c>
      <c r="C6" s="70"/>
      <c r="D6" s="70"/>
      <c r="E6" s="70"/>
      <c r="F6" s="70"/>
      <c r="G6" s="70"/>
      <c r="H6" s="70"/>
      <c r="I6" s="70"/>
      <c r="J6" s="70"/>
      <c r="K6" s="70"/>
      <c r="L6" s="70"/>
    </row>
    <row r="8" spans="1:13" ht="15">
      <c r="D8" s="16" t="s">
        <v>4258</v>
      </c>
    </row>
    <row r="9" spans="1:13" s="17" customFormat="1"/>
    <row r="10" spans="1:13" ht="22.5" customHeight="1">
      <c r="A10" s="18" t="s">
        <v>4259</v>
      </c>
      <c r="B10" s="18"/>
      <c r="C10" s="18"/>
      <c r="D10" s="18" t="s">
        <v>230</v>
      </c>
      <c r="E10" s="18" t="s">
        <v>237</v>
      </c>
      <c r="F10" s="18" t="s">
        <v>234</v>
      </c>
      <c r="G10" s="18" t="s">
        <v>235</v>
      </c>
      <c r="H10" s="18" t="s">
        <v>4260</v>
      </c>
      <c r="I10" s="18" t="s">
        <v>229</v>
      </c>
      <c r="J10" s="18" t="s">
        <v>231</v>
      </c>
      <c r="K10" s="18" t="s">
        <v>4261</v>
      </c>
      <c r="L10" s="18" t="s">
        <v>233</v>
      </c>
    </row>
    <row r="12" spans="1:13">
      <c r="A12" s="11" t="s">
        <v>0</v>
      </c>
      <c r="D12" s="11" t="s">
        <v>239</v>
      </c>
      <c r="E12" s="19" t="s">
        <v>241</v>
      </c>
      <c r="F12" s="10">
        <v>42036</v>
      </c>
      <c r="G12" s="10">
        <v>45689</v>
      </c>
      <c r="H12" s="11">
        <v>11</v>
      </c>
      <c r="I12" s="20" t="s">
        <v>238</v>
      </c>
      <c r="J12" s="11" t="s">
        <v>240</v>
      </c>
      <c r="K12" s="11" t="s">
        <v>4263</v>
      </c>
      <c r="L12" s="11">
        <v>2</v>
      </c>
    </row>
    <row r="13" spans="1:13">
      <c r="A13" s="11" t="s">
        <v>1</v>
      </c>
      <c r="D13" s="11" t="s">
        <v>239</v>
      </c>
      <c r="E13" s="19" t="s">
        <v>242</v>
      </c>
      <c r="F13" s="10">
        <v>42036</v>
      </c>
      <c r="G13" s="10">
        <v>45689</v>
      </c>
      <c r="H13" s="11">
        <v>11</v>
      </c>
      <c r="I13" s="20" t="s">
        <v>238</v>
      </c>
      <c r="J13" s="11" t="s">
        <v>240</v>
      </c>
      <c r="K13" s="11" t="s">
        <v>4263</v>
      </c>
      <c r="L13" s="11">
        <v>2</v>
      </c>
    </row>
    <row r="14" spans="1:13">
      <c r="A14" s="11" t="s">
        <v>2</v>
      </c>
      <c r="D14" s="11" t="s">
        <v>239</v>
      </c>
      <c r="E14" s="19" t="s">
        <v>243</v>
      </c>
      <c r="F14" s="10">
        <v>42036</v>
      </c>
      <c r="G14" s="10">
        <v>45689</v>
      </c>
      <c r="H14" s="11">
        <v>11</v>
      </c>
      <c r="I14" s="20" t="s">
        <v>238</v>
      </c>
      <c r="J14" s="11" t="s">
        <v>240</v>
      </c>
      <c r="K14" s="11" t="s">
        <v>4263</v>
      </c>
      <c r="L14" s="11">
        <v>2</v>
      </c>
    </row>
    <row r="15" spans="1:13">
      <c r="A15" s="11" t="s">
        <v>3</v>
      </c>
      <c r="D15" s="11" t="s">
        <v>239</v>
      </c>
      <c r="E15" s="19" t="s">
        <v>244</v>
      </c>
      <c r="F15" s="10">
        <v>42036</v>
      </c>
      <c r="G15" s="10">
        <v>45689</v>
      </c>
      <c r="H15" s="11">
        <v>11</v>
      </c>
      <c r="I15" s="20" t="s">
        <v>238</v>
      </c>
      <c r="J15" s="11" t="s">
        <v>240</v>
      </c>
      <c r="K15" s="11" t="s">
        <v>4263</v>
      </c>
      <c r="L15" s="11">
        <v>2</v>
      </c>
    </row>
    <row r="16" spans="1:13">
      <c r="A16" s="11" t="s">
        <v>4</v>
      </c>
      <c r="D16" s="11" t="s">
        <v>239</v>
      </c>
      <c r="E16" s="19" t="s">
        <v>245</v>
      </c>
      <c r="F16" s="10">
        <v>42036</v>
      </c>
      <c r="G16" s="10">
        <v>45689</v>
      </c>
      <c r="H16" s="11">
        <v>11</v>
      </c>
      <c r="I16" s="20" t="s">
        <v>238</v>
      </c>
      <c r="J16" s="11" t="s">
        <v>240</v>
      </c>
      <c r="K16" s="11" t="s">
        <v>4263</v>
      </c>
      <c r="L16" s="11">
        <v>2</v>
      </c>
    </row>
    <row r="17" spans="1:12">
      <c r="A17" s="11" t="s">
        <v>5</v>
      </c>
      <c r="D17" s="11" t="s">
        <v>239</v>
      </c>
      <c r="E17" s="19" t="s">
        <v>246</v>
      </c>
      <c r="F17" s="10">
        <v>42036</v>
      </c>
      <c r="G17" s="10">
        <v>45689</v>
      </c>
      <c r="H17" s="11">
        <v>11</v>
      </c>
      <c r="I17" s="20" t="s">
        <v>238</v>
      </c>
      <c r="J17" s="11" t="s">
        <v>240</v>
      </c>
      <c r="K17" s="11" t="s">
        <v>4263</v>
      </c>
      <c r="L17" s="11">
        <v>2</v>
      </c>
    </row>
    <row r="18" spans="1:12">
      <c r="A18" s="11" t="s">
        <v>6</v>
      </c>
      <c r="D18" s="11" t="s">
        <v>239</v>
      </c>
      <c r="E18" s="19" t="s">
        <v>247</v>
      </c>
      <c r="F18" s="10">
        <v>42036</v>
      </c>
      <c r="G18" s="10">
        <v>45689</v>
      </c>
      <c r="H18" s="11">
        <v>11</v>
      </c>
      <c r="I18" s="20" t="s">
        <v>238</v>
      </c>
      <c r="J18" s="11" t="s">
        <v>240</v>
      </c>
      <c r="K18" s="11" t="s">
        <v>4263</v>
      </c>
      <c r="L18" s="11">
        <v>2</v>
      </c>
    </row>
    <row r="19" spans="1:12">
      <c r="A19" s="11" t="s">
        <v>7</v>
      </c>
      <c r="D19" s="11" t="s">
        <v>239</v>
      </c>
      <c r="E19" s="19" t="s">
        <v>248</v>
      </c>
      <c r="F19" s="10">
        <v>42036</v>
      </c>
      <c r="G19" s="10">
        <v>45689</v>
      </c>
      <c r="H19" s="11">
        <v>11</v>
      </c>
      <c r="I19" s="20" t="s">
        <v>238</v>
      </c>
      <c r="J19" s="11" t="s">
        <v>240</v>
      </c>
      <c r="K19" s="11" t="s">
        <v>4263</v>
      </c>
      <c r="L19" s="11">
        <v>2</v>
      </c>
    </row>
    <row r="20" spans="1:12">
      <c r="A20" s="11" t="s">
        <v>8</v>
      </c>
      <c r="D20" s="11" t="s">
        <v>239</v>
      </c>
      <c r="E20" s="19" t="s">
        <v>249</v>
      </c>
      <c r="F20" s="10">
        <v>42036</v>
      </c>
      <c r="G20" s="10">
        <v>45689</v>
      </c>
      <c r="H20" s="11">
        <v>11</v>
      </c>
      <c r="I20" s="20" t="s">
        <v>238</v>
      </c>
      <c r="J20" s="11" t="s">
        <v>240</v>
      </c>
      <c r="K20" s="11" t="s">
        <v>4263</v>
      </c>
      <c r="L20" s="11">
        <v>2</v>
      </c>
    </row>
    <row r="21" spans="1:12">
      <c r="A21" s="11" t="s">
        <v>9</v>
      </c>
      <c r="D21" s="11" t="s">
        <v>239</v>
      </c>
      <c r="E21" s="19" t="s">
        <v>250</v>
      </c>
      <c r="F21" s="10">
        <v>42036</v>
      </c>
      <c r="G21" s="10">
        <v>45689</v>
      </c>
      <c r="H21" s="11">
        <v>11</v>
      </c>
      <c r="I21" s="20" t="s">
        <v>238</v>
      </c>
      <c r="J21" s="11" t="s">
        <v>240</v>
      </c>
      <c r="K21" s="11" t="s">
        <v>4263</v>
      </c>
      <c r="L21" s="11">
        <v>2</v>
      </c>
    </row>
    <row r="22" spans="1:12">
      <c r="A22" s="11" t="s">
        <v>10</v>
      </c>
      <c r="D22" s="11" t="s">
        <v>239</v>
      </c>
      <c r="E22" s="19" t="s">
        <v>251</v>
      </c>
      <c r="F22" s="10">
        <v>42036</v>
      </c>
      <c r="G22" s="10">
        <v>45689</v>
      </c>
      <c r="H22" s="11">
        <v>11</v>
      </c>
      <c r="I22" s="20" t="s">
        <v>238</v>
      </c>
      <c r="J22" s="11" t="s">
        <v>240</v>
      </c>
      <c r="K22" s="11" t="s">
        <v>4263</v>
      </c>
      <c r="L22" s="11">
        <v>2</v>
      </c>
    </row>
    <row r="23" spans="1:12">
      <c r="A23" s="11" t="s">
        <v>11</v>
      </c>
      <c r="D23" s="11" t="s">
        <v>239</v>
      </c>
      <c r="E23" s="19" t="s">
        <v>252</v>
      </c>
      <c r="F23" s="10">
        <v>42036</v>
      </c>
      <c r="G23" s="10">
        <v>45689</v>
      </c>
      <c r="H23" s="11">
        <v>11</v>
      </c>
      <c r="I23" s="20" t="s">
        <v>238</v>
      </c>
      <c r="J23" s="11" t="s">
        <v>240</v>
      </c>
      <c r="K23" s="11" t="s">
        <v>4263</v>
      </c>
      <c r="L23" s="11">
        <v>2</v>
      </c>
    </row>
    <row r="24" spans="1:12">
      <c r="A24" s="11" t="s">
        <v>12</v>
      </c>
      <c r="D24" s="11" t="s">
        <v>239</v>
      </c>
      <c r="E24" s="19" t="s">
        <v>253</v>
      </c>
      <c r="F24" s="10">
        <v>42036</v>
      </c>
      <c r="G24" s="10">
        <v>45689</v>
      </c>
      <c r="H24" s="11">
        <v>11</v>
      </c>
      <c r="I24" s="20" t="s">
        <v>238</v>
      </c>
      <c r="J24" s="11" t="s">
        <v>240</v>
      </c>
      <c r="K24" s="11" t="s">
        <v>4263</v>
      </c>
      <c r="L24" s="11">
        <v>2</v>
      </c>
    </row>
    <row r="25" spans="1:12">
      <c r="A25" s="11" t="s">
        <v>13</v>
      </c>
      <c r="D25" s="11" t="s">
        <v>239</v>
      </c>
      <c r="E25" s="19" t="s">
        <v>254</v>
      </c>
      <c r="F25" s="10">
        <v>42036</v>
      </c>
      <c r="G25" s="10">
        <v>45689</v>
      </c>
      <c r="H25" s="11">
        <v>11</v>
      </c>
      <c r="I25" s="20" t="s">
        <v>238</v>
      </c>
      <c r="J25" s="11" t="s">
        <v>240</v>
      </c>
      <c r="K25" s="11" t="s">
        <v>4263</v>
      </c>
      <c r="L25" s="11">
        <v>2</v>
      </c>
    </row>
    <row r="26" spans="1:12">
      <c r="A26" s="11" t="s">
        <v>14</v>
      </c>
      <c r="D26" s="11" t="s">
        <v>239</v>
      </c>
      <c r="E26" s="19" t="s">
        <v>255</v>
      </c>
      <c r="F26" s="10">
        <v>42036</v>
      </c>
      <c r="G26" s="10">
        <v>45689</v>
      </c>
      <c r="H26" s="11">
        <v>11</v>
      </c>
      <c r="I26" s="20" t="s">
        <v>238</v>
      </c>
      <c r="J26" s="11" t="s">
        <v>240</v>
      </c>
      <c r="K26" s="11" t="s">
        <v>4263</v>
      </c>
      <c r="L26" s="11">
        <v>2</v>
      </c>
    </row>
    <row r="27" spans="1:12">
      <c r="A27" s="11" t="s">
        <v>15</v>
      </c>
      <c r="D27" s="11" t="s">
        <v>239</v>
      </c>
      <c r="E27" s="19" t="s">
        <v>256</v>
      </c>
      <c r="F27" s="10">
        <v>42036</v>
      </c>
      <c r="G27" s="10">
        <v>45689</v>
      </c>
      <c r="H27" s="11">
        <v>11</v>
      </c>
      <c r="I27" s="20" t="s">
        <v>238</v>
      </c>
      <c r="J27" s="11" t="s">
        <v>240</v>
      </c>
      <c r="K27" s="11" t="s">
        <v>4263</v>
      </c>
      <c r="L27" s="11">
        <v>2</v>
      </c>
    </row>
    <row r="28" spans="1:12">
      <c r="A28" s="11" t="s">
        <v>16</v>
      </c>
      <c r="D28" s="11" t="s">
        <v>239</v>
      </c>
      <c r="E28" s="19" t="s">
        <v>257</v>
      </c>
      <c r="F28" s="10">
        <v>42036</v>
      </c>
      <c r="G28" s="10">
        <v>45689</v>
      </c>
      <c r="H28" s="11">
        <v>11</v>
      </c>
      <c r="I28" s="20" t="s">
        <v>238</v>
      </c>
      <c r="J28" s="11" t="s">
        <v>240</v>
      </c>
      <c r="K28" s="11" t="s">
        <v>4263</v>
      </c>
      <c r="L28" s="11">
        <v>2</v>
      </c>
    </row>
    <row r="29" spans="1:12">
      <c r="A29" s="11" t="s">
        <v>17</v>
      </c>
      <c r="D29" s="11" t="s">
        <v>239</v>
      </c>
      <c r="E29" s="19" t="s">
        <v>258</v>
      </c>
      <c r="F29" s="10">
        <v>42036</v>
      </c>
      <c r="G29" s="10">
        <v>45689</v>
      </c>
      <c r="H29" s="11">
        <v>11</v>
      </c>
      <c r="I29" s="20" t="s">
        <v>238</v>
      </c>
      <c r="J29" s="11" t="s">
        <v>240</v>
      </c>
      <c r="K29" s="11" t="s">
        <v>4263</v>
      </c>
      <c r="L29" s="11">
        <v>2</v>
      </c>
    </row>
    <row r="30" spans="1:12">
      <c r="A30" s="11" t="s">
        <v>18</v>
      </c>
      <c r="D30" s="11" t="s">
        <v>239</v>
      </c>
      <c r="E30" s="19" t="s">
        <v>259</v>
      </c>
      <c r="F30" s="10">
        <v>42036</v>
      </c>
      <c r="G30" s="10">
        <v>45689</v>
      </c>
      <c r="H30" s="11">
        <v>11</v>
      </c>
      <c r="I30" s="20" t="s">
        <v>238</v>
      </c>
      <c r="J30" s="11" t="s">
        <v>240</v>
      </c>
      <c r="K30" s="11" t="s">
        <v>4263</v>
      </c>
      <c r="L30" s="11">
        <v>2</v>
      </c>
    </row>
    <row r="31" spans="1:12">
      <c r="A31" s="11" t="s">
        <v>19</v>
      </c>
      <c r="D31" s="11" t="s">
        <v>239</v>
      </c>
      <c r="E31" s="19" t="s">
        <v>260</v>
      </c>
      <c r="F31" s="10">
        <v>42036</v>
      </c>
      <c r="G31" s="10">
        <v>45689</v>
      </c>
      <c r="H31" s="11">
        <v>11</v>
      </c>
      <c r="I31" s="20" t="s">
        <v>238</v>
      </c>
      <c r="J31" s="11" t="s">
        <v>240</v>
      </c>
      <c r="K31" s="11" t="s">
        <v>4263</v>
      </c>
      <c r="L31" s="11">
        <v>2</v>
      </c>
    </row>
    <row r="32" spans="1:12">
      <c r="A32" s="11" t="s">
        <v>20</v>
      </c>
      <c r="D32" s="11" t="s">
        <v>239</v>
      </c>
      <c r="E32" s="19" t="s">
        <v>261</v>
      </c>
      <c r="F32" s="10">
        <v>42036</v>
      </c>
      <c r="G32" s="10">
        <v>45689</v>
      </c>
      <c r="H32" s="11">
        <v>11</v>
      </c>
      <c r="I32" s="20" t="s">
        <v>238</v>
      </c>
      <c r="J32" s="11" t="s">
        <v>240</v>
      </c>
      <c r="K32" s="11" t="s">
        <v>4263</v>
      </c>
      <c r="L32" s="11">
        <v>2</v>
      </c>
    </row>
    <row r="33" spans="1:12">
      <c r="A33" s="11" t="s">
        <v>21</v>
      </c>
      <c r="D33" s="11" t="s">
        <v>239</v>
      </c>
      <c r="E33" s="19" t="s">
        <v>262</v>
      </c>
      <c r="F33" s="10">
        <v>42036</v>
      </c>
      <c r="G33" s="10">
        <v>45689</v>
      </c>
      <c r="H33" s="11">
        <v>11</v>
      </c>
      <c r="I33" s="20" t="s">
        <v>238</v>
      </c>
      <c r="J33" s="11" t="s">
        <v>240</v>
      </c>
      <c r="K33" s="11" t="s">
        <v>4263</v>
      </c>
      <c r="L33" s="11">
        <v>2</v>
      </c>
    </row>
    <row r="34" spans="1:12">
      <c r="A34" s="11" t="s">
        <v>22</v>
      </c>
      <c r="D34" s="11" t="s">
        <v>239</v>
      </c>
      <c r="E34" s="19" t="s">
        <v>263</v>
      </c>
      <c r="F34" s="10">
        <v>42036</v>
      </c>
      <c r="G34" s="10">
        <v>45689</v>
      </c>
      <c r="H34" s="11">
        <v>11</v>
      </c>
      <c r="I34" s="20" t="s">
        <v>238</v>
      </c>
      <c r="J34" s="11" t="s">
        <v>240</v>
      </c>
      <c r="K34" s="11" t="s">
        <v>4263</v>
      </c>
      <c r="L34" s="11">
        <v>2</v>
      </c>
    </row>
    <row r="35" spans="1:12">
      <c r="A35" s="11" t="s">
        <v>23</v>
      </c>
      <c r="D35" s="11" t="s">
        <v>239</v>
      </c>
      <c r="E35" s="19" t="s">
        <v>264</v>
      </c>
      <c r="F35" s="10">
        <v>42036</v>
      </c>
      <c r="G35" s="10">
        <v>45689</v>
      </c>
      <c r="H35" s="11">
        <v>11</v>
      </c>
      <c r="I35" s="20" t="s">
        <v>238</v>
      </c>
      <c r="J35" s="11" t="s">
        <v>240</v>
      </c>
      <c r="K35" s="11" t="s">
        <v>4263</v>
      </c>
      <c r="L35" s="11">
        <v>2</v>
      </c>
    </row>
    <row r="36" spans="1:12">
      <c r="A36" s="11" t="s">
        <v>24</v>
      </c>
      <c r="D36" s="11" t="s">
        <v>239</v>
      </c>
      <c r="E36" s="19" t="s">
        <v>265</v>
      </c>
      <c r="F36" s="10">
        <v>42036</v>
      </c>
      <c r="G36" s="10">
        <v>45689</v>
      </c>
      <c r="H36" s="11">
        <v>11</v>
      </c>
      <c r="I36" s="20" t="s">
        <v>238</v>
      </c>
      <c r="J36" s="11" t="s">
        <v>240</v>
      </c>
      <c r="K36" s="11" t="s">
        <v>4263</v>
      </c>
      <c r="L36" s="11">
        <v>2</v>
      </c>
    </row>
    <row r="37" spans="1:12">
      <c r="A37" s="11" t="s">
        <v>25</v>
      </c>
      <c r="D37" s="11" t="s">
        <v>239</v>
      </c>
      <c r="E37" s="19" t="s">
        <v>266</v>
      </c>
      <c r="F37" s="10">
        <v>42036</v>
      </c>
      <c r="G37" s="10">
        <v>45689</v>
      </c>
      <c r="H37" s="11">
        <v>11</v>
      </c>
      <c r="I37" s="20" t="s">
        <v>238</v>
      </c>
      <c r="J37" s="11" t="s">
        <v>240</v>
      </c>
      <c r="K37" s="11" t="s">
        <v>4263</v>
      </c>
      <c r="L37" s="11">
        <v>2</v>
      </c>
    </row>
    <row r="38" spans="1:12">
      <c r="A38" s="11" t="s">
        <v>26</v>
      </c>
      <c r="D38" s="11" t="s">
        <v>239</v>
      </c>
      <c r="E38" s="19" t="s">
        <v>267</v>
      </c>
      <c r="F38" s="10">
        <v>42036</v>
      </c>
      <c r="G38" s="10">
        <v>45689</v>
      </c>
      <c r="H38" s="11">
        <v>11</v>
      </c>
      <c r="I38" s="20" t="s">
        <v>238</v>
      </c>
      <c r="J38" s="11" t="s">
        <v>240</v>
      </c>
      <c r="K38" s="11" t="s">
        <v>4263</v>
      </c>
      <c r="L38" s="11">
        <v>2</v>
      </c>
    </row>
    <row r="39" spans="1:12">
      <c r="A39" s="11" t="s">
        <v>27</v>
      </c>
      <c r="D39" s="11" t="s">
        <v>239</v>
      </c>
      <c r="E39" s="19" t="s">
        <v>268</v>
      </c>
      <c r="F39" s="10">
        <v>42036</v>
      </c>
      <c r="G39" s="10">
        <v>45689</v>
      </c>
      <c r="H39" s="11">
        <v>11</v>
      </c>
      <c r="I39" s="20" t="s">
        <v>238</v>
      </c>
      <c r="J39" s="11" t="s">
        <v>240</v>
      </c>
      <c r="K39" s="11" t="s">
        <v>4263</v>
      </c>
      <c r="L39" s="11">
        <v>2</v>
      </c>
    </row>
    <row r="40" spans="1:12">
      <c r="A40" s="11" t="s">
        <v>28</v>
      </c>
      <c r="D40" s="11" t="s">
        <v>239</v>
      </c>
      <c r="E40" s="19" t="s">
        <v>269</v>
      </c>
      <c r="F40" s="10">
        <v>42036</v>
      </c>
      <c r="G40" s="10">
        <v>45689</v>
      </c>
      <c r="H40" s="11">
        <v>11</v>
      </c>
      <c r="I40" s="20" t="s">
        <v>238</v>
      </c>
      <c r="J40" s="11" t="s">
        <v>240</v>
      </c>
      <c r="K40" s="11" t="s">
        <v>4263</v>
      </c>
      <c r="L40" s="11">
        <v>2</v>
      </c>
    </row>
    <row r="41" spans="1:12">
      <c r="A41" s="11" t="s">
        <v>29</v>
      </c>
      <c r="D41" s="11" t="s">
        <v>239</v>
      </c>
      <c r="E41" s="19" t="s">
        <v>270</v>
      </c>
      <c r="F41" s="10">
        <v>42036</v>
      </c>
      <c r="G41" s="10">
        <v>45689</v>
      </c>
      <c r="H41" s="11">
        <v>11</v>
      </c>
      <c r="I41" s="20" t="s">
        <v>238</v>
      </c>
      <c r="J41" s="11" t="s">
        <v>240</v>
      </c>
      <c r="K41" s="11" t="s">
        <v>4263</v>
      </c>
      <c r="L41" s="11">
        <v>2</v>
      </c>
    </row>
    <row r="42" spans="1:12">
      <c r="A42" s="11" t="s">
        <v>30</v>
      </c>
      <c r="D42" s="11" t="s">
        <v>239</v>
      </c>
      <c r="E42" s="19" t="s">
        <v>271</v>
      </c>
      <c r="F42" s="10">
        <v>42036</v>
      </c>
      <c r="G42" s="10">
        <v>45689</v>
      </c>
      <c r="H42" s="11">
        <v>11</v>
      </c>
      <c r="I42" s="20" t="s">
        <v>238</v>
      </c>
      <c r="J42" s="11" t="s">
        <v>240</v>
      </c>
      <c r="K42" s="11" t="s">
        <v>4263</v>
      </c>
      <c r="L42" s="11">
        <v>2</v>
      </c>
    </row>
    <row r="43" spans="1:12">
      <c r="A43" s="11" t="s">
        <v>31</v>
      </c>
      <c r="D43" s="11" t="s">
        <v>239</v>
      </c>
      <c r="E43" s="19" t="s">
        <v>272</v>
      </c>
      <c r="F43" s="10">
        <v>42036</v>
      </c>
      <c r="G43" s="10">
        <v>45689</v>
      </c>
      <c r="H43" s="11">
        <v>11</v>
      </c>
      <c r="I43" s="20" t="s">
        <v>238</v>
      </c>
      <c r="J43" s="11" t="s">
        <v>240</v>
      </c>
      <c r="K43" s="11" t="s">
        <v>4263</v>
      </c>
      <c r="L43" s="11">
        <v>2</v>
      </c>
    </row>
    <row r="44" spans="1:12">
      <c r="A44" s="11" t="s">
        <v>32</v>
      </c>
      <c r="D44" s="11" t="s">
        <v>239</v>
      </c>
      <c r="E44" s="19" t="s">
        <v>273</v>
      </c>
      <c r="F44" s="10">
        <v>42036</v>
      </c>
      <c r="G44" s="10">
        <v>45689</v>
      </c>
      <c r="H44" s="11">
        <v>11</v>
      </c>
      <c r="I44" s="20" t="s">
        <v>238</v>
      </c>
      <c r="J44" s="11" t="s">
        <v>240</v>
      </c>
      <c r="K44" s="11" t="s">
        <v>4263</v>
      </c>
      <c r="L44" s="11">
        <v>2</v>
      </c>
    </row>
    <row r="45" spans="1:12">
      <c r="A45" s="11" t="s">
        <v>33</v>
      </c>
      <c r="D45" s="11" t="s">
        <v>239</v>
      </c>
      <c r="E45" s="19" t="s">
        <v>274</v>
      </c>
      <c r="F45" s="10">
        <v>42036</v>
      </c>
      <c r="G45" s="10">
        <v>45689</v>
      </c>
      <c r="H45" s="11">
        <v>11</v>
      </c>
      <c r="I45" s="20" t="s">
        <v>238</v>
      </c>
      <c r="J45" s="11" t="s">
        <v>240</v>
      </c>
      <c r="K45" s="11" t="s">
        <v>4263</v>
      </c>
      <c r="L45" s="11">
        <v>2</v>
      </c>
    </row>
    <row r="46" spans="1:12">
      <c r="A46" s="11" t="s">
        <v>34</v>
      </c>
      <c r="D46" s="11" t="s">
        <v>239</v>
      </c>
      <c r="E46" s="19" t="s">
        <v>275</v>
      </c>
      <c r="F46" s="10">
        <v>42036</v>
      </c>
      <c r="G46" s="10">
        <v>45689</v>
      </c>
      <c r="H46" s="11">
        <v>11</v>
      </c>
      <c r="I46" s="20" t="s">
        <v>238</v>
      </c>
      <c r="J46" s="11" t="s">
        <v>240</v>
      </c>
      <c r="K46" s="11" t="s">
        <v>4263</v>
      </c>
      <c r="L46" s="11">
        <v>2</v>
      </c>
    </row>
    <row r="47" spans="1:12">
      <c r="A47" s="11" t="s">
        <v>35</v>
      </c>
      <c r="D47" s="11" t="s">
        <v>239</v>
      </c>
      <c r="E47" s="19" t="s">
        <v>276</v>
      </c>
      <c r="F47" s="10">
        <v>42036</v>
      </c>
      <c r="G47" s="10">
        <v>45689</v>
      </c>
      <c r="H47" s="11">
        <v>11</v>
      </c>
      <c r="I47" s="20" t="s">
        <v>238</v>
      </c>
      <c r="J47" s="11" t="s">
        <v>240</v>
      </c>
      <c r="K47" s="11" t="s">
        <v>4263</v>
      </c>
      <c r="L47" s="11">
        <v>2</v>
      </c>
    </row>
    <row r="48" spans="1:12">
      <c r="A48" s="11" t="s">
        <v>36</v>
      </c>
      <c r="D48" s="11" t="s">
        <v>239</v>
      </c>
      <c r="E48" s="19" t="s">
        <v>277</v>
      </c>
      <c r="F48" s="10">
        <v>42036</v>
      </c>
      <c r="G48" s="10">
        <v>45689</v>
      </c>
      <c r="H48" s="11">
        <v>11</v>
      </c>
      <c r="I48" s="20" t="s">
        <v>238</v>
      </c>
      <c r="J48" s="11" t="s">
        <v>240</v>
      </c>
      <c r="K48" s="11" t="s">
        <v>4263</v>
      </c>
      <c r="L48" s="11">
        <v>2</v>
      </c>
    </row>
    <row r="49" spans="1:12">
      <c r="A49" s="11" t="s">
        <v>37</v>
      </c>
      <c r="D49" s="11" t="s">
        <v>239</v>
      </c>
      <c r="E49" s="19" t="s">
        <v>278</v>
      </c>
      <c r="F49" s="10">
        <v>42036</v>
      </c>
      <c r="G49" s="10">
        <v>45689</v>
      </c>
      <c r="H49" s="11">
        <v>11</v>
      </c>
      <c r="I49" s="20" t="s">
        <v>238</v>
      </c>
      <c r="J49" s="11" t="s">
        <v>240</v>
      </c>
      <c r="K49" s="11" t="s">
        <v>4263</v>
      </c>
      <c r="L49" s="11">
        <v>2</v>
      </c>
    </row>
    <row r="50" spans="1:12">
      <c r="A50" s="11" t="s">
        <v>38</v>
      </c>
      <c r="D50" s="11" t="s">
        <v>239</v>
      </c>
      <c r="E50" s="19" t="s">
        <v>279</v>
      </c>
      <c r="F50" s="10">
        <v>42036</v>
      </c>
      <c r="G50" s="10">
        <v>45689</v>
      </c>
      <c r="H50" s="11">
        <v>11</v>
      </c>
      <c r="I50" s="20" t="s">
        <v>238</v>
      </c>
      <c r="J50" s="11" t="s">
        <v>240</v>
      </c>
      <c r="K50" s="11" t="s">
        <v>4263</v>
      </c>
      <c r="L50" s="11">
        <v>2</v>
      </c>
    </row>
    <row r="51" spans="1:12">
      <c r="A51" s="11" t="s">
        <v>39</v>
      </c>
      <c r="D51" s="11" t="s">
        <v>239</v>
      </c>
      <c r="E51" s="19" t="s">
        <v>280</v>
      </c>
      <c r="F51" s="10">
        <v>42036</v>
      </c>
      <c r="G51" s="10">
        <v>45689</v>
      </c>
      <c r="H51" s="11">
        <v>11</v>
      </c>
      <c r="I51" s="20" t="s">
        <v>238</v>
      </c>
      <c r="J51" s="11" t="s">
        <v>240</v>
      </c>
      <c r="K51" s="11" t="s">
        <v>4263</v>
      </c>
      <c r="L51" s="11">
        <v>2</v>
      </c>
    </row>
    <row r="52" spans="1:12">
      <c r="A52" s="11" t="s">
        <v>40</v>
      </c>
      <c r="D52" s="11" t="s">
        <v>239</v>
      </c>
      <c r="E52" s="19" t="s">
        <v>281</v>
      </c>
      <c r="F52" s="10">
        <v>42036</v>
      </c>
      <c r="G52" s="10">
        <v>45689</v>
      </c>
      <c r="H52" s="11">
        <v>11</v>
      </c>
      <c r="I52" s="20" t="s">
        <v>238</v>
      </c>
      <c r="J52" s="11" t="s">
        <v>240</v>
      </c>
      <c r="K52" s="11" t="s">
        <v>4263</v>
      </c>
      <c r="L52" s="11">
        <v>2</v>
      </c>
    </row>
    <row r="53" spans="1:12">
      <c r="A53" s="11" t="s">
        <v>41</v>
      </c>
      <c r="D53" s="11" t="s">
        <v>239</v>
      </c>
      <c r="E53" s="19" t="s">
        <v>282</v>
      </c>
      <c r="F53" s="10">
        <v>42036</v>
      </c>
      <c r="G53" s="10">
        <v>45689</v>
      </c>
      <c r="H53" s="11">
        <v>11</v>
      </c>
      <c r="I53" s="20" t="s">
        <v>238</v>
      </c>
      <c r="J53" s="11" t="s">
        <v>240</v>
      </c>
      <c r="K53" s="11" t="s">
        <v>4263</v>
      </c>
      <c r="L53" s="11">
        <v>2</v>
      </c>
    </row>
    <row r="54" spans="1:12">
      <c r="A54" s="11" t="s">
        <v>42</v>
      </c>
      <c r="D54" s="11" t="s">
        <v>239</v>
      </c>
      <c r="E54" s="19" t="s">
        <v>283</v>
      </c>
      <c r="F54" s="10">
        <v>42036</v>
      </c>
      <c r="G54" s="10">
        <v>45689</v>
      </c>
      <c r="H54" s="11">
        <v>11</v>
      </c>
      <c r="I54" s="20" t="s">
        <v>238</v>
      </c>
      <c r="J54" s="11" t="s">
        <v>240</v>
      </c>
      <c r="K54" s="11" t="s">
        <v>4263</v>
      </c>
      <c r="L54" s="11">
        <v>2</v>
      </c>
    </row>
    <row r="55" spans="1:12">
      <c r="A55" s="11" t="s">
        <v>43</v>
      </c>
      <c r="D55" s="11" t="s">
        <v>239</v>
      </c>
      <c r="E55" s="19" t="s">
        <v>284</v>
      </c>
      <c r="F55" s="10">
        <v>42036</v>
      </c>
      <c r="G55" s="10">
        <v>45689</v>
      </c>
      <c r="H55" s="11">
        <v>11</v>
      </c>
      <c r="I55" s="20" t="s">
        <v>238</v>
      </c>
      <c r="J55" s="11" t="s">
        <v>240</v>
      </c>
      <c r="K55" s="11" t="s">
        <v>4263</v>
      </c>
      <c r="L55" s="11">
        <v>2</v>
      </c>
    </row>
    <row r="56" spans="1:12">
      <c r="A56" s="11" t="s">
        <v>44</v>
      </c>
      <c r="D56" s="11" t="s">
        <v>239</v>
      </c>
      <c r="E56" s="19" t="s">
        <v>285</v>
      </c>
      <c r="F56" s="10">
        <v>42036</v>
      </c>
      <c r="G56" s="10">
        <v>45689</v>
      </c>
      <c r="H56" s="11">
        <v>11</v>
      </c>
      <c r="I56" s="20" t="s">
        <v>238</v>
      </c>
      <c r="J56" s="11" t="s">
        <v>240</v>
      </c>
      <c r="K56" s="11" t="s">
        <v>4263</v>
      </c>
      <c r="L56" s="11">
        <v>2</v>
      </c>
    </row>
    <row r="57" spans="1:12">
      <c r="A57" s="11" t="s">
        <v>45</v>
      </c>
      <c r="D57" s="11" t="s">
        <v>239</v>
      </c>
      <c r="E57" s="19" t="s">
        <v>286</v>
      </c>
      <c r="F57" s="10">
        <v>42036</v>
      </c>
      <c r="G57" s="10">
        <v>45689</v>
      </c>
      <c r="H57" s="11">
        <v>11</v>
      </c>
      <c r="I57" s="20" t="s">
        <v>238</v>
      </c>
      <c r="J57" s="11" t="s">
        <v>240</v>
      </c>
      <c r="K57" s="11" t="s">
        <v>4263</v>
      </c>
      <c r="L57" s="11">
        <v>2</v>
      </c>
    </row>
    <row r="58" spans="1:12">
      <c r="A58" s="11" t="s">
        <v>46</v>
      </c>
      <c r="D58" s="11" t="s">
        <v>239</v>
      </c>
      <c r="E58" s="19" t="s">
        <v>287</v>
      </c>
      <c r="F58" s="10">
        <v>42036</v>
      </c>
      <c r="G58" s="10">
        <v>45689</v>
      </c>
      <c r="H58" s="11">
        <v>11</v>
      </c>
      <c r="I58" s="20" t="s">
        <v>238</v>
      </c>
      <c r="J58" s="11" t="s">
        <v>240</v>
      </c>
      <c r="K58" s="11" t="s">
        <v>4263</v>
      </c>
      <c r="L58" s="11">
        <v>2</v>
      </c>
    </row>
    <row r="59" spans="1:12">
      <c r="A59" s="11" t="s">
        <v>47</v>
      </c>
      <c r="D59" s="11" t="s">
        <v>239</v>
      </c>
      <c r="E59" s="19" t="s">
        <v>288</v>
      </c>
      <c r="F59" s="10">
        <v>42036</v>
      </c>
      <c r="G59" s="10">
        <v>45689</v>
      </c>
      <c r="H59" s="11">
        <v>11</v>
      </c>
      <c r="I59" s="20" t="s">
        <v>238</v>
      </c>
      <c r="J59" s="11" t="s">
        <v>240</v>
      </c>
      <c r="K59" s="11" t="s">
        <v>4263</v>
      </c>
      <c r="L59" s="11">
        <v>2</v>
      </c>
    </row>
    <row r="60" spans="1:12">
      <c r="A60" s="11" t="s">
        <v>48</v>
      </c>
      <c r="D60" s="11" t="s">
        <v>239</v>
      </c>
      <c r="E60" s="19" t="s">
        <v>289</v>
      </c>
      <c r="F60" s="10">
        <v>42036</v>
      </c>
      <c r="G60" s="10">
        <v>45689</v>
      </c>
      <c r="H60" s="11">
        <v>11</v>
      </c>
      <c r="I60" s="20" t="s">
        <v>238</v>
      </c>
      <c r="J60" s="11" t="s">
        <v>240</v>
      </c>
      <c r="K60" s="11" t="s">
        <v>4263</v>
      </c>
      <c r="L60" s="11">
        <v>2</v>
      </c>
    </row>
    <row r="61" spans="1:12">
      <c r="A61" s="11" t="s">
        <v>49</v>
      </c>
      <c r="D61" s="11" t="s">
        <v>239</v>
      </c>
      <c r="E61" s="19" t="s">
        <v>290</v>
      </c>
      <c r="F61" s="10">
        <v>42036</v>
      </c>
      <c r="G61" s="10">
        <v>45689</v>
      </c>
      <c r="H61" s="11">
        <v>11</v>
      </c>
      <c r="I61" s="20" t="s">
        <v>238</v>
      </c>
      <c r="J61" s="11" t="s">
        <v>240</v>
      </c>
      <c r="K61" s="11" t="s">
        <v>4263</v>
      </c>
      <c r="L61" s="11">
        <v>2</v>
      </c>
    </row>
    <row r="62" spans="1:12">
      <c r="A62" s="11" t="s">
        <v>50</v>
      </c>
      <c r="D62" s="11" t="s">
        <v>239</v>
      </c>
      <c r="E62" s="19" t="s">
        <v>291</v>
      </c>
      <c r="F62" s="10">
        <v>42036</v>
      </c>
      <c r="G62" s="10">
        <v>45689</v>
      </c>
      <c r="H62" s="11">
        <v>11</v>
      </c>
      <c r="I62" s="20" t="s">
        <v>238</v>
      </c>
      <c r="J62" s="11" t="s">
        <v>240</v>
      </c>
      <c r="K62" s="11" t="s">
        <v>4263</v>
      </c>
      <c r="L62" s="11">
        <v>2</v>
      </c>
    </row>
    <row r="63" spans="1:12">
      <c r="A63" s="11" t="s">
        <v>51</v>
      </c>
      <c r="D63" s="11" t="s">
        <v>239</v>
      </c>
      <c r="E63" s="19" t="s">
        <v>292</v>
      </c>
      <c r="F63" s="10">
        <v>42036</v>
      </c>
      <c r="G63" s="10">
        <v>45689</v>
      </c>
      <c r="H63" s="11">
        <v>11</v>
      </c>
      <c r="I63" s="20" t="s">
        <v>238</v>
      </c>
      <c r="J63" s="11" t="s">
        <v>240</v>
      </c>
      <c r="K63" s="11" t="s">
        <v>4263</v>
      </c>
      <c r="L63" s="11">
        <v>2</v>
      </c>
    </row>
    <row r="64" spans="1:12">
      <c r="A64" s="11" t="s">
        <v>52</v>
      </c>
      <c r="D64" s="11" t="s">
        <v>239</v>
      </c>
      <c r="E64" s="19" t="s">
        <v>293</v>
      </c>
      <c r="F64" s="10">
        <v>42036</v>
      </c>
      <c r="G64" s="10">
        <v>45689</v>
      </c>
      <c r="H64" s="11">
        <v>11</v>
      </c>
      <c r="I64" s="20" t="s">
        <v>238</v>
      </c>
      <c r="J64" s="11" t="s">
        <v>240</v>
      </c>
      <c r="K64" s="11" t="s">
        <v>4263</v>
      </c>
      <c r="L64" s="11">
        <v>2</v>
      </c>
    </row>
    <row r="65" spans="1:12">
      <c r="A65" s="11" t="s">
        <v>53</v>
      </c>
      <c r="D65" s="11" t="s">
        <v>239</v>
      </c>
      <c r="E65" s="19" t="s">
        <v>294</v>
      </c>
      <c r="F65" s="10">
        <v>42036</v>
      </c>
      <c r="G65" s="10">
        <v>45689</v>
      </c>
      <c r="H65" s="11">
        <v>11</v>
      </c>
      <c r="I65" s="20" t="s">
        <v>238</v>
      </c>
      <c r="J65" s="11" t="s">
        <v>240</v>
      </c>
      <c r="K65" s="11" t="s">
        <v>4263</v>
      </c>
      <c r="L65" s="11">
        <v>2</v>
      </c>
    </row>
    <row r="66" spans="1:12">
      <c r="A66" s="11" t="s">
        <v>54</v>
      </c>
      <c r="D66" s="11" t="s">
        <v>239</v>
      </c>
      <c r="E66" s="19" t="s">
        <v>295</v>
      </c>
      <c r="F66" s="10">
        <v>42036</v>
      </c>
      <c r="G66" s="10">
        <v>45689</v>
      </c>
      <c r="H66" s="11">
        <v>11</v>
      </c>
      <c r="I66" s="20" t="s">
        <v>238</v>
      </c>
      <c r="J66" s="11" t="s">
        <v>240</v>
      </c>
      <c r="K66" s="11" t="s">
        <v>4263</v>
      </c>
      <c r="L66" s="11">
        <v>2</v>
      </c>
    </row>
    <row r="67" spans="1:12">
      <c r="A67" s="11" t="s">
        <v>55</v>
      </c>
      <c r="D67" s="11" t="s">
        <v>239</v>
      </c>
      <c r="E67" s="19" t="s">
        <v>296</v>
      </c>
      <c r="F67" s="10">
        <v>42036</v>
      </c>
      <c r="G67" s="10">
        <v>45689</v>
      </c>
      <c r="H67" s="11">
        <v>11</v>
      </c>
      <c r="I67" s="20" t="s">
        <v>238</v>
      </c>
      <c r="J67" s="11" t="s">
        <v>240</v>
      </c>
      <c r="K67" s="11" t="s">
        <v>4263</v>
      </c>
      <c r="L67" s="11">
        <v>2</v>
      </c>
    </row>
    <row r="68" spans="1:12">
      <c r="A68" s="11" t="s">
        <v>56</v>
      </c>
      <c r="D68" s="11" t="s">
        <v>239</v>
      </c>
      <c r="E68" s="19" t="s">
        <v>297</v>
      </c>
      <c r="F68" s="10">
        <v>42036</v>
      </c>
      <c r="G68" s="10">
        <v>45689</v>
      </c>
      <c r="H68" s="11">
        <v>11</v>
      </c>
      <c r="I68" s="20" t="s">
        <v>238</v>
      </c>
      <c r="J68" s="11" t="s">
        <v>240</v>
      </c>
      <c r="K68" s="11" t="s">
        <v>4263</v>
      </c>
      <c r="L68" s="11">
        <v>2</v>
      </c>
    </row>
    <row r="69" spans="1:12">
      <c r="A69" s="11" t="s">
        <v>57</v>
      </c>
      <c r="D69" s="11" t="s">
        <v>239</v>
      </c>
      <c r="E69" s="19" t="s">
        <v>298</v>
      </c>
      <c r="F69" s="10">
        <v>42036</v>
      </c>
      <c r="G69" s="10">
        <v>45689</v>
      </c>
      <c r="H69" s="11">
        <v>11</v>
      </c>
      <c r="I69" s="20" t="s">
        <v>238</v>
      </c>
      <c r="J69" s="11" t="s">
        <v>240</v>
      </c>
      <c r="K69" s="11" t="s">
        <v>4263</v>
      </c>
      <c r="L69" s="11">
        <v>2</v>
      </c>
    </row>
    <row r="70" spans="1:12">
      <c r="A70" s="11" t="s">
        <v>58</v>
      </c>
      <c r="D70" s="11" t="s">
        <v>239</v>
      </c>
      <c r="E70" s="19" t="s">
        <v>299</v>
      </c>
      <c r="F70" s="10">
        <v>42036</v>
      </c>
      <c r="G70" s="10">
        <v>45689</v>
      </c>
      <c r="H70" s="11">
        <v>11</v>
      </c>
      <c r="I70" s="20" t="s">
        <v>238</v>
      </c>
      <c r="J70" s="11" t="s">
        <v>240</v>
      </c>
      <c r="K70" s="11" t="s">
        <v>4263</v>
      </c>
      <c r="L70" s="11">
        <v>2</v>
      </c>
    </row>
    <row r="71" spans="1:12">
      <c r="A71" s="11" t="s">
        <v>59</v>
      </c>
      <c r="D71" s="11" t="s">
        <v>239</v>
      </c>
      <c r="E71" s="19" t="s">
        <v>300</v>
      </c>
      <c r="F71" s="10">
        <v>42036</v>
      </c>
      <c r="G71" s="10">
        <v>45689</v>
      </c>
      <c r="H71" s="11">
        <v>11</v>
      </c>
      <c r="I71" s="20" t="s">
        <v>238</v>
      </c>
      <c r="J71" s="11" t="s">
        <v>240</v>
      </c>
      <c r="K71" s="11" t="s">
        <v>4263</v>
      </c>
      <c r="L71" s="11">
        <v>2</v>
      </c>
    </row>
    <row r="72" spans="1:12">
      <c r="A72" s="11" t="s">
        <v>60</v>
      </c>
      <c r="D72" s="11" t="s">
        <v>239</v>
      </c>
      <c r="E72" s="19" t="s">
        <v>301</v>
      </c>
      <c r="F72" s="10">
        <v>42036</v>
      </c>
      <c r="G72" s="10">
        <v>45689</v>
      </c>
      <c r="H72" s="11">
        <v>11</v>
      </c>
      <c r="I72" s="20" t="s">
        <v>238</v>
      </c>
      <c r="J72" s="11" t="s">
        <v>240</v>
      </c>
      <c r="K72" s="11" t="s">
        <v>4263</v>
      </c>
      <c r="L72" s="11">
        <v>2</v>
      </c>
    </row>
    <row r="73" spans="1:12">
      <c r="A73" s="11" t="s">
        <v>61</v>
      </c>
      <c r="D73" s="11" t="s">
        <v>239</v>
      </c>
      <c r="E73" s="19" t="s">
        <v>302</v>
      </c>
      <c r="F73" s="10">
        <v>42036</v>
      </c>
      <c r="G73" s="10">
        <v>45689</v>
      </c>
      <c r="H73" s="11">
        <v>11</v>
      </c>
      <c r="I73" s="20" t="s">
        <v>238</v>
      </c>
      <c r="J73" s="11" t="s">
        <v>240</v>
      </c>
      <c r="K73" s="11" t="s">
        <v>4263</v>
      </c>
      <c r="L73" s="11">
        <v>2</v>
      </c>
    </row>
    <row r="74" spans="1:12">
      <c r="A74" s="11" t="s">
        <v>62</v>
      </c>
      <c r="D74" s="11" t="s">
        <v>239</v>
      </c>
      <c r="E74" s="19" t="s">
        <v>303</v>
      </c>
      <c r="F74" s="10">
        <v>42036</v>
      </c>
      <c r="G74" s="10">
        <v>45689</v>
      </c>
      <c r="H74" s="11">
        <v>11</v>
      </c>
      <c r="I74" s="20" t="s">
        <v>238</v>
      </c>
      <c r="J74" s="11" t="s">
        <v>240</v>
      </c>
      <c r="K74" s="11" t="s">
        <v>4263</v>
      </c>
      <c r="L74" s="11">
        <v>2</v>
      </c>
    </row>
    <row r="75" spans="1:12">
      <c r="A75" s="11" t="s">
        <v>63</v>
      </c>
      <c r="D75" s="11" t="s">
        <v>239</v>
      </c>
      <c r="E75" s="19" t="s">
        <v>304</v>
      </c>
      <c r="F75" s="10">
        <v>42036</v>
      </c>
      <c r="G75" s="10">
        <v>45689</v>
      </c>
      <c r="H75" s="11">
        <v>11</v>
      </c>
      <c r="I75" s="20" t="s">
        <v>238</v>
      </c>
      <c r="J75" s="11" t="s">
        <v>240</v>
      </c>
      <c r="K75" s="11" t="s">
        <v>4263</v>
      </c>
      <c r="L75" s="11">
        <v>2</v>
      </c>
    </row>
    <row r="76" spans="1:12">
      <c r="A76" s="11" t="s">
        <v>64</v>
      </c>
      <c r="D76" s="11" t="s">
        <v>239</v>
      </c>
      <c r="E76" s="19" t="s">
        <v>305</v>
      </c>
      <c r="F76" s="10">
        <v>42036</v>
      </c>
      <c r="G76" s="10">
        <v>45689</v>
      </c>
      <c r="H76" s="11">
        <v>11</v>
      </c>
      <c r="I76" s="20" t="s">
        <v>238</v>
      </c>
      <c r="J76" s="11" t="s">
        <v>240</v>
      </c>
      <c r="K76" s="11" t="s">
        <v>4263</v>
      </c>
      <c r="L76" s="11">
        <v>2</v>
      </c>
    </row>
    <row r="77" spans="1:12">
      <c r="A77" s="11" t="s">
        <v>65</v>
      </c>
      <c r="D77" s="11" t="s">
        <v>239</v>
      </c>
      <c r="E77" s="19" t="s">
        <v>306</v>
      </c>
      <c r="F77" s="10">
        <v>42036</v>
      </c>
      <c r="G77" s="10">
        <v>45689</v>
      </c>
      <c r="H77" s="11">
        <v>11</v>
      </c>
      <c r="I77" s="20" t="s">
        <v>238</v>
      </c>
      <c r="J77" s="11" t="s">
        <v>240</v>
      </c>
      <c r="K77" s="11" t="s">
        <v>4263</v>
      </c>
      <c r="L77" s="11">
        <v>2</v>
      </c>
    </row>
    <row r="78" spans="1:12">
      <c r="A78" s="11" t="s">
        <v>66</v>
      </c>
      <c r="D78" s="11" t="s">
        <v>239</v>
      </c>
      <c r="E78" s="19" t="s">
        <v>307</v>
      </c>
      <c r="F78" s="10">
        <v>42036</v>
      </c>
      <c r="G78" s="10">
        <v>45689</v>
      </c>
      <c r="H78" s="11">
        <v>11</v>
      </c>
      <c r="I78" s="20" t="s">
        <v>238</v>
      </c>
      <c r="J78" s="11" t="s">
        <v>240</v>
      </c>
      <c r="K78" s="11" t="s">
        <v>4263</v>
      </c>
      <c r="L78" s="11">
        <v>2</v>
      </c>
    </row>
    <row r="79" spans="1:12">
      <c r="A79" s="11" t="s">
        <v>67</v>
      </c>
      <c r="D79" s="11" t="s">
        <v>239</v>
      </c>
      <c r="E79" s="19" t="s">
        <v>308</v>
      </c>
      <c r="F79" s="10">
        <v>42036</v>
      </c>
      <c r="G79" s="10">
        <v>45689</v>
      </c>
      <c r="H79" s="11">
        <v>11</v>
      </c>
      <c r="I79" s="20" t="s">
        <v>238</v>
      </c>
      <c r="J79" s="11" t="s">
        <v>240</v>
      </c>
      <c r="K79" s="11" t="s">
        <v>4263</v>
      </c>
      <c r="L79" s="11">
        <v>2</v>
      </c>
    </row>
    <row r="80" spans="1:12">
      <c r="A80" s="11" t="s">
        <v>68</v>
      </c>
      <c r="D80" s="11" t="s">
        <v>239</v>
      </c>
      <c r="E80" s="19" t="s">
        <v>309</v>
      </c>
      <c r="F80" s="10">
        <v>42036</v>
      </c>
      <c r="G80" s="10">
        <v>45689</v>
      </c>
      <c r="H80" s="11">
        <v>11</v>
      </c>
      <c r="I80" s="20" t="s">
        <v>238</v>
      </c>
      <c r="J80" s="11" t="s">
        <v>240</v>
      </c>
      <c r="K80" s="11" t="s">
        <v>4263</v>
      </c>
      <c r="L80" s="11">
        <v>2</v>
      </c>
    </row>
    <row r="81" spans="1:12">
      <c r="A81" s="11" t="s">
        <v>69</v>
      </c>
      <c r="D81" s="11" t="s">
        <v>239</v>
      </c>
      <c r="E81" s="19" t="s">
        <v>310</v>
      </c>
      <c r="F81" s="10">
        <v>42036</v>
      </c>
      <c r="G81" s="10">
        <v>45689</v>
      </c>
      <c r="H81" s="11">
        <v>11</v>
      </c>
      <c r="I81" s="20" t="s">
        <v>238</v>
      </c>
      <c r="J81" s="11" t="s">
        <v>240</v>
      </c>
      <c r="K81" s="11" t="s">
        <v>4263</v>
      </c>
      <c r="L81" s="11">
        <v>2</v>
      </c>
    </row>
    <row r="82" spans="1:12">
      <c r="A82" s="11" t="s">
        <v>70</v>
      </c>
      <c r="D82" s="11" t="s">
        <v>239</v>
      </c>
      <c r="E82" s="19" t="s">
        <v>311</v>
      </c>
      <c r="F82" s="10">
        <v>42036</v>
      </c>
      <c r="G82" s="10">
        <v>45689</v>
      </c>
      <c r="H82" s="11">
        <v>11</v>
      </c>
      <c r="I82" s="20" t="s">
        <v>238</v>
      </c>
      <c r="J82" s="11" t="s">
        <v>240</v>
      </c>
      <c r="K82" s="11" t="s">
        <v>4263</v>
      </c>
      <c r="L82" s="11">
        <v>2</v>
      </c>
    </row>
    <row r="83" spans="1:12">
      <c r="A83" s="11" t="s">
        <v>71</v>
      </c>
      <c r="D83" s="11" t="s">
        <v>239</v>
      </c>
      <c r="E83" s="19" t="s">
        <v>312</v>
      </c>
      <c r="F83" s="10">
        <v>42036</v>
      </c>
      <c r="G83" s="10">
        <v>45689</v>
      </c>
      <c r="H83" s="11">
        <v>11</v>
      </c>
      <c r="I83" s="20" t="s">
        <v>238</v>
      </c>
      <c r="J83" s="11" t="s">
        <v>240</v>
      </c>
      <c r="K83" s="11" t="s">
        <v>4263</v>
      </c>
      <c r="L83" s="11">
        <v>2</v>
      </c>
    </row>
    <row r="84" spans="1:12">
      <c r="A84" s="11" t="s">
        <v>72</v>
      </c>
      <c r="D84" s="11" t="s">
        <v>239</v>
      </c>
      <c r="E84" s="19" t="s">
        <v>313</v>
      </c>
      <c r="F84" s="10">
        <v>42036</v>
      </c>
      <c r="G84" s="10">
        <v>45689</v>
      </c>
      <c r="H84" s="11">
        <v>11</v>
      </c>
      <c r="I84" s="20" t="s">
        <v>238</v>
      </c>
      <c r="J84" s="11" t="s">
        <v>240</v>
      </c>
      <c r="K84" s="11" t="s">
        <v>4263</v>
      </c>
      <c r="L84" s="11">
        <v>2</v>
      </c>
    </row>
    <row r="85" spans="1:12">
      <c r="A85" s="11" t="s">
        <v>73</v>
      </c>
      <c r="D85" s="11" t="s">
        <v>239</v>
      </c>
      <c r="E85" s="19" t="s">
        <v>314</v>
      </c>
      <c r="F85" s="10">
        <v>42036</v>
      </c>
      <c r="G85" s="10">
        <v>45689</v>
      </c>
      <c r="H85" s="11">
        <v>11</v>
      </c>
      <c r="I85" s="20" t="s">
        <v>238</v>
      </c>
      <c r="J85" s="11" t="s">
        <v>240</v>
      </c>
      <c r="K85" s="11" t="s">
        <v>4263</v>
      </c>
      <c r="L85" s="11">
        <v>2</v>
      </c>
    </row>
    <row r="86" spans="1:12">
      <c r="A86" s="11" t="s">
        <v>74</v>
      </c>
      <c r="D86" s="11" t="s">
        <v>239</v>
      </c>
      <c r="E86" s="19" t="s">
        <v>315</v>
      </c>
      <c r="F86" s="10">
        <v>42036</v>
      </c>
      <c r="G86" s="10">
        <v>45689</v>
      </c>
      <c r="H86" s="11">
        <v>11</v>
      </c>
      <c r="I86" s="20" t="s">
        <v>238</v>
      </c>
      <c r="J86" s="11" t="s">
        <v>240</v>
      </c>
      <c r="K86" s="11" t="s">
        <v>4263</v>
      </c>
      <c r="L86" s="11">
        <v>2</v>
      </c>
    </row>
    <row r="87" spans="1:12">
      <c r="A87" s="11" t="s">
        <v>75</v>
      </c>
      <c r="D87" s="11" t="s">
        <v>239</v>
      </c>
      <c r="E87" s="19" t="s">
        <v>316</v>
      </c>
      <c r="F87" s="10">
        <v>42036</v>
      </c>
      <c r="G87" s="10">
        <v>45689</v>
      </c>
      <c r="H87" s="11">
        <v>11</v>
      </c>
      <c r="I87" s="20" t="s">
        <v>238</v>
      </c>
      <c r="J87" s="11" t="s">
        <v>240</v>
      </c>
      <c r="K87" s="11" t="s">
        <v>4263</v>
      </c>
      <c r="L87" s="11">
        <v>2</v>
      </c>
    </row>
    <row r="88" spans="1:12">
      <c r="A88" s="11" t="s">
        <v>76</v>
      </c>
      <c r="D88" s="11" t="s">
        <v>239</v>
      </c>
      <c r="E88" s="19" t="s">
        <v>317</v>
      </c>
      <c r="F88" s="10">
        <v>42036</v>
      </c>
      <c r="G88" s="10">
        <v>45689</v>
      </c>
      <c r="H88" s="11">
        <v>11</v>
      </c>
      <c r="I88" s="20" t="s">
        <v>238</v>
      </c>
      <c r="J88" s="11" t="s">
        <v>240</v>
      </c>
      <c r="K88" s="11" t="s">
        <v>4263</v>
      </c>
      <c r="L88" s="11">
        <v>2</v>
      </c>
    </row>
    <row r="89" spans="1:12">
      <c r="A89" s="11" t="s">
        <v>77</v>
      </c>
      <c r="D89" s="11" t="s">
        <v>239</v>
      </c>
      <c r="E89" s="19" t="s">
        <v>318</v>
      </c>
      <c r="F89" s="10">
        <v>42036</v>
      </c>
      <c r="G89" s="10">
        <v>45689</v>
      </c>
      <c r="H89" s="11">
        <v>11</v>
      </c>
      <c r="I89" s="20" t="s">
        <v>238</v>
      </c>
      <c r="J89" s="11" t="s">
        <v>240</v>
      </c>
      <c r="K89" s="11" t="s">
        <v>4263</v>
      </c>
      <c r="L89" s="11">
        <v>2</v>
      </c>
    </row>
    <row r="90" spans="1:12">
      <c r="A90" s="11" t="s">
        <v>78</v>
      </c>
      <c r="D90" s="11" t="s">
        <v>239</v>
      </c>
      <c r="E90" s="19" t="s">
        <v>319</v>
      </c>
      <c r="F90" s="10">
        <v>42036</v>
      </c>
      <c r="G90" s="10">
        <v>45689</v>
      </c>
      <c r="H90" s="11">
        <v>11</v>
      </c>
      <c r="I90" s="20" t="s">
        <v>238</v>
      </c>
      <c r="J90" s="11" t="s">
        <v>240</v>
      </c>
      <c r="K90" s="11" t="s">
        <v>4263</v>
      </c>
      <c r="L90" s="11">
        <v>2</v>
      </c>
    </row>
    <row r="91" spans="1:12">
      <c r="A91" s="11" t="s">
        <v>79</v>
      </c>
      <c r="D91" s="11" t="s">
        <v>239</v>
      </c>
      <c r="E91" s="19" t="s">
        <v>320</v>
      </c>
      <c r="F91" s="10">
        <v>42036</v>
      </c>
      <c r="G91" s="10">
        <v>45689</v>
      </c>
      <c r="H91" s="11">
        <v>11</v>
      </c>
      <c r="I91" s="20" t="s">
        <v>238</v>
      </c>
      <c r="J91" s="11" t="s">
        <v>240</v>
      </c>
      <c r="K91" s="11" t="s">
        <v>4263</v>
      </c>
      <c r="L91" s="11">
        <v>2</v>
      </c>
    </row>
    <row r="92" spans="1:12">
      <c r="A92" s="11" t="s">
        <v>80</v>
      </c>
      <c r="D92" s="11" t="s">
        <v>239</v>
      </c>
      <c r="E92" s="19" t="s">
        <v>321</v>
      </c>
      <c r="F92" s="10">
        <v>42036</v>
      </c>
      <c r="G92" s="10">
        <v>45689</v>
      </c>
      <c r="H92" s="11">
        <v>11</v>
      </c>
      <c r="I92" s="20" t="s">
        <v>238</v>
      </c>
      <c r="J92" s="11" t="s">
        <v>240</v>
      </c>
      <c r="K92" s="11" t="s">
        <v>4263</v>
      </c>
      <c r="L92" s="11">
        <v>2</v>
      </c>
    </row>
    <row r="93" spans="1:12">
      <c r="A93" s="11" t="s">
        <v>81</v>
      </c>
      <c r="D93" s="11" t="s">
        <v>239</v>
      </c>
      <c r="E93" s="19" t="s">
        <v>322</v>
      </c>
      <c r="F93" s="10">
        <v>42036</v>
      </c>
      <c r="G93" s="10">
        <v>45689</v>
      </c>
      <c r="H93" s="11">
        <v>11</v>
      </c>
      <c r="I93" s="20" t="s">
        <v>238</v>
      </c>
      <c r="J93" s="11" t="s">
        <v>240</v>
      </c>
      <c r="K93" s="11" t="s">
        <v>4263</v>
      </c>
      <c r="L93" s="11">
        <v>2</v>
      </c>
    </row>
    <row r="94" spans="1:12">
      <c r="A94" s="11" t="s">
        <v>82</v>
      </c>
      <c r="D94" s="11" t="s">
        <v>239</v>
      </c>
      <c r="E94" s="19" t="s">
        <v>323</v>
      </c>
      <c r="F94" s="10">
        <v>42036</v>
      </c>
      <c r="G94" s="10">
        <v>45689</v>
      </c>
      <c r="H94" s="11">
        <v>11</v>
      </c>
      <c r="I94" s="20" t="s">
        <v>238</v>
      </c>
      <c r="J94" s="11" t="s">
        <v>240</v>
      </c>
      <c r="K94" s="11" t="s">
        <v>4263</v>
      </c>
      <c r="L94" s="11">
        <v>2</v>
      </c>
    </row>
    <row r="95" spans="1:12">
      <c r="A95" s="11" t="s">
        <v>83</v>
      </c>
      <c r="D95" s="11" t="s">
        <v>239</v>
      </c>
      <c r="E95" s="19" t="s">
        <v>324</v>
      </c>
      <c r="F95" s="10">
        <v>42036</v>
      </c>
      <c r="G95" s="10">
        <v>45689</v>
      </c>
      <c r="H95" s="11">
        <v>11</v>
      </c>
      <c r="I95" s="20" t="s">
        <v>238</v>
      </c>
      <c r="J95" s="11" t="s">
        <v>240</v>
      </c>
      <c r="K95" s="11" t="s">
        <v>4263</v>
      </c>
      <c r="L95" s="11">
        <v>2</v>
      </c>
    </row>
    <row r="96" spans="1:12">
      <c r="A96" s="11" t="s">
        <v>84</v>
      </c>
      <c r="D96" s="11" t="s">
        <v>239</v>
      </c>
      <c r="E96" s="19" t="s">
        <v>325</v>
      </c>
      <c r="F96" s="10">
        <v>42036</v>
      </c>
      <c r="G96" s="10">
        <v>45689</v>
      </c>
      <c r="H96" s="11">
        <v>11</v>
      </c>
      <c r="I96" s="20" t="s">
        <v>238</v>
      </c>
      <c r="J96" s="11" t="s">
        <v>240</v>
      </c>
      <c r="K96" s="11" t="s">
        <v>4263</v>
      </c>
      <c r="L96" s="11">
        <v>2</v>
      </c>
    </row>
    <row r="97" spans="1:12">
      <c r="A97" s="11" t="s">
        <v>85</v>
      </c>
      <c r="D97" s="11" t="s">
        <v>239</v>
      </c>
      <c r="E97" s="19" t="s">
        <v>326</v>
      </c>
      <c r="F97" s="10">
        <v>42036</v>
      </c>
      <c r="G97" s="10">
        <v>45689</v>
      </c>
      <c r="H97" s="11">
        <v>11</v>
      </c>
      <c r="I97" s="20" t="s">
        <v>238</v>
      </c>
      <c r="J97" s="11" t="s">
        <v>240</v>
      </c>
      <c r="K97" s="11" t="s">
        <v>4263</v>
      </c>
      <c r="L97" s="11">
        <v>2</v>
      </c>
    </row>
    <row r="98" spans="1:12">
      <c r="A98" s="11" t="s">
        <v>86</v>
      </c>
      <c r="D98" s="11" t="s">
        <v>239</v>
      </c>
      <c r="E98" s="19" t="s">
        <v>327</v>
      </c>
      <c r="F98" s="10">
        <v>42036</v>
      </c>
      <c r="G98" s="10">
        <v>45689</v>
      </c>
      <c r="H98" s="11">
        <v>11</v>
      </c>
      <c r="I98" s="20" t="s">
        <v>238</v>
      </c>
      <c r="J98" s="11" t="s">
        <v>240</v>
      </c>
      <c r="K98" s="11" t="s">
        <v>4263</v>
      </c>
      <c r="L98" s="11">
        <v>2</v>
      </c>
    </row>
    <row r="99" spans="1:12">
      <c r="A99" s="11" t="s">
        <v>87</v>
      </c>
      <c r="D99" s="11" t="s">
        <v>239</v>
      </c>
      <c r="E99" s="19" t="s">
        <v>328</v>
      </c>
      <c r="F99" s="10">
        <v>42036</v>
      </c>
      <c r="G99" s="10">
        <v>45689</v>
      </c>
      <c r="H99" s="11">
        <v>11</v>
      </c>
      <c r="I99" s="20" t="s">
        <v>238</v>
      </c>
      <c r="J99" s="11" t="s">
        <v>240</v>
      </c>
      <c r="K99" s="11" t="s">
        <v>4263</v>
      </c>
      <c r="L99" s="11">
        <v>2</v>
      </c>
    </row>
    <row r="100" spans="1:12">
      <c r="A100" s="11" t="s">
        <v>88</v>
      </c>
      <c r="D100" s="11" t="s">
        <v>239</v>
      </c>
      <c r="E100" s="19" t="s">
        <v>329</v>
      </c>
      <c r="F100" s="10">
        <v>42036</v>
      </c>
      <c r="G100" s="10">
        <v>45689</v>
      </c>
      <c r="H100" s="11">
        <v>11</v>
      </c>
      <c r="I100" s="20" t="s">
        <v>238</v>
      </c>
      <c r="J100" s="11" t="s">
        <v>240</v>
      </c>
      <c r="K100" s="11" t="s">
        <v>4263</v>
      </c>
      <c r="L100" s="11">
        <v>2</v>
      </c>
    </row>
    <row r="101" spans="1:12">
      <c r="A101" s="11" t="s">
        <v>89</v>
      </c>
      <c r="D101" s="11" t="s">
        <v>239</v>
      </c>
      <c r="E101" s="19" t="s">
        <v>330</v>
      </c>
      <c r="F101" s="10">
        <v>42036</v>
      </c>
      <c r="G101" s="10">
        <v>45689</v>
      </c>
      <c r="H101" s="11">
        <v>11</v>
      </c>
      <c r="I101" s="20" t="s">
        <v>238</v>
      </c>
      <c r="J101" s="11" t="s">
        <v>240</v>
      </c>
      <c r="K101" s="11" t="s">
        <v>4263</v>
      </c>
      <c r="L101" s="11">
        <v>2</v>
      </c>
    </row>
    <row r="102" spans="1:12">
      <c r="A102" s="11" t="s">
        <v>90</v>
      </c>
      <c r="D102" s="11" t="s">
        <v>239</v>
      </c>
      <c r="E102" s="19" t="s">
        <v>331</v>
      </c>
      <c r="F102" s="10">
        <v>42036</v>
      </c>
      <c r="G102" s="10">
        <v>45689</v>
      </c>
      <c r="H102" s="11">
        <v>11</v>
      </c>
      <c r="I102" s="20" t="s">
        <v>238</v>
      </c>
      <c r="J102" s="11" t="s">
        <v>240</v>
      </c>
      <c r="K102" s="11" t="s">
        <v>4263</v>
      </c>
      <c r="L102" s="11">
        <v>2</v>
      </c>
    </row>
    <row r="103" spans="1:12">
      <c r="A103" s="11" t="s">
        <v>91</v>
      </c>
      <c r="D103" s="11" t="s">
        <v>239</v>
      </c>
      <c r="E103" s="19" t="s">
        <v>332</v>
      </c>
      <c r="F103" s="10">
        <v>42036</v>
      </c>
      <c r="G103" s="10">
        <v>45689</v>
      </c>
      <c r="H103" s="11">
        <v>11</v>
      </c>
      <c r="I103" s="20" t="s">
        <v>238</v>
      </c>
      <c r="J103" s="11" t="s">
        <v>240</v>
      </c>
      <c r="K103" s="11" t="s">
        <v>4263</v>
      </c>
      <c r="L103" s="11">
        <v>2</v>
      </c>
    </row>
    <row r="104" spans="1:12">
      <c r="A104" s="11" t="s">
        <v>92</v>
      </c>
      <c r="D104" s="11" t="s">
        <v>239</v>
      </c>
      <c r="E104" s="19" t="s">
        <v>333</v>
      </c>
      <c r="F104" s="10">
        <v>42036</v>
      </c>
      <c r="G104" s="10">
        <v>45689</v>
      </c>
      <c r="H104" s="11">
        <v>11</v>
      </c>
      <c r="I104" s="20" t="s">
        <v>238</v>
      </c>
      <c r="J104" s="11" t="s">
        <v>240</v>
      </c>
      <c r="K104" s="11" t="s">
        <v>4263</v>
      </c>
      <c r="L104" s="11">
        <v>2</v>
      </c>
    </row>
    <row r="105" spans="1:12">
      <c r="A105" s="11" t="s">
        <v>93</v>
      </c>
      <c r="D105" s="11" t="s">
        <v>239</v>
      </c>
      <c r="E105" s="19" t="s">
        <v>334</v>
      </c>
      <c r="F105" s="10">
        <v>42036</v>
      </c>
      <c r="G105" s="10">
        <v>45689</v>
      </c>
      <c r="H105" s="11">
        <v>11</v>
      </c>
      <c r="I105" s="20" t="s">
        <v>238</v>
      </c>
      <c r="J105" s="11" t="s">
        <v>240</v>
      </c>
      <c r="K105" s="11" t="s">
        <v>4263</v>
      </c>
      <c r="L105" s="11">
        <v>2</v>
      </c>
    </row>
    <row r="106" spans="1:12">
      <c r="A106" s="11" t="s">
        <v>94</v>
      </c>
      <c r="D106" s="11" t="s">
        <v>239</v>
      </c>
      <c r="E106" s="19" t="s">
        <v>335</v>
      </c>
      <c r="F106" s="10">
        <v>42036</v>
      </c>
      <c r="G106" s="10">
        <v>45689</v>
      </c>
      <c r="H106" s="11">
        <v>11</v>
      </c>
      <c r="I106" s="20" t="s">
        <v>238</v>
      </c>
      <c r="J106" s="11" t="s">
        <v>240</v>
      </c>
      <c r="K106" s="11" t="s">
        <v>4263</v>
      </c>
      <c r="L106" s="11">
        <v>2</v>
      </c>
    </row>
    <row r="107" spans="1:12">
      <c r="A107" s="11" t="s">
        <v>95</v>
      </c>
      <c r="D107" s="11" t="s">
        <v>239</v>
      </c>
      <c r="E107" s="19" t="s">
        <v>336</v>
      </c>
      <c r="F107" s="10">
        <v>42036</v>
      </c>
      <c r="G107" s="10">
        <v>45689</v>
      </c>
      <c r="H107" s="11">
        <v>11</v>
      </c>
      <c r="I107" s="20" t="s">
        <v>238</v>
      </c>
      <c r="J107" s="11" t="s">
        <v>240</v>
      </c>
      <c r="K107" s="11" t="s">
        <v>4263</v>
      </c>
      <c r="L107" s="11">
        <v>2</v>
      </c>
    </row>
    <row r="108" spans="1:12">
      <c r="A108" s="11" t="s">
        <v>96</v>
      </c>
      <c r="D108" s="11" t="s">
        <v>239</v>
      </c>
      <c r="E108" s="19" t="s">
        <v>337</v>
      </c>
      <c r="F108" s="10">
        <v>42036</v>
      </c>
      <c r="G108" s="10">
        <v>45689</v>
      </c>
      <c r="H108" s="11">
        <v>11</v>
      </c>
      <c r="I108" s="20" t="s">
        <v>238</v>
      </c>
      <c r="J108" s="11" t="s">
        <v>240</v>
      </c>
      <c r="K108" s="11" t="s">
        <v>4263</v>
      </c>
      <c r="L108" s="11">
        <v>2</v>
      </c>
    </row>
    <row r="109" spans="1:12">
      <c r="A109" s="11" t="s">
        <v>97</v>
      </c>
      <c r="D109" s="11" t="s">
        <v>239</v>
      </c>
      <c r="E109" s="19" t="s">
        <v>338</v>
      </c>
      <c r="F109" s="10">
        <v>42036</v>
      </c>
      <c r="G109" s="10">
        <v>45689</v>
      </c>
      <c r="H109" s="11">
        <v>11</v>
      </c>
      <c r="I109" s="20" t="s">
        <v>238</v>
      </c>
      <c r="J109" s="11" t="s">
        <v>240</v>
      </c>
      <c r="K109" s="11" t="s">
        <v>4263</v>
      </c>
      <c r="L109" s="11">
        <v>2</v>
      </c>
    </row>
    <row r="110" spans="1:12">
      <c r="A110" s="11" t="s">
        <v>98</v>
      </c>
      <c r="D110" s="11" t="s">
        <v>239</v>
      </c>
      <c r="E110" s="19" t="s">
        <v>339</v>
      </c>
      <c r="F110" s="10">
        <v>42036</v>
      </c>
      <c r="G110" s="10">
        <v>45689</v>
      </c>
      <c r="H110" s="11">
        <v>11</v>
      </c>
      <c r="I110" s="20" t="s">
        <v>238</v>
      </c>
      <c r="J110" s="11" t="s">
        <v>240</v>
      </c>
      <c r="K110" s="11" t="s">
        <v>4263</v>
      </c>
      <c r="L110" s="11">
        <v>2</v>
      </c>
    </row>
    <row r="111" spans="1:12">
      <c r="A111" s="11" t="s">
        <v>99</v>
      </c>
      <c r="D111" s="11" t="s">
        <v>239</v>
      </c>
      <c r="E111" s="19" t="s">
        <v>340</v>
      </c>
      <c r="F111" s="10">
        <v>42036</v>
      </c>
      <c r="G111" s="10">
        <v>45689</v>
      </c>
      <c r="H111" s="11">
        <v>11</v>
      </c>
      <c r="I111" s="20" t="s">
        <v>238</v>
      </c>
      <c r="J111" s="11" t="s">
        <v>240</v>
      </c>
      <c r="K111" s="11" t="s">
        <v>4263</v>
      </c>
      <c r="L111" s="11">
        <v>2</v>
      </c>
    </row>
    <row r="112" spans="1:12">
      <c r="A112" s="11" t="s">
        <v>100</v>
      </c>
      <c r="D112" s="11" t="s">
        <v>239</v>
      </c>
      <c r="E112" s="19" t="s">
        <v>341</v>
      </c>
      <c r="F112" s="10">
        <v>42036</v>
      </c>
      <c r="G112" s="10">
        <v>45689</v>
      </c>
      <c r="H112" s="11">
        <v>11</v>
      </c>
      <c r="I112" s="20" t="s">
        <v>238</v>
      </c>
      <c r="J112" s="11" t="s">
        <v>240</v>
      </c>
      <c r="K112" s="11" t="s">
        <v>4263</v>
      </c>
      <c r="L112" s="11">
        <v>2</v>
      </c>
    </row>
    <row r="113" spans="1:12">
      <c r="A113" s="11" t="s">
        <v>101</v>
      </c>
      <c r="D113" s="11" t="s">
        <v>239</v>
      </c>
      <c r="E113" s="19" t="s">
        <v>342</v>
      </c>
      <c r="F113" s="10">
        <v>42036</v>
      </c>
      <c r="G113" s="10">
        <v>45689</v>
      </c>
      <c r="H113" s="11">
        <v>11</v>
      </c>
      <c r="I113" s="20" t="s">
        <v>238</v>
      </c>
      <c r="J113" s="11" t="s">
        <v>240</v>
      </c>
      <c r="K113" s="11" t="s">
        <v>4263</v>
      </c>
      <c r="L113" s="11">
        <v>2</v>
      </c>
    </row>
    <row r="114" spans="1:12">
      <c r="A114" s="11" t="s">
        <v>102</v>
      </c>
      <c r="D114" s="11" t="s">
        <v>239</v>
      </c>
      <c r="E114" s="19" t="s">
        <v>343</v>
      </c>
      <c r="F114" s="10">
        <v>42036</v>
      </c>
      <c r="G114" s="10">
        <v>45689</v>
      </c>
      <c r="H114" s="11">
        <v>11</v>
      </c>
      <c r="I114" s="20" t="s">
        <v>238</v>
      </c>
      <c r="J114" s="11" t="s">
        <v>240</v>
      </c>
      <c r="K114" s="11" t="s">
        <v>4263</v>
      </c>
      <c r="L114" s="11">
        <v>2</v>
      </c>
    </row>
    <row r="115" spans="1:12">
      <c r="A115" s="11" t="s">
        <v>103</v>
      </c>
      <c r="D115" s="11" t="s">
        <v>239</v>
      </c>
      <c r="E115" s="19" t="s">
        <v>344</v>
      </c>
      <c r="F115" s="10">
        <v>42036</v>
      </c>
      <c r="G115" s="10">
        <v>45689</v>
      </c>
      <c r="H115" s="11">
        <v>11</v>
      </c>
      <c r="I115" s="20" t="s">
        <v>238</v>
      </c>
      <c r="J115" s="11" t="s">
        <v>240</v>
      </c>
      <c r="K115" s="11" t="s">
        <v>4263</v>
      </c>
      <c r="L115" s="11">
        <v>2</v>
      </c>
    </row>
    <row r="116" spans="1:12">
      <c r="A116" s="11" t="s">
        <v>104</v>
      </c>
      <c r="D116" s="11" t="s">
        <v>239</v>
      </c>
      <c r="E116" s="19" t="s">
        <v>345</v>
      </c>
      <c r="F116" s="10">
        <v>42036</v>
      </c>
      <c r="G116" s="10">
        <v>45689</v>
      </c>
      <c r="H116" s="11">
        <v>11</v>
      </c>
      <c r="I116" s="20" t="s">
        <v>238</v>
      </c>
      <c r="J116" s="11" t="s">
        <v>240</v>
      </c>
      <c r="K116" s="11" t="s">
        <v>4263</v>
      </c>
      <c r="L116" s="11">
        <v>2</v>
      </c>
    </row>
    <row r="117" spans="1:12">
      <c r="A117" s="11" t="s">
        <v>105</v>
      </c>
      <c r="D117" s="11" t="s">
        <v>239</v>
      </c>
      <c r="E117" s="19" t="s">
        <v>346</v>
      </c>
      <c r="F117" s="10">
        <v>42036</v>
      </c>
      <c r="G117" s="10">
        <v>45689</v>
      </c>
      <c r="H117" s="11">
        <v>11</v>
      </c>
      <c r="I117" s="20" t="s">
        <v>238</v>
      </c>
      <c r="J117" s="11" t="s">
        <v>240</v>
      </c>
      <c r="K117" s="11" t="s">
        <v>4263</v>
      </c>
      <c r="L117" s="11">
        <v>2</v>
      </c>
    </row>
    <row r="118" spans="1:12">
      <c r="A118" s="11" t="s">
        <v>106</v>
      </c>
      <c r="D118" s="11" t="s">
        <v>239</v>
      </c>
      <c r="E118" s="19" t="s">
        <v>347</v>
      </c>
      <c r="F118" s="10">
        <v>42036</v>
      </c>
      <c r="G118" s="10">
        <v>45689</v>
      </c>
      <c r="H118" s="11">
        <v>11</v>
      </c>
      <c r="I118" s="20" t="s">
        <v>238</v>
      </c>
      <c r="J118" s="11" t="s">
        <v>240</v>
      </c>
      <c r="K118" s="11" t="s">
        <v>4263</v>
      </c>
      <c r="L118" s="11">
        <v>2</v>
      </c>
    </row>
    <row r="119" spans="1:12">
      <c r="A119" s="11" t="s">
        <v>107</v>
      </c>
      <c r="D119" s="11" t="s">
        <v>239</v>
      </c>
      <c r="E119" s="19" t="s">
        <v>348</v>
      </c>
      <c r="F119" s="10">
        <v>42036</v>
      </c>
      <c r="G119" s="10">
        <v>45689</v>
      </c>
      <c r="H119" s="11">
        <v>11</v>
      </c>
      <c r="I119" s="20" t="s">
        <v>238</v>
      </c>
      <c r="J119" s="11" t="s">
        <v>240</v>
      </c>
      <c r="K119" s="11" t="s">
        <v>4263</v>
      </c>
      <c r="L119" s="11">
        <v>2</v>
      </c>
    </row>
    <row r="120" spans="1:12">
      <c r="A120" s="11" t="s">
        <v>108</v>
      </c>
      <c r="D120" s="11" t="s">
        <v>239</v>
      </c>
      <c r="E120" s="19" t="s">
        <v>349</v>
      </c>
      <c r="F120" s="10">
        <v>42036</v>
      </c>
      <c r="G120" s="10">
        <v>45689</v>
      </c>
      <c r="H120" s="11">
        <v>11</v>
      </c>
      <c r="I120" s="20" t="s">
        <v>238</v>
      </c>
      <c r="J120" s="11" t="s">
        <v>240</v>
      </c>
      <c r="K120" s="11" t="s">
        <v>4263</v>
      </c>
      <c r="L120" s="11">
        <v>2</v>
      </c>
    </row>
    <row r="121" spans="1:12">
      <c r="A121" s="11" t="s">
        <v>109</v>
      </c>
      <c r="D121" s="11" t="s">
        <v>239</v>
      </c>
      <c r="E121" s="19" t="s">
        <v>350</v>
      </c>
      <c r="F121" s="10">
        <v>42036</v>
      </c>
      <c r="G121" s="10">
        <v>45689</v>
      </c>
      <c r="H121" s="11">
        <v>11</v>
      </c>
      <c r="I121" s="20" t="s">
        <v>238</v>
      </c>
      <c r="J121" s="11" t="s">
        <v>240</v>
      </c>
      <c r="K121" s="11" t="s">
        <v>4263</v>
      </c>
      <c r="L121" s="11">
        <v>2</v>
      </c>
    </row>
    <row r="122" spans="1:12">
      <c r="A122" s="11" t="s">
        <v>110</v>
      </c>
      <c r="D122" s="11" t="s">
        <v>239</v>
      </c>
      <c r="E122" s="19" t="s">
        <v>351</v>
      </c>
      <c r="F122" s="10">
        <v>42036</v>
      </c>
      <c r="G122" s="10">
        <v>45689</v>
      </c>
      <c r="H122" s="11">
        <v>11</v>
      </c>
      <c r="I122" s="20" t="s">
        <v>238</v>
      </c>
      <c r="J122" s="11" t="s">
        <v>240</v>
      </c>
      <c r="K122" s="11" t="s">
        <v>4263</v>
      </c>
      <c r="L122" s="11">
        <v>2</v>
      </c>
    </row>
    <row r="123" spans="1:12">
      <c r="A123" s="11" t="s">
        <v>111</v>
      </c>
      <c r="D123" s="11" t="s">
        <v>239</v>
      </c>
      <c r="E123" s="19" t="s">
        <v>352</v>
      </c>
      <c r="F123" s="10">
        <v>42036</v>
      </c>
      <c r="G123" s="10">
        <v>45689</v>
      </c>
      <c r="H123" s="11">
        <v>11</v>
      </c>
      <c r="I123" s="20" t="s">
        <v>238</v>
      </c>
      <c r="J123" s="11" t="s">
        <v>240</v>
      </c>
      <c r="K123" s="11" t="s">
        <v>4263</v>
      </c>
      <c r="L123" s="11">
        <v>2</v>
      </c>
    </row>
    <row r="124" spans="1:12">
      <c r="A124" s="11" t="s">
        <v>112</v>
      </c>
      <c r="D124" s="11" t="s">
        <v>239</v>
      </c>
      <c r="E124" s="19" t="s">
        <v>353</v>
      </c>
      <c r="F124" s="10">
        <v>42036</v>
      </c>
      <c r="G124" s="10">
        <v>45689</v>
      </c>
      <c r="H124" s="11">
        <v>11</v>
      </c>
      <c r="I124" s="20" t="s">
        <v>238</v>
      </c>
      <c r="J124" s="11" t="s">
        <v>240</v>
      </c>
      <c r="K124" s="11" t="s">
        <v>4263</v>
      </c>
      <c r="L124" s="11">
        <v>2</v>
      </c>
    </row>
    <row r="125" spans="1:12">
      <c r="A125" s="11" t="s">
        <v>113</v>
      </c>
      <c r="D125" s="11" t="s">
        <v>239</v>
      </c>
      <c r="E125" s="19" t="s">
        <v>354</v>
      </c>
      <c r="F125" s="10">
        <v>42036</v>
      </c>
      <c r="G125" s="10">
        <v>45689</v>
      </c>
      <c r="H125" s="11">
        <v>11</v>
      </c>
      <c r="I125" s="20" t="s">
        <v>238</v>
      </c>
      <c r="J125" s="11" t="s">
        <v>240</v>
      </c>
      <c r="K125" s="11" t="s">
        <v>4263</v>
      </c>
      <c r="L125" s="11">
        <v>2</v>
      </c>
    </row>
    <row r="126" spans="1:12">
      <c r="A126" s="11" t="s">
        <v>114</v>
      </c>
      <c r="D126" s="11" t="s">
        <v>239</v>
      </c>
      <c r="E126" s="19" t="s">
        <v>355</v>
      </c>
      <c r="F126" s="10">
        <v>42036</v>
      </c>
      <c r="G126" s="10">
        <v>45689</v>
      </c>
      <c r="H126" s="11">
        <v>11</v>
      </c>
      <c r="I126" s="20" t="s">
        <v>238</v>
      </c>
      <c r="J126" s="11" t="s">
        <v>240</v>
      </c>
      <c r="K126" s="11" t="s">
        <v>4263</v>
      </c>
      <c r="L126" s="11">
        <v>2</v>
      </c>
    </row>
    <row r="127" spans="1:12">
      <c r="A127" s="11" t="s">
        <v>115</v>
      </c>
      <c r="D127" s="11" t="s">
        <v>239</v>
      </c>
      <c r="E127" s="19" t="s">
        <v>356</v>
      </c>
      <c r="F127" s="10">
        <v>42036</v>
      </c>
      <c r="G127" s="10">
        <v>45689</v>
      </c>
      <c r="H127" s="11">
        <v>11</v>
      </c>
      <c r="I127" s="20" t="s">
        <v>238</v>
      </c>
      <c r="J127" s="11" t="s">
        <v>240</v>
      </c>
      <c r="K127" s="11" t="s">
        <v>4263</v>
      </c>
      <c r="L127" s="11">
        <v>2</v>
      </c>
    </row>
    <row r="128" spans="1:12">
      <c r="A128" s="11" t="s">
        <v>116</v>
      </c>
      <c r="D128" s="11" t="s">
        <v>239</v>
      </c>
      <c r="E128" s="19" t="s">
        <v>357</v>
      </c>
      <c r="F128" s="10">
        <v>42036</v>
      </c>
      <c r="G128" s="10">
        <v>45689</v>
      </c>
      <c r="H128" s="11">
        <v>11</v>
      </c>
      <c r="I128" s="20" t="s">
        <v>238</v>
      </c>
      <c r="J128" s="11" t="s">
        <v>240</v>
      </c>
      <c r="K128" s="11" t="s">
        <v>4263</v>
      </c>
      <c r="L128" s="11">
        <v>2</v>
      </c>
    </row>
    <row r="129" spans="1:12">
      <c r="A129" s="11" t="s">
        <v>117</v>
      </c>
      <c r="D129" s="11" t="s">
        <v>239</v>
      </c>
      <c r="E129" s="19" t="s">
        <v>358</v>
      </c>
      <c r="F129" s="10">
        <v>42036</v>
      </c>
      <c r="G129" s="10">
        <v>45689</v>
      </c>
      <c r="H129" s="11">
        <v>11</v>
      </c>
      <c r="I129" s="20" t="s">
        <v>238</v>
      </c>
      <c r="J129" s="11" t="s">
        <v>240</v>
      </c>
      <c r="K129" s="11" t="s">
        <v>4263</v>
      </c>
      <c r="L129" s="11">
        <v>2</v>
      </c>
    </row>
    <row r="130" spans="1:12">
      <c r="A130" s="11" t="s">
        <v>118</v>
      </c>
      <c r="D130" s="11" t="s">
        <v>239</v>
      </c>
      <c r="E130" s="19" t="s">
        <v>359</v>
      </c>
      <c r="F130" s="10">
        <v>42036</v>
      </c>
      <c r="G130" s="10">
        <v>45689</v>
      </c>
      <c r="H130" s="11">
        <v>11</v>
      </c>
      <c r="I130" s="20" t="s">
        <v>238</v>
      </c>
      <c r="J130" s="11" t="s">
        <v>240</v>
      </c>
      <c r="K130" s="11" t="s">
        <v>4263</v>
      </c>
      <c r="L130" s="11">
        <v>2</v>
      </c>
    </row>
    <row r="131" spans="1:12">
      <c r="A131" s="11" t="s">
        <v>119</v>
      </c>
      <c r="D131" s="11" t="s">
        <v>239</v>
      </c>
      <c r="E131" s="19" t="s">
        <v>360</v>
      </c>
      <c r="F131" s="10">
        <v>42036</v>
      </c>
      <c r="G131" s="10">
        <v>45689</v>
      </c>
      <c r="H131" s="11">
        <v>11</v>
      </c>
      <c r="I131" s="20" t="s">
        <v>238</v>
      </c>
      <c r="J131" s="11" t="s">
        <v>240</v>
      </c>
      <c r="K131" s="11" t="s">
        <v>4263</v>
      </c>
      <c r="L131" s="11">
        <v>2</v>
      </c>
    </row>
    <row r="132" spans="1:12">
      <c r="A132" s="11" t="s">
        <v>120</v>
      </c>
      <c r="D132" s="11" t="s">
        <v>239</v>
      </c>
      <c r="E132" s="19" t="s">
        <v>361</v>
      </c>
      <c r="F132" s="10">
        <v>42036</v>
      </c>
      <c r="G132" s="10">
        <v>45689</v>
      </c>
      <c r="H132" s="11">
        <v>11</v>
      </c>
      <c r="I132" s="20" t="s">
        <v>238</v>
      </c>
      <c r="J132" s="11" t="s">
        <v>240</v>
      </c>
      <c r="K132" s="11" t="s">
        <v>4263</v>
      </c>
      <c r="L132" s="11">
        <v>2</v>
      </c>
    </row>
    <row r="133" spans="1:12">
      <c r="A133" s="11" t="s">
        <v>121</v>
      </c>
      <c r="D133" s="11" t="s">
        <v>239</v>
      </c>
      <c r="E133" s="19" t="s">
        <v>362</v>
      </c>
      <c r="F133" s="10">
        <v>42036</v>
      </c>
      <c r="G133" s="10">
        <v>45689</v>
      </c>
      <c r="H133" s="11">
        <v>11</v>
      </c>
      <c r="I133" s="20" t="s">
        <v>238</v>
      </c>
      <c r="J133" s="11" t="s">
        <v>240</v>
      </c>
      <c r="K133" s="11" t="s">
        <v>4263</v>
      </c>
      <c r="L133" s="11">
        <v>2</v>
      </c>
    </row>
    <row r="134" spans="1:12">
      <c r="A134" s="11" t="s">
        <v>122</v>
      </c>
      <c r="D134" s="11" t="s">
        <v>239</v>
      </c>
      <c r="E134" s="19" t="s">
        <v>363</v>
      </c>
      <c r="F134" s="10">
        <v>42036</v>
      </c>
      <c r="G134" s="10">
        <v>45689</v>
      </c>
      <c r="H134" s="11">
        <v>11</v>
      </c>
      <c r="I134" s="20" t="s">
        <v>238</v>
      </c>
      <c r="J134" s="11" t="s">
        <v>240</v>
      </c>
      <c r="K134" s="11" t="s">
        <v>4263</v>
      </c>
      <c r="L134" s="11">
        <v>2</v>
      </c>
    </row>
    <row r="135" spans="1:12">
      <c r="A135" s="11" t="s">
        <v>123</v>
      </c>
      <c r="D135" s="11" t="s">
        <v>239</v>
      </c>
      <c r="E135" s="19" t="s">
        <v>364</v>
      </c>
      <c r="F135" s="10">
        <v>42036</v>
      </c>
      <c r="G135" s="10">
        <v>45689</v>
      </c>
      <c r="H135" s="11">
        <v>11</v>
      </c>
      <c r="I135" s="20" t="s">
        <v>238</v>
      </c>
      <c r="J135" s="11" t="s">
        <v>240</v>
      </c>
      <c r="K135" s="11" t="s">
        <v>4263</v>
      </c>
      <c r="L135" s="11">
        <v>2</v>
      </c>
    </row>
    <row r="136" spans="1:12">
      <c r="A136" s="11" t="s">
        <v>124</v>
      </c>
      <c r="D136" s="11" t="s">
        <v>239</v>
      </c>
      <c r="E136" s="19" t="s">
        <v>365</v>
      </c>
      <c r="F136" s="10">
        <v>42036</v>
      </c>
      <c r="G136" s="10">
        <v>45689</v>
      </c>
      <c r="H136" s="11">
        <v>11</v>
      </c>
      <c r="I136" s="20" t="s">
        <v>238</v>
      </c>
      <c r="J136" s="11" t="s">
        <v>240</v>
      </c>
      <c r="K136" s="11" t="s">
        <v>4263</v>
      </c>
      <c r="L136" s="11">
        <v>2</v>
      </c>
    </row>
    <row r="137" spans="1:12">
      <c r="A137" s="11" t="s">
        <v>125</v>
      </c>
      <c r="D137" s="11" t="s">
        <v>239</v>
      </c>
      <c r="E137" s="19" t="s">
        <v>366</v>
      </c>
      <c r="F137" s="10">
        <v>42036</v>
      </c>
      <c r="G137" s="10">
        <v>45689</v>
      </c>
      <c r="H137" s="11">
        <v>11</v>
      </c>
      <c r="I137" s="20" t="s">
        <v>238</v>
      </c>
      <c r="J137" s="11" t="s">
        <v>240</v>
      </c>
      <c r="K137" s="11" t="s">
        <v>4263</v>
      </c>
      <c r="L137" s="11">
        <v>2</v>
      </c>
    </row>
    <row r="138" spans="1:12">
      <c r="A138" s="11" t="s">
        <v>126</v>
      </c>
      <c r="D138" s="11" t="s">
        <v>239</v>
      </c>
      <c r="E138" s="19" t="s">
        <v>367</v>
      </c>
      <c r="F138" s="10">
        <v>42036</v>
      </c>
      <c r="G138" s="10">
        <v>45689</v>
      </c>
      <c r="H138" s="11">
        <v>11</v>
      </c>
      <c r="I138" s="20" t="s">
        <v>238</v>
      </c>
      <c r="J138" s="11" t="s">
        <v>240</v>
      </c>
      <c r="K138" s="11" t="s">
        <v>4263</v>
      </c>
      <c r="L138" s="11">
        <v>2</v>
      </c>
    </row>
    <row r="139" spans="1:12">
      <c r="A139" s="11" t="s">
        <v>127</v>
      </c>
      <c r="D139" s="11" t="s">
        <v>239</v>
      </c>
      <c r="E139" s="19" t="s">
        <v>368</v>
      </c>
      <c r="F139" s="10">
        <v>42036</v>
      </c>
      <c r="G139" s="10">
        <v>45689</v>
      </c>
      <c r="H139" s="11">
        <v>11</v>
      </c>
      <c r="I139" s="20" t="s">
        <v>238</v>
      </c>
      <c r="J139" s="11" t="s">
        <v>240</v>
      </c>
      <c r="K139" s="11" t="s">
        <v>4263</v>
      </c>
      <c r="L139" s="11">
        <v>2</v>
      </c>
    </row>
    <row r="140" spans="1:12">
      <c r="A140" s="11" t="s">
        <v>128</v>
      </c>
      <c r="D140" s="11" t="s">
        <v>239</v>
      </c>
      <c r="E140" s="19" t="s">
        <v>369</v>
      </c>
      <c r="F140" s="10">
        <v>42036</v>
      </c>
      <c r="G140" s="10">
        <v>45689</v>
      </c>
      <c r="H140" s="11">
        <v>11</v>
      </c>
      <c r="I140" s="20" t="s">
        <v>238</v>
      </c>
      <c r="J140" s="11" t="s">
        <v>240</v>
      </c>
      <c r="K140" s="11" t="s">
        <v>4263</v>
      </c>
      <c r="L140" s="11">
        <v>2</v>
      </c>
    </row>
    <row r="141" spans="1:12">
      <c r="A141" s="11" t="s">
        <v>129</v>
      </c>
      <c r="D141" s="11" t="s">
        <v>239</v>
      </c>
      <c r="E141" s="19" t="s">
        <v>370</v>
      </c>
      <c r="F141" s="10">
        <v>42036</v>
      </c>
      <c r="G141" s="10">
        <v>45689</v>
      </c>
      <c r="H141" s="11">
        <v>11</v>
      </c>
      <c r="I141" s="20" t="s">
        <v>238</v>
      </c>
      <c r="J141" s="11" t="s">
        <v>240</v>
      </c>
      <c r="K141" s="11" t="s">
        <v>4263</v>
      </c>
      <c r="L141" s="11">
        <v>2</v>
      </c>
    </row>
    <row r="142" spans="1:12">
      <c r="A142" s="11" t="s">
        <v>130</v>
      </c>
      <c r="D142" s="11" t="s">
        <v>239</v>
      </c>
      <c r="E142" s="19" t="s">
        <v>371</v>
      </c>
      <c r="F142" s="10">
        <v>42036</v>
      </c>
      <c r="G142" s="10">
        <v>45689</v>
      </c>
      <c r="H142" s="11">
        <v>11</v>
      </c>
      <c r="I142" s="20" t="s">
        <v>238</v>
      </c>
      <c r="J142" s="11" t="s">
        <v>240</v>
      </c>
      <c r="K142" s="11" t="s">
        <v>4263</v>
      </c>
      <c r="L142" s="11">
        <v>2</v>
      </c>
    </row>
    <row r="143" spans="1:12">
      <c r="A143" s="11" t="s">
        <v>131</v>
      </c>
      <c r="D143" s="11" t="s">
        <v>239</v>
      </c>
      <c r="E143" s="19" t="s">
        <v>372</v>
      </c>
      <c r="F143" s="10">
        <v>42036</v>
      </c>
      <c r="G143" s="10">
        <v>45689</v>
      </c>
      <c r="H143" s="11">
        <v>11</v>
      </c>
      <c r="I143" s="20" t="s">
        <v>238</v>
      </c>
      <c r="J143" s="11" t="s">
        <v>240</v>
      </c>
      <c r="K143" s="11" t="s">
        <v>4263</v>
      </c>
      <c r="L143" s="11">
        <v>2</v>
      </c>
    </row>
    <row r="144" spans="1:12">
      <c r="A144" s="11" t="s">
        <v>132</v>
      </c>
      <c r="D144" s="11" t="s">
        <v>239</v>
      </c>
      <c r="E144" s="19" t="s">
        <v>373</v>
      </c>
      <c r="F144" s="10">
        <v>42036</v>
      </c>
      <c r="G144" s="10">
        <v>45689</v>
      </c>
      <c r="H144" s="11">
        <v>11</v>
      </c>
      <c r="I144" s="20" t="s">
        <v>238</v>
      </c>
      <c r="J144" s="11" t="s">
        <v>240</v>
      </c>
      <c r="K144" s="11" t="s">
        <v>4263</v>
      </c>
      <c r="L144" s="11">
        <v>2</v>
      </c>
    </row>
    <row r="145" spans="1:12">
      <c r="A145" s="11" t="s">
        <v>133</v>
      </c>
      <c r="D145" s="11" t="s">
        <v>239</v>
      </c>
      <c r="E145" s="19" t="s">
        <v>374</v>
      </c>
      <c r="F145" s="10">
        <v>42036</v>
      </c>
      <c r="G145" s="10">
        <v>45689</v>
      </c>
      <c r="H145" s="11">
        <v>11</v>
      </c>
      <c r="I145" s="20" t="s">
        <v>238</v>
      </c>
      <c r="J145" s="11" t="s">
        <v>240</v>
      </c>
      <c r="K145" s="11" t="s">
        <v>4263</v>
      </c>
      <c r="L145" s="11">
        <v>2</v>
      </c>
    </row>
    <row r="146" spans="1:12">
      <c r="A146" s="11" t="s">
        <v>134</v>
      </c>
      <c r="D146" s="11" t="s">
        <v>239</v>
      </c>
      <c r="E146" s="19" t="s">
        <v>375</v>
      </c>
      <c r="F146" s="10">
        <v>42036</v>
      </c>
      <c r="G146" s="10">
        <v>45689</v>
      </c>
      <c r="H146" s="11">
        <v>11</v>
      </c>
      <c r="I146" s="20" t="s">
        <v>238</v>
      </c>
      <c r="J146" s="11" t="s">
        <v>240</v>
      </c>
      <c r="K146" s="11" t="s">
        <v>4263</v>
      </c>
      <c r="L146" s="11">
        <v>2</v>
      </c>
    </row>
    <row r="147" spans="1:12">
      <c r="A147" s="11" t="s">
        <v>135</v>
      </c>
      <c r="D147" s="11" t="s">
        <v>239</v>
      </c>
      <c r="E147" s="19" t="s">
        <v>376</v>
      </c>
      <c r="F147" s="10">
        <v>42036</v>
      </c>
      <c r="G147" s="10">
        <v>45689</v>
      </c>
      <c r="H147" s="11">
        <v>11</v>
      </c>
      <c r="I147" s="20" t="s">
        <v>238</v>
      </c>
      <c r="J147" s="11" t="s">
        <v>240</v>
      </c>
      <c r="K147" s="11" t="s">
        <v>4263</v>
      </c>
      <c r="L147" s="11">
        <v>2</v>
      </c>
    </row>
    <row r="148" spans="1:12">
      <c r="A148" s="11" t="s">
        <v>136</v>
      </c>
      <c r="D148" s="11" t="s">
        <v>239</v>
      </c>
      <c r="E148" s="19" t="s">
        <v>377</v>
      </c>
      <c r="F148" s="10">
        <v>42036</v>
      </c>
      <c r="G148" s="10">
        <v>45689</v>
      </c>
      <c r="H148" s="11">
        <v>11</v>
      </c>
      <c r="I148" s="20" t="s">
        <v>238</v>
      </c>
      <c r="J148" s="11" t="s">
        <v>240</v>
      </c>
      <c r="K148" s="11" t="s">
        <v>4263</v>
      </c>
      <c r="L148" s="11">
        <v>2</v>
      </c>
    </row>
    <row r="149" spans="1:12">
      <c r="A149" s="11" t="s">
        <v>137</v>
      </c>
      <c r="D149" s="11" t="s">
        <v>239</v>
      </c>
      <c r="E149" s="19" t="s">
        <v>378</v>
      </c>
      <c r="F149" s="10">
        <v>42036</v>
      </c>
      <c r="G149" s="10">
        <v>45689</v>
      </c>
      <c r="H149" s="11">
        <v>11</v>
      </c>
      <c r="I149" s="20" t="s">
        <v>238</v>
      </c>
      <c r="J149" s="11" t="s">
        <v>240</v>
      </c>
      <c r="K149" s="11" t="s">
        <v>4263</v>
      </c>
      <c r="L149" s="11">
        <v>2</v>
      </c>
    </row>
    <row r="150" spans="1:12">
      <c r="A150" s="11" t="s">
        <v>78</v>
      </c>
      <c r="D150" s="11" t="s">
        <v>239</v>
      </c>
      <c r="E150" s="19" t="s">
        <v>379</v>
      </c>
      <c r="F150" s="10">
        <v>42036</v>
      </c>
      <c r="G150" s="10">
        <v>45689</v>
      </c>
      <c r="H150" s="11">
        <v>11</v>
      </c>
      <c r="I150" s="20" t="s">
        <v>238</v>
      </c>
      <c r="J150" s="11" t="s">
        <v>240</v>
      </c>
      <c r="K150" s="11" t="s">
        <v>4263</v>
      </c>
      <c r="L150" s="11">
        <v>2</v>
      </c>
    </row>
    <row r="151" spans="1:12">
      <c r="A151" s="11" t="s">
        <v>79</v>
      </c>
      <c r="D151" s="11" t="s">
        <v>239</v>
      </c>
      <c r="E151" s="19" t="s">
        <v>380</v>
      </c>
      <c r="F151" s="10">
        <v>42036</v>
      </c>
      <c r="G151" s="10">
        <v>45689</v>
      </c>
      <c r="H151" s="11">
        <v>11</v>
      </c>
      <c r="I151" s="20" t="s">
        <v>238</v>
      </c>
      <c r="J151" s="11" t="s">
        <v>240</v>
      </c>
      <c r="K151" s="11" t="s">
        <v>4263</v>
      </c>
      <c r="L151" s="11">
        <v>2</v>
      </c>
    </row>
    <row r="152" spans="1:12">
      <c r="A152" s="11" t="s">
        <v>80</v>
      </c>
      <c r="D152" s="11" t="s">
        <v>239</v>
      </c>
      <c r="E152" s="19" t="s">
        <v>381</v>
      </c>
      <c r="F152" s="10">
        <v>42036</v>
      </c>
      <c r="G152" s="10">
        <v>45689</v>
      </c>
      <c r="H152" s="11">
        <v>11</v>
      </c>
      <c r="I152" s="20" t="s">
        <v>238</v>
      </c>
      <c r="J152" s="11" t="s">
        <v>240</v>
      </c>
      <c r="K152" s="11" t="s">
        <v>4263</v>
      </c>
      <c r="L152" s="11">
        <v>2</v>
      </c>
    </row>
    <row r="153" spans="1:12">
      <c r="A153" s="11" t="s">
        <v>81</v>
      </c>
      <c r="D153" s="11" t="s">
        <v>239</v>
      </c>
      <c r="E153" s="19" t="s">
        <v>382</v>
      </c>
      <c r="F153" s="10">
        <v>42036</v>
      </c>
      <c r="G153" s="10">
        <v>45689</v>
      </c>
      <c r="H153" s="11">
        <v>11</v>
      </c>
      <c r="I153" s="20" t="s">
        <v>238</v>
      </c>
      <c r="J153" s="11" t="s">
        <v>240</v>
      </c>
      <c r="K153" s="11" t="s">
        <v>4263</v>
      </c>
      <c r="L153" s="11">
        <v>2</v>
      </c>
    </row>
    <row r="154" spans="1:12">
      <c r="A154" s="11" t="s">
        <v>82</v>
      </c>
      <c r="D154" s="11" t="s">
        <v>239</v>
      </c>
      <c r="E154" s="19" t="s">
        <v>383</v>
      </c>
      <c r="F154" s="10">
        <v>42036</v>
      </c>
      <c r="G154" s="10">
        <v>45689</v>
      </c>
      <c r="H154" s="11">
        <v>11</v>
      </c>
      <c r="I154" s="20" t="s">
        <v>238</v>
      </c>
      <c r="J154" s="11" t="s">
        <v>240</v>
      </c>
      <c r="K154" s="11" t="s">
        <v>4263</v>
      </c>
      <c r="L154" s="11">
        <v>2</v>
      </c>
    </row>
    <row r="155" spans="1:12">
      <c r="A155" s="11" t="s">
        <v>83</v>
      </c>
      <c r="D155" s="11" t="s">
        <v>239</v>
      </c>
      <c r="E155" s="19" t="s">
        <v>384</v>
      </c>
      <c r="F155" s="10">
        <v>42036</v>
      </c>
      <c r="G155" s="10">
        <v>45689</v>
      </c>
      <c r="H155" s="11">
        <v>11</v>
      </c>
      <c r="I155" s="20" t="s">
        <v>238</v>
      </c>
      <c r="J155" s="11" t="s">
        <v>240</v>
      </c>
      <c r="K155" s="11" t="s">
        <v>4263</v>
      </c>
      <c r="L155" s="11">
        <v>2</v>
      </c>
    </row>
    <row r="156" spans="1:12">
      <c r="A156" s="11" t="s">
        <v>84</v>
      </c>
      <c r="D156" s="11" t="s">
        <v>239</v>
      </c>
      <c r="E156" s="19" t="s">
        <v>385</v>
      </c>
      <c r="F156" s="10">
        <v>42036</v>
      </c>
      <c r="G156" s="10">
        <v>45689</v>
      </c>
      <c r="H156" s="11">
        <v>11</v>
      </c>
      <c r="I156" s="20" t="s">
        <v>238</v>
      </c>
      <c r="J156" s="11" t="s">
        <v>240</v>
      </c>
      <c r="K156" s="11" t="s">
        <v>4263</v>
      </c>
      <c r="L156" s="11">
        <v>2</v>
      </c>
    </row>
    <row r="157" spans="1:12">
      <c r="A157" s="11" t="s">
        <v>85</v>
      </c>
      <c r="D157" s="11" t="s">
        <v>239</v>
      </c>
      <c r="E157" s="19" t="s">
        <v>386</v>
      </c>
      <c r="F157" s="10">
        <v>42036</v>
      </c>
      <c r="G157" s="10">
        <v>45689</v>
      </c>
      <c r="H157" s="11">
        <v>11</v>
      </c>
      <c r="I157" s="20" t="s">
        <v>238</v>
      </c>
      <c r="J157" s="11" t="s">
        <v>240</v>
      </c>
      <c r="K157" s="11" t="s">
        <v>4263</v>
      </c>
      <c r="L157" s="11">
        <v>2</v>
      </c>
    </row>
    <row r="158" spans="1:12">
      <c r="A158" s="11" t="s">
        <v>86</v>
      </c>
      <c r="D158" s="11" t="s">
        <v>239</v>
      </c>
      <c r="E158" s="19" t="s">
        <v>387</v>
      </c>
      <c r="F158" s="10">
        <v>42036</v>
      </c>
      <c r="G158" s="10">
        <v>45689</v>
      </c>
      <c r="H158" s="11">
        <v>11</v>
      </c>
      <c r="I158" s="20" t="s">
        <v>238</v>
      </c>
      <c r="J158" s="11" t="s">
        <v>240</v>
      </c>
      <c r="K158" s="11" t="s">
        <v>4263</v>
      </c>
      <c r="L158" s="11">
        <v>2</v>
      </c>
    </row>
    <row r="159" spans="1:12">
      <c r="A159" s="11" t="s">
        <v>138</v>
      </c>
      <c r="D159" s="11" t="s">
        <v>239</v>
      </c>
      <c r="E159" s="19" t="s">
        <v>388</v>
      </c>
      <c r="F159" s="10">
        <v>42036</v>
      </c>
      <c r="G159" s="10">
        <v>45689</v>
      </c>
      <c r="H159" s="11">
        <v>11</v>
      </c>
      <c r="I159" s="20" t="s">
        <v>238</v>
      </c>
      <c r="J159" s="11" t="s">
        <v>240</v>
      </c>
      <c r="K159" s="11" t="s">
        <v>4263</v>
      </c>
      <c r="L159" s="11">
        <v>2</v>
      </c>
    </row>
    <row r="160" spans="1:12">
      <c r="A160" s="11" t="s">
        <v>139</v>
      </c>
      <c r="D160" s="11" t="s">
        <v>239</v>
      </c>
      <c r="E160" s="19" t="s">
        <v>389</v>
      </c>
      <c r="F160" s="10">
        <v>42036</v>
      </c>
      <c r="G160" s="10">
        <v>45689</v>
      </c>
      <c r="H160" s="11">
        <v>11</v>
      </c>
      <c r="I160" s="20" t="s">
        <v>238</v>
      </c>
      <c r="J160" s="11" t="s">
        <v>240</v>
      </c>
      <c r="K160" s="11" t="s">
        <v>4263</v>
      </c>
      <c r="L160" s="11">
        <v>2</v>
      </c>
    </row>
    <row r="161" spans="1:12">
      <c r="A161" s="11" t="s">
        <v>140</v>
      </c>
      <c r="D161" s="11" t="s">
        <v>239</v>
      </c>
      <c r="E161" s="19" t="s">
        <v>390</v>
      </c>
      <c r="F161" s="10">
        <v>42036</v>
      </c>
      <c r="G161" s="10">
        <v>45689</v>
      </c>
      <c r="H161" s="11">
        <v>11</v>
      </c>
      <c r="I161" s="20" t="s">
        <v>238</v>
      </c>
      <c r="J161" s="11" t="s">
        <v>240</v>
      </c>
      <c r="K161" s="11" t="s">
        <v>4263</v>
      </c>
      <c r="L161" s="11">
        <v>2</v>
      </c>
    </row>
    <row r="162" spans="1:12">
      <c r="A162" s="11" t="s">
        <v>90</v>
      </c>
      <c r="D162" s="11" t="s">
        <v>239</v>
      </c>
      <c r="E162" s="19" t="s">
        <v>391</v>
      </c>
      <c r="F162" s="10">
        <v>42036</v>
      </c>
      <c r="G162" s="10">
        <v>45689</v>
      </c>
      <c r="H162" s="11">
        <v>11</v>
      </c>
      <c r="I162" s="20" t="s">
        <v>238</v>
      </c>
      <c r="J162" s="11" t="s">
        <v>240</v>
      </c>
      <c r="K162" s="11" t="s">
        <v>4263</v>
      </c>
      <c r="L162" s="11">
        <v>2</v>
      </c>
    </row>
    <row r="163" spans="1:12">
      <c r="A163" s="11" t="s">
        <v>91</v>
      </c>
      <c r="D163" s="11" t="s">
        <v>239</v>
      </c>
      <c r="E163" s="19" t="s">
        <v>392</v>
      </c>
      <c r="F163" s="10">
        <v>42036</v>
      </c>
      <c r="G163" s="10">
        <v>45689</v>
      </c>
      <c r="H163" s="11">
        <v>11</v>
      </c>
      <c r="I163" s="20" t="s">
        <v>238</v>
      </c>
      <c r="J163" s="11" t="s">
        <v>240</v>
      </c>
      <c r="K163" s="11" t="s">
        <v>4263</v>
      </c>
      <c r="L163" s="11">
        <v>2</v>
      </c>
    </row>
    <row r="164" spans="1:12">
      <c r="A164" s="11" t="s">
        <v>92</v>
      </c>
      <c r="D164" s="11" t="s">
        <v>239</v>
      </c>
      <c r="E164" s="19" t="s">
        <v>393</v>
      </c>
      <c r="F164" s="10">
        <v>42036</v>
      </c>
      <c r="G164" s="10">
        <v>45689</v>
      </c>
      <c r="H164" s="11">
        <v>11</v>
      </c>
      <c r="I164" s="20" t="s">
        <v>238</v>
      </c>
      <c r="J164" s="11" t="s">
        <v>240</v>
      </c>
      <c r="K164" s="11" t="s">
        <v>4263</v>
      </c>
      <c r="L164" s="11">
        <v>2</v>
      </c>
    </row>
    <row r="165" spans="1:12">
      <c r="A165" s="11" t="s">
        <v>93</v>
      </c>
      <c r="D165" s="11" t="s">
        <v>239</v>
      </c>
      <c r="E165" s="19" t="s">
        <v>394</v>
      </c>
      <c r="F165" s="10">
        <v>42036</v>
      </c>
      <c r="G165" s="10">
        <v>45689</v>
      </c>
      <c r="H165" s="11">
        <v>11</v>
      </c>
      <c r="I165" s="20" t="s">
        <v>238</v>
      </c>
      <c r="J165" s="11" t="s">
        <v>240</v>
      </c>
      <c r="K165" s="11" t="s">
        <v>4263</v>
      </c>
      <c r="L165" s="11">
        <v>2</v>
      </c>
    </row>
    <row r="166" spans="1:12">
      <c r="A166" s="11" t="s">
        <v>94</v>
      </c>
      <c r="D166" s="11" t="s">
        <v>239</v>
      </c>
      <c r="E166" s="19" t="s">
        <v>395</v>
      </c>
      <c r="F166" s="10">
        <v>42036</v>
      </c>
      <c r="G166" s="10">
        <v>45689</v>
      </c>
      <c r="H166" s="11">
        <v>11</v>
      </c>
      <c r="I166" s="20" t="s">
        <v>238</v>
      </c>
      <c r="J166" s="11" t="s">
        <v>240</v>
      </c>
      <c r="K166" s="11" t="s">
        <v>4263</v>
      </c>
      <c r="L166" s="11">
        <v>2</v>
      </c>
    </row>
    <row r="167" spans="1:12">
      <c r="A167" s="11" t="s">
        <v>95</v>
      </c>
      <c r="D167" s="11" t="s">
        <v>239</v>
      </c>
      <c r="E167" s="19" t="s">
        <v>396</v>
      </c>
      <c r="F167" s="10">
        <v>42036</v>
      </c>
      <c r="G167" s="10">
        <v>45689</v>
      </c>
      <c r="H167" s="11">
        <v>11</v>
      </c>
      <c r="I167" s="20" t="s">
        <v>238</v>
      </c>
      <c r="J167" s="11" t="s">
        <v>240</v>
      </c>
      <c r="K167" s="11" t="s">
        <v>4263</v>
      </c>
      <c r="L167" s="11">
        <v>2</v>
      </c>
    </row>
    <row r="168" spans="1:12">
      <c r="A168" s="11" t="s">
        <v>96</v>
      </c>
      <c r="D168" s="11" t="s">
        <v>239</v>
      </c>
      <c r="E168" s="19" t="s">
        <v>397</v>
      </c>
      <c r="F168" s="10">
        <v>42036</v>
      </c>
      <c r="G168" s="10">
        <v>45689</v>
      </c>
      <c r="H168" s="11">
        <v>11</v>
      </c>
      <c r="I168" s="20" t="s">
        <v>238</v>
      </c>
      <c r="J168" s="11" t="s">
        <v>240</v>
      </c>
      <c r="K168" s="11" t="s">
        <v>4263</v>
      </c>
      <c r="L168" s="11">
        <v>2</v>
      </c>
    </row>
    <row r="169" spans="1:12">
      <c r="A169" s="11" t="s">
        <v>97</v>
      </c>
      <c r="D169" s="11" t="s">
        <v>239</v>
      </c>
      <c r="E169" s="19" t="s">
        <v>398</v>
      </c>
      <c r="F169" s="10">
        <v>42036</v>
      </c>
      <c r="G169" s="10">
        <v>45689</v>
      </c>
      <c r="H169" s="11">
        <v>11</v>
      </c>
      <c r="I169" s="20" t="s">
        <v>238</v>
      </c>
      <c r="J169" s="11" t="s">
        <v>240</v>
      </c>
      <c r="K169" s="11" t="s">
        <v>4263</v>
      </c>
      <c r="L169" s="11">
        <v>2</v>
      </c>
    </row>
    <row r="170" spans="1:12">
      <c r="A170" s="11" t="s">
        <v>98</v>
      </c>
      <c r="D170" s="11" t="s">
        <v>239</v>
      </c>
      <c r="E170" s="19" t="s">
        <v>399</v>
      </c>
      <c r="F170" s="10">
        <v>42036</v>
      </c>
      <c r="G170" s="10">
        <v>45689</v>
      </c>
      <c r="H170" s="11">
        <v>11</v>
      </c>
      <c r="I170" s="20" t="s">
        <v>238</v>
      </c>
      <c r="J170" s="11" t="s">
        <v>240</v>
      </c>
      <c r="K170" s="11" t="s">
        <v>4263</v>
      </c>
      <c r="L170" s="11">
        <v>2</v>
      </c>
    </row>
    <row r="171" spans="1:12">
      <c r="A171" s="11" t="s">
        <v>99</v>
      </c>
      <c r="D171" s="11" t="s">
        <v>239</v>
      </c>
      <c r="E171" s="19" t="s">
        <v>400</v>
      </c>
      <c r="F171" s="10">
        <v>42036</v>
      </c>
      <c r="G171" s="10">
        <v>45689</v>
      </c>
      <c r="H171" s="11">
        <v>11</v>
      </c>
      <c r="I171" s="20" t="s">
        <v>238</v>
      </c>
      <c r="J171" s="11" t="s">
        <v>240</v>
      </c>
      <c r="K171" s="11" t="s">
        <v>4263</v>
      </c>
      <c r="L171" s="11">
        <v>2</v>
      </c>
    </row>
    <row r="172" spans="1:12">
      <c r="A172" s="11" t="s">
        <v>100</v>
      </c>
      <c r="D172" s="11" t="s">
        <v>239</v>
      </c>
      <c r="E172" s="19" t="s">
        <v>401</v>
      </c>
      <c r="F172" s="10">
        <v>42036</v>
      </c>
      <c r="G172" s="10">
        <v>45689</v>
      </c>
      <c r="H172" s="11">
        <v>11</v>
      </c>
      <c r="I172" s="20" t="s">
        <v>238</v>
      </c>
      <c r="J172" s="11" t="s">
        <v>240</v>
      </c>
      <c r="K172" s="11" t="s">
        <v>4263</v>
      </c>
      <c r="L172" s="11">
        <v>2</v>
      </c>
    </row>
    <row r="173" spans="1:12">
      <c r="A173" s="11" t="s">
        <v>101</v>
      </c>
      <c r="D173" s="11" t="s">
        <v>239</v>
      </c>
      <c r="E173" s="19" t="s">
        <v>402</v>
      </c>
      <c r="F173" s="10">
        <v>42036</v>
      </c>
      <c r="G173" s="10">
        <v>45689</v>
      </c>
      <c r="H173" s="11">
        <v>11</v>
      </c>
      <c r="I173" s="20" t="s">
        <v>238</v>
      </c>
      <c r="J173" s="11" t="s">
        <v>240</v>
      </c>
      <c r="K173" s="11" t="s">
        <v>4263</v>
      </c>
      <c r="L173" s="11">
        <v>2</v>
      </c>
    </row>
    <row r="174" spans="1:12">
      <c r="A174" s="11" t="s">
        <v>141</v>
      </c>
      <c r="D174" s="11" t="s">
        <v>239</v>
      </c>
      <c r="E174" s="19" t="s">
        <v>403</v>
      </c>
      <c r="F174" s="10">
        <v>42036</v>
      </c>
      <c r="G174" s="10">
        <v>45689</v>
      </c>
      <c r="H174" s="11">
        <v>11</v>
      </c>
      <c r="I174" s="20" t="s">
        <v>238</v>
      </c>
      <c r="J174" s="11" t="s">
        <v>240</v>
      </c>
      <c r="K174" s="11" t="s">
        <v>4263</v>
      </c>
      <c r="L174" s="11">
        <v>2</v>
      </c>
    </row>
    <row r="175" spans="1:12">
      <c r="A175" s="11" t="s">
        <v>142</v>
      </c>
      <c r="D175" s="11" t="s">
        <v>239</v>
      </c>
      <c r="E175" s="19" t="s">
        <v>404</v>
      </c>
      <c r="F175" s="10">
        <v>42036</v>
      </c>
      <c r="G175" s="10">
        <v>45689</v>
      </c>
      <c r="H175" s="11">
        <v>11</v>
      </c>
      <c r="I175" s="20" t="s">
        <v>238</v>
      </c>
      <c r="J175" s="11" t="s">
        <v>240</v>
      </c>
      <c r="K175" s="11" t="s">
        <v>4263</v>
      </c>
      <c r="L175" s="11">
        <v>2</v>
      </c>
    </row>
    <row r="176" spans="1:12">
      <c r="A176" s="11" t="s">
        <v>143</v>
      </c>
      <c r="D176" s="11" t="s">
        <v>239</v>
      </c>
      <c r="E176" s="19" t="s">
        <v>405</v>
      </c>
      <c r="F176" s="10">
        <v>42036</v>
      </c>
      <c r="G176" s="10">
        <v>45689</v>
      </c>
      <c r="H176" s="11">
        <v>11</v>
      </c>
      <c r="I176" s="20" t="s">
        <v>238</v>
      </c>
      <c r="J176" s="11" t="s">
        <v>240</v>
      </c>
      <c r="K176" s="11" t="s">
        <v>4263</v>
      </c>
      <c r="L176" s="11">
        <v>2</v>
      </c>
    </row>
    <row r="177" spans="1:12">
      <c r="A177" s="11" t="s">
        <v>144</v>
      </c>
      <c r="D177" s="11" t="s">
        <v>239</v>
      </c>
      <c r="E177" s="19" t="s">
        <v>406</v>
      </c>
      <c r="F177" s="10">
        <v>42036</v>
      </c>
      <c r="G177" s="10">
        <v>45689</v>
      </c>
      <c r="H177" s="11">
        <v>11</v>
      </c>
      <c r="I177" s="20" t="s">
        <v>238</v>
      </c>
      <c r="J177" s="11" t="s">
        <v>240</v>
      </c>
      <c r="K177" s="11" t="s">
        <v>4263</v>
      </c>
      <c r="L177" s="11">
        <v>2</v>
      </c>
    </row>
    <row r="178" spans="1:12">
      <c r="A178" s="11" t="s">
        <v>145</v>
      </c>
      <c r="D178" s="11" t="s">
        <v>239</v>
      </c>
      <c r="E178" s="19" t="s">
        <v>407</v>
      </c>
      <c r="F178" s="10">
        <v>42036</v>
      </c>
      <c r="G178" s="10">
        <v>45689</v>
      </c>
      <c r="H178" s="11">
        <v>11</v>
      </c>
      <c r="I178" s="20" t="s">
        <v>238</v>
      </c>
      <c r="J178" s="11" t="s">
        <v>240</v>
      </c>
      <c r="K178" s="11" t="s">
        <v>4263</v>
      </c>
      <c r="L178" s="11">
        <v>2</v>
      </c>
    </row>
    <row r="179" spans="1:12">
      <c r="A179" s="11" t="s">
        <v>146</v>
      </c>
      <c r="D179" s="11" t="s">
        <v>239</v>
      </c>
      <c r="E179" s="19" t="s">
        <v>408</v>
      </c>
      <c r="F179" s="10">
        <v>42036</v>
      </c>
      <c r="G179" s="10">
        <v>45689</v>
      </c>
      <c r="H179" s="11">
        <v>11</v>
      </c>
      <c r="I179" s="20" t="s">
        <v>238</v>
      </c>
      <c r="J179" s="11" t="s">
        <v>240</v>
      </c>
      <c r="K179" s="11" t="s">
        <v>4263</v>
      </c>
      <c r="L179" s="11">
        <v>2</v>
      </c>
    </row>
    <row r="180" spans="1:12">
      <c r="A180" s="11" t="s">
        <v>147</v>
      </c>
      <c r="D180" s="11" t="s">
        <v>239</v>
      </c>
      <c r="E180" s="19" t="s">
        <v>409</v>
      </c>
      <c r="F180" s="10">
        <v>42036</v>
      </c>
      <c r="G180" s="10">
        <v>45689</v>
      </c>
      <c r="H180" s="11">
        <v>11</v>
      </c>
      <c r="I180" s="20" t="s">
        <v>238</v>
      </c>
      <c r="J180" s="11" t="s">
        <v>240</v>
      </c>
      <c r="K180" s="11" t="s">
        <v>4263</v>
      </c>
      <c r="L180" s="11">
        <v>2</v>
      </c>
    </row>
    <row r="181" spans="1:12">
      <c r="A181" s="11" t="s">
        <v>148</v>
      </c>
      <c r="D181" s="11" t="s">
        <v>239</v>
      </c>
      <c r="E181" s="19" t="s">
        <v>410</v>
      </c>
      <c r="F181" s="10">
        <v>42036</v>
      </c>
      <c r="G181" s="10">
        <v>45689</v>
      </c>
      <c r="H181" s="11">
        <v>11</v>
      </c>
      <c r="I181" s="20" t="s">
        <v>238</v>
      </c>
      <c r="J181" s="11" t="s">
        <v>240</v>
      </c>
      <c r="K181" s="11" t="s">
        <v>4263</v>
      </c>
      <c r="L181" s="11">
        <v>2</v>
      </c>
    </row>
    <row r="182" spans="1:12">
      <c r="A182" s="11" t="s">
        <v>149</v>
      </c>
      <c r="D182" s="11" t="s">
        <v>239</v>
      </c>
      <c r="E182" s="19" t="s">
        <v>411</v>
      </c>
      <c r="F182" s="10">
        <v>42036</v>
      </c>
      <c r="G182" s="10">
        <v>45689</v>
      </c>
      <c r="H182" s="11">
        <v>11</v>
      </c>
      <c r="I182" s="20" t="s">
        <v>238</v>
      </c>
      <c r="J182" s="11" t="s">
        <v>240</v>
      </c>
      <c r="K182" s="11" t="s">
        <v>4263</v>
      </c>
      <c r="L182" s="11">
        <v>2</v>
      </c>
    </row>
    <row r="183" spans="1:12">
      <c r="A183" s="11" t="s">
        <v>150</v>
      </c>
      <c r="D183" s="11" t="s">
        <v>239</v>
      </c>
      <c r="E183" s="19" t="s">
        <v>412</v>
      </c>
      <c r="F183" s="10">
        <v>42036</v>
      </c>
      <c r="G183" s="10">
        <v>45689</v>
      </c>
      <c r="H183" s="11">
        <v>11</v>
      </c>
      <c r="I183" s="20" t="s">
        <v>238</v>
      </c>
      <c r="J183" s="11" t="s">
        <v>240</v>
      </c>
      <c r="K183" s="11" t="s">
        <v>4263</v>
      </c>
      <c r="L183" s="11">
        <v>2</v>
      </c>
    </row>
    <row r="184" spans="1:12">
      <c r="A184" s="11" t="s">
        <v>151</v>
      </c>
      <c r="D184" s="11" t="s">
        <v>239</v>
      </c>
      <c r="E184" s="19" t="s">
        <v>413</v>
      </c>
      <c r="F184" s="10">
        <v>42036</v>
      </c>
      <c r="G184" s="10">
        <v>45689</v>
      </c>
      <c r="H184" s="11">
        <v>11</v>
      </c>
      <c r="I184" s="20" t="s">
        <v>238</v>
      </c>
      <c r="J184" s="11" t="s">
        <v>240</v>
      </c>
      <c r="K184" s="11" t="s">
        <v>4263</v>
      </c>
      <c r="L184" s="11">
        <v>2</v>
      </c>
    </row>
    <row r="185" spans="1:12">
      <c r="A185" s="11" t="s">
        <v>152</v>
      </c>
      <c r="D185" s="11" t="s">
        <v>239</v>
      </c>
      <c r="E185" s="19" t="s">
        <v>414</v>
      </c>
      <c r="F185" s="10">
        <v>42036</v>
      </c>
      <c r="G185" s="10">
        <v>45689</v>
      </c>
      <c r="H185" s="11">
        <v>11</v>
      </c>
      <c r="I185" s="20" t="s">
        <v>238</v>
      </c>
      <c r="J185" s="11" t="s">
        <v>240</v>
      </c>
      <c r="K185" s="11" t="s">
        <v>4263</v>
      </c>
      <c r="L185" s="11">
        <v>2</v>
      </c>
    </row>
    <row r="186" spans="1:12">
      <c r="A186" s="11" t="s">
        <v>153</v>
      </c>
      <c r="D186" s="11" t="s">
        <v>239</v>
      </c>
      <c r="E186" s="19" t="s">
        <v>415</v>
      </c>
      <c r="F186" s="10">
        <v>42036</v>
      </c>
      <c r="G186" s="10">
        <v>45689</v>
      </c>
      <c r="H186" s="11">
        <v>11</v>
      </c>
      <c r="I186" s="20" t="s">
        <v>238</v>
      </c>
      <c r="J186" s="11" t="s">
        <v>240</v>
      </c>
      <c r="K186" s="11" t="s">
        <v>4263</v>
      </c>
      <c r="L186" s="11">
        <v>2</v>
      </c>
    </row>
    <row r="187" spans="1:12">
      <c r="A187" s="11" t="s">
        <v>154</v>
      </c>
      <c r="D187" s="11" t="s">
        <v>239</v>
      </c>
      <c r="E187" s="19" t="s">
        <v>416</v>
      </c>
      <c r="F187" s="10">
        <v>42036</v>
      </c>
      <c r="G187" s="10">
        <v>45689</v>
      </c>
      <c r="H187" s="11">
        <v>11</v>
      </c>
      <c r="I187" s="20" t="s">
        <v>238</v>
      </c>
      <c r="J187" s="11" t="s">
        <v>240</v>
      </c>
      <c r="K187" s="11" t="s">
        <v>4263</v>
      </c>
      <c r="L187" s="11">
        <v>2</v>
      </c>
    </row>
    <row r="188" spans="1:12">
      <c r="A188" s="11" t="s">
        <v>155</v>
      </c>
      <c r="D188" s="11" t="s">
        <v>239</v>
      </c>
      <c r="E188" s="19" t="s">
        <v>417</v>
      </c>
      <c r="F188" s="10">
        <v>42036</v>
      </c>
      <c r="G188" s="10">
        <v>45689</v>
      </c>
      <c r="H188" s="11">
        <v>11</v>
      </c>
      <c r="I188" s="20" t="s">
        <v>238</v>
      </c>
      <c r="J188" s="11" t="s">
        <v>240</v>
      </c>
      <c r="K188" s="11" t="s">
        <v>4263</v>
      </c>
      <c r="L188" s="11">
        <v>2</v>
      </c>
    </row>
    <row r="189" spans="1:12">
      <c r="A189" s="11" t="s">
        <v>156</v>
      </c>
      <c r="D189" s="11" t="s">
        <v>239</v>
      </c>
      <c r="E189" s="19" t="s">
        <v>418</v>
      </c>
      <c r="F189" s="10">
        <v>42036</v>
      </c>
      <c r="G189" s="10">
        <v>45689</v>
      </c>
      <c r="H189" s="11">
        <v>11</v>
      </c>
      <c r="I189" s="20" t="s">
        <v>238</v>
      </c>
      <c r="J189" s="11" t="s">
        <v>240</v>
      </c>
      <c r="K189" s="11" t="s">
        <v>4263</v>
      </c>
      <c r="L189" s="11">
        <v>2</v>
      </c>
    </row>
    <row r="190" spans="1:12">
      <c r="A190" s="11" t="s">
        <v>157</v>
      </c>
      <c r="D190" s="11" t="s">
        <v>239</v>
      </c>
      <c r="E190" s="19" t="s">
        <v>419</v>
      </c>
      <c r="F190" s="10">
        <v>42036</v>
      </c>
      <c r="G190" s="10">
        <v>45689</v>
      </c>
      <c r="H190" s="11">
        <v>11</v>
      </c>
      <c r="I190" s="20" t="s">
        <v>238</v>
      </c>
      <c r="J190" s="11" t="s">
        <v>240</v>
      </c>
      <c r="K190" s="11" t="s">
        <v>4263</v>
      </c>
      <c r="L190" s="11">
        <v>2</v>
      </c>
    </row>
    <row r="191" spans="1:12">
      <c r="A191" s="11" t="s">
        <v>158</v>
      </c>
      <c r="D191" s="11" t="s">
        <v>239</v>
      </c>
      <c r="E191" s="19" t="s">
        <v>420</v>
      </c>
      <c r="F191" s="10">
        <v>42036</v>
      </c>
      <c r="G191" s="10">
        <v>45689</v>
      </c>
      <c r="H191" s="11">
        <v>11</v>
      </c>
      <c r="I191" s="20" t="s">
        <v>238</v>
      </c>
      <c r="J191" s="11" t="s">
        <v>240</v>
      </c>
      <c r="K191" s="11" t="s">
        <v>4263</v>
      </c>
      <c r="L191" s="11">
        <v>2</v>
      </c>
    </row>
    <row r="192" spans="1:12">
      <c r="A192" s="11" t="s">
        <v>159</v>
      </c>
      <c r="D192" s="11" t="s">
        <v>239</v>
      </c>
      <c r="E192" s="19" t="s">
        <v>421</v>
      </c>
      <c r="F192" s="10">
        <v>42036</v>
      </c>
      <c r="G192" s="10">
        <v>45689</v>
      </c>
      <c r="H192" s="11">
        <v>11</v>
      </c>
      <c r="I192" s="20" t="s">
        <v>238</v>
      </c>
      <c r="J192" s="11" t="s">
        <v>240</v>
      </c>
      <c r="K192" s="11" t="s">
        <v>4263</v>
      </c>
      <c r="L192" s="11">
        <v>2</v>
      </c>
    </row>
    <row r="193" spans="1:12">
      <c r="A193" s="11" t="s">
        <v>160</v>
      </c>
      <c r="D193" s="11" t="s">
        <v>239</v>
      </c>
      <c r="E193" s="19" t="s">
        <v>422</v>
      </c>
      <c r="F193" s="10">
        <v>42036</v>
      </c>
      <c r="G193" s="10">
        <v>45689</v>
      </c>
      <c r="H193" s="11">
        <v>11</v>
      </c>
      <c r="I193" s="20" t="s">
        <v>238</v>
      </c>
      <c r="J193" s="11" t="s">
        <v>240</v>
      </c>
      <c r="K193" s="11" t="s">
        <v>4263</v>
      </c>
      <c r="L193" s="11">
        <v>2</v>
      </c>
    </row>
    <row r="194" spans="1:12">
      <c r="A194" s="11" t="s">
        <v>161</v>
      </c>
      <c r="D194" s="11" t="s">
        <v>239</v>
      </c>
      <c r="E194" s="19" t="s">
        <v>423</v>
      </c>
      <c r="F194" s="10">
        <v>42036</v>
      </c>
      <c r="G194" s="10">
        <v>45689</v>
      </c>
      <c r="H194" s="11">
        <v>11</v>
      </c>
      <c r="I194" s="20" t="s">
        <v>238</v>
      </c>
      <c r="J194" s="11" t="s">
        <v>240</v>
      </c>
      <c r="K194" s="11" t="s">
        <v>4263</v>
      </c>
      <c r="L194" s="11">
        <v>2</v>
      </c>
    </row>
    <row r="195" spans="1:12">
      <c r="A195" s="11" t="s">
        <v>162</v>
      </c>
      <c r="D195" s="11" t="s">
        <v>239</v>
      </c>
      <c r="E195" s="19" t="s">
        <v>424</v>
      </c>
      <c r="F195" s="10">
        <v>42036</v>
      </c>
      <c r="G195" s="10">
        <v>45689</v>
      </c>
      <c r="H195" s="11">
        <v>11</v>
      </c>
      <c r="I195" s="20" t="s">
        <v>238</v>
      </c>
      <c r="J195" s="11" t="s">
        <v>240</v>
      </c>
      <c r="K195" s="11" t="s">
        <v>4263</v>
      </c>
      <c r="L195" s="11">
        <v>2</v>
      </c>
    </row>
    <row r="196" spans="1:12">
      <c r="A196" s="11" t="s">
        <v>163</v>
      </c>
      <c r="D196" s="11" t="s">
        <v>239</v>
      </c>
      <c r="E196" s="19" t="s">
        <v>425</v>
      </c>
      <c r="F196" s="10">
        <v>42036</v>
      </c>
      <c r="G196" s="10">
        <v>45689</v>
      </c>
      <c r="H196" s="11">
        <v>11</v>
      </c>
      <c r="I196" s="20" t="s">
        <v>238</v>
      </c>
      <c r="J196" s="11" t="s">
        <v>240</v>
      </c>
      <c r="K196" s="11" t="s">
        <v>4263</v>
      </c>
      <c r="L196" s="11">
        <v>2</v>
      </c>
    </row>
    <row r="197" spans="1:12">
      <c r="A197" s="11" t="s">
        <v>164</v>
      </c>
      <c r="D197" s="11" t="s">
        <v>239</v>
      </c>
      <c r="E197" s="19" t="s">
        <v>426</v>
      </c>
      <c r="F197" s="10">
        <v>42036</v>
      </c>
      <c r="G197" s="10">
        <v>45689</v>
      </c>
      <c r="H197" s="11">
        <v>11</v>
      </c>
      <c r="I197" s="20" t="s">
        <v>238</v>
      </c>
      <c r="J197" s="11" t="s">
        <v>240</v>
      </c>
      <c r="K197" s="11" t="s">
        <v>4263</v>
      </c>
      <c r="L197" s="11">
        <v>2</v>
      </c>
    </row>
    <row r="198" spans="1:12">
      <c r="A198" s="11" t="s">
        <v>165</v>
      </c>
      <c r="D198" s="11" t="s">
        <v>239</v>
      </c>
      <c r="E198" s="19" t="s">
        <v>427</v>
      </c>
      <c r="F198" s="10">
        <v>42036</v>
      </c>
      <c r="G198" s="10">
        <v>45689</v>
      </c>
      <c r="H198" s="11">
        <v>11</v>
      </c>
      <c r="I198" s="20" t="s">
        <v>238</v>
      </c>
      <c r="J198" s="11" t="s">
        <v>240</v>
      </c>
      <c r="K198" s="11" t="s">
        <v>4263</v>
      </c>
      <c r="L198" s="11">
        <v>2</v>
      </c>
    </row>
    <row r="199" spans="1:12">
      <c r="A199" s="11" t="s">
        <v>166</v>
      </c>
      <c r="D199" s="11" t="s">
        <v>239</v>
      </c>
      <c r="E199" s="19" t="s">
        <v>428</v>
      </c>
      <c r="F199" s="10">
        <v>42036</v>
      </c>
      <c r="G199" s="10">
        <v>45689</v>
      </c>
      <c r="H199" s="11">
        <v>11</v>
      </c>
      <c r="I199" s="20" t="s">
        <v>238</v>
      </c>
      <c r="J199" s="11" t="s">
        <v>240</v>
      </c>
      <c r="K199" s="11" t="s">
        <v>4263</v>
      </c>
      <c r="L199" s="11">
        <v>2</v>
      </c>
    </row>
    <row r="200" spans="1:12">
      <c r="A200" s="11" t="s">
        <v>167</v>
      </c>
      <c r="D200" s="11" t="s">
        <v>239</v>
      </c>
      <c r="E200" s="19" t="s">
        <v>429</v>
      </c>
      <c r="F200" s="10">
        <v>42036</v>
      </c>
      <c r="G200" s="10">
        <v>45689</v>
      </c>
      <c r="H200" s="11">
        <v>11</v>
      </c>
      <c r="I200" s="20" t="s">
        <v>238</v>
      </c>
      <c r="J200" s="11" t="s">
        <v>240</v>
      </c>
      <c r="K200" s="11" t="s">
        <v>4263</v>
      </c>
      <c r="L200" s="11">
        <v>2</v>
      </c>
    </row>
    <row r="201" spans="1:12">
      <c r="A201" s="11" t="s">
        <v>168</v>
      </c>
      <c r="D201" s="11" t="s">
        <v>239</v>
      </c>
      <c r="E201" s="19" t="s">
        <v>430</v>
      </c>
      <c r="F201" s="10">
        <v>42036</v>
      </c>
      <c r="G201" s="10">
        <v>45689</v>
      </c>
      <c r="H201" s="11">
        <v>11</v>
      </c>
      <c r="I201" s="20" t="s">
        <v>238</v>
      </c>
      <c r="J201" s="11" t="s">
        <v>240</v>
      </c>
      <c r="K201" s="11" t="s">
        <v>4263</v>
      </c>
      <c r="L201" s="11">
        <v>2</v>
      </c>
    </row>
    <row r="202" spans="1:12">
      <c r="A202" s="11" t="s">
        <v>169</v>
      </c>
      <c r="D202" s="11" t="s">
        <v>239</v>
      </c>
      <c r="E202" s="19" t="s">
        <v>431</v>
      </c>
      <c r="F202" s="10">
        <v>42036</v>
      </c>
      <c r="G202" s="10">
        <v>45689</v>
      </c>
      <c r="H202" s="11">
        <v>11</v>
      </c>
      <c r="I202" s="20" t="s">
        <v>238</v>
      </c>
      <c r="J202" s="11" t="s">
        <v>240</v>
      </c>
      <c r="K202" s="11" t="s">
        <v>4263</v>
      </c>
      <c r="L202" s="11">
        <v>2</v>
      </c>
    </row>
    <row r="203" spans="1:12">
      <c r="A203" s="11" t="s">
        <v>170</v>
      </c>
      <c r="D203" s="11" t="s">
        <v>239</v>
      </c>
      <c r="E203" s="19" t="s">
        <v>432</v>
      </c>
      <c r="F203" s="10">
        <v>42036</v>
      </c>
      <c r="G203" s="10">
        <v>45689</v>
      </c>
      <c r="H203" s="11">
        <v>11</v>
      </c>
      <c r="I203" s="20" t="s">
        <v>238</v>
      </c>
      <c r="J203" s="11" t="s">
        <v>240</v>
      </c>
      <c r="K203" s="11" t="s">
        <v>4263</v>
      </c>
      <c r="L203" s="11">
        <v>2</v>
      </c>
    </row>
    <row r="204" spans="1:12">
      <c r="A204" s="11" t="s">
        <v>171</v>
      </c>
      <c r="D204" s="11" t="s">
        <v>239</v>
      </c>
      <c r="E204" s="19" t="s">
        <v>433</v>
      </c>
      <c r="F204" s="10">
        <v>42036</v>
      </c>
      <c r="G204" s="10">
        <v>45689</v>
      </c>
      <c r="H204" s="11">
        <v>11</v>
      </c>
      <c r="I204" s="20" t="s">
        <v>238</v>
      </c>
      <c r="J204" s="11" t="s">
        <v>240</v>
      </c>
      <c r="K204" s="11" t="s">
        <v>4263</v>
      </c>
      <c r="L204" s="11">
        <v>2</v>
      </c>
    </row>
    <row r="205" spans="1:12">
      <c r="A205" s="11" t="s">
        <v>172</v>
      </c>
      <c r="D205" s="11" t="s">
        <v>239</v>
      </c>
      <c r="E205" s="19" t="s">
        <v>434</v>
      </c>
      <c r="F205" s="10">
        <v>42036</v>
      </c>
      <c r="G205" s="10">
        <v>45689</v>
      </c>
      <c r="H205" s="11">
        <v>11</v>
      </c>
      <c r="I205" s="20" t="s">
        <v>238</v>
      </c>
      <c r="J205" s="11" t="s">
        <v>240</v>
      </c>
      <c r="K205" s="11" t="s">
        <v>4263</v>
      </c>
      <c r="L205" s="11">
        <v>2</v>
      </c>
    </row>
    <row r="206" spans="1:12">
      <c r="A206" s="11" t="s">
        <v>173</v>
      </c>
      <c r="D206" s="11" t="s">
        <v>239</v>
      </c>
      <c r="E206" s="19" t="s">
        <v>435</v>
      </c>
      <c r="F206" s="10">
        <v>42036</v>
      </c>
      <c r="G206" s="10">
        <v>45689</v>
      </c>
      <c r="H206" s="11">
        <v>11</v>
      </c>
      <c r="I206" s="20" t="s">
        <v>238</v>
      </c>
      <c r="J206" s="11" t="s">
        <v>240</v>
      </c>
      <c r="K206" s="11" t="s">
        <v>4263</v>
      </c>
      <c r="L206" s="11">
        <v>2</v>
      </c>
    </row>
    <row r="207" spans="1:12">
      <c r="A207" s="11" t="s">
        <v>174</v>
      </c>
      <c r="D207" s="11" t="s">
        <v>239</v>
      </c>
      <c r="E207" s="19" t="s">
        <v>436</v>
      </c>
      <c r="F207" s="10">
        <v>42036</v>
      </c>
      <c r="G207" s="10">
        <v>45689</v>
      </c>
      <c r="H207" s="11">
        <v>11</v>
      </c>
      <c r="I207" s="20" t="s">
        <v>238</v>
      </c>
      <c r="J207" s="11" t="s">
        <v>240</v>
      </c>
      <c r="K207" s="11" t="s">
        <v>4263</v>
      </c>
      <c r="L207" s="11">
        <v>2</v>
      </c>
    </row>
    <row r="208" spans="1:12">
      <c r="A208" s="11" t="s">
        <v>175</v>
      </c>
      <c r="D208" s="11" t="s">
        <v>239</v>
      </c>
      <c r="E208" s="19" t="s">
        <v>437</v>
      </c>
      <c r="F208" s="10">
        <v>42036</v>
      </c>
      <c r="G208" s="10">
        <v>45689</v>
      </c>
      <c r="H208" s="11">
        <v>11</v>
      </c>
      <c r="I208" s="20" t="s">
        <v>238</v>
      </c>
      <c r="J208" s="11" t="s">
        <v>240</v>
      </c>
      <c r="K208" s="11" t="s">
        <v>4263</v>
      </c>
      <c r="L208" s="11">
        <v>2</v>
      </c>
    </row>
    <row r="209" spans="1:12">
      <c r="A209" s="11" t="s">
        <v>176</v>
      </c>
      <c r="D209" s="11" t="s">
        <v>239</v>
      </c>
      <c r="E209" s="19" t="s">
        <v>438</v>
      </c>
      <c r="F209" s="10">
        <v>42036</v>
      </c>
      <c r="G209" s="10">
        <v>45689</v>
      </c>
      <c r="H209" s="11">
        <v>11</v>
      </c>
      <c r="I209" s="20" t="s">
        <v>238</v>
      </c>
      <c r="J209" s="11" t="s">
        <v>240</v>
      </c>
      <c r="K209" s="11" t="s">
        <v>4263</v>
      </c>
      <c r="L209" s="11">
        <v>2</v>
      </c>
    </row>
    <row r="210" spans="1:12">
      <c r="A210" s="11" t="s">
        <v>177</v>
      </c>
      <c r="D210" s="11" t="s">
        <v>239</v>
      </c>
      <c r="E210" s="19" t="s">
        <v>439</v>
      </c>
      <c r="F210" s="10">
        <v>42036</v>
      </c>
      <c r="G210" s="10">
        <v>45689</v>
      </c>
      <c r="H210" s="11">
        <v>11</v>
      </c>
      <c r="I210" s="20" t="s">
        <v>238</v>
      </c>
      <c r="J210" s="11" t="s">
        <v>240</v>
      </c>
      <c r="K210" s="11" t="s">
        <v>4263</v>
      </c>
      <c r="L210" s="11">
        <v>2</v>
      </c>
    </row>
    <row r="211" spans="1:12">
      <c r="A211" s="11" t="s">
        <v>178</v>
      </c>
      <c r="D211" s="11" t="s">
        <v>239</v>
      </c>
      <c r="E211" s="19" t="s">
        <v>440</v>
      </c>
      <c r="F211" s="10">
        <v>42036</v>
      </c>
      <c r="G211" s="10">
        <v>45689</v>
      </c>
      <c r="H211" s="11">
        <v>11</v>
      </c>
      <c r="I211" s="20" t="s">
        <v>238</v>
      </c>
      <c r="J211" s="11" t="s">
        <v>240</v>
      </c>
      <c r="K211" s="11" t="s">
        <v>4263</v>
      </c>
      <c r="L211" s="11">
        <v>2</v>
      </c>
    </row>
    <row r="212" spans="1:12">
      <c r="A212" s="11" t="s">
        <v>179</v>
      </c>
      <c r="D212" s="11" t="s">
        <v>239</v>
      </c>
      <c r="E212" s="19" t="s">
        <v>441</v>
      </c>
      <c r="F212" s="10">
        <v>42036</v>
      </c>
      <c r="G212" s="10">
        <v>45689</v>
      </c>
      <c r="H212" s="11">
        <v>11</v>
      </c>
      <c r="I212" s="20" t="s">
        <v>238</v>
      </c>
      <c r="J212" s="11" t="s">
        <v>240</v>
      </c>
      <c r="K212" s="11" t="s">
        <v>4263</v>
      </c>
      <c r="L212" s="11">
        <v>2</v>
      </c>
    </row>
    <row r="213" spans="1:12">
      <c r="A213" s="11" t="s">
        <v>180</v>
      </c>
      <c r="D213" s="11" t="s">
        <v>239</v>
      </c>
      <c r="E213" s="19" t="s">
        <v>442</v>
      </c>
      <c r="F213" s="10">
        <v>42036</v>
      </c>
      <c r="G213" s="10">
        <v>45689</v>
      </c>
      <c r="H213" s="11">
        <v>11</v>
      </c>
      <c r="I213" s="20" t="s">
        <v>238</v>
      </c>
      <c r="J213" s="11" t="s">
        <v>240</v>
      </c>
      <c r="K213" s="11" t="s">
        <v>4263</v>
      </c>
      <c r="L213" s="11">
        <v>2</v>
      </c>
    </row>
    <row r="214" spans="1:12">
      <c r="A214" s="11" t="s">
        <v>181</v>
      </c>
      <c r="D214" s="11" t="s">
        <v>239</v>
      </c>
      <c r="E214" s="19" t="s">
        <v>443</v>
      </c>
      <c r="F214" s="10">
        <v>42036</v>
      </c>
      <c r="G214" s="10">
        <v>45689</v>
      </c>
      <c r="H214" s="11">
        <v>11</v>
      </c>
      <c r="I214" s="20" t="s">
        <v>238</v>
      </c>
      <c r="J214" s="11" t="s">
        <v>240</v>
      </c>
      <c r="K214" s="11" t="s">
        <v>4263</v>
      </c>
      <c r="L214" s="11">
        <v>2</v>
      </c>
    </row>
    <row r="215" spans="1:12">
      <c r="A215" s="11" t="s">
        <v>182</v>
      </c>
      <c r="D215" s="11" t="s">
        <v>239</v>
      </c>
      <c r="E215" s="19" t="s">
        <v>444</v>
      </c>
      <c r="F215" s="10">
        <v>42036</v>
      </c>
      <c r="G215" s="10">
        <v>45689</v>
      </c>
      <c r="H215" s="11">
        <v>11</v>
      </c>
      <c r="I215" s="20" t="s">
        <v>238</v>
      </c>
      <c r="J215" s="11" t="s">
        <v>240</v>
      </c>
      <c r="K215" s="11" t="s">
        <v>4263</v>
      </c>
      <c r="L215" s="11">
        <v>2</v>
      </c>
    </row>
    <row r="216" spans="1:12">
      <c r="A216" s="11" t="s">
        <v>183</v>
      </c>
      <c r="D216" s="11" t="s">
        <v>239</v>
      </c>
      <c r="E216" s="19" t="s">
        <v>445</v>
      </c>
      <c r="F216" s="10">
        <v>42036</v>
      </c>
      <c r="G216" s="10">
        <v>45689</v>
      </c>
      <c r="H216" s="11">
        <v>11</v>
      </c>
      <c r="I216" s="20" t="s">
        <v>238</v>
      </c>
      <c r="J216" s="11" t="s">
        <v>240</v>
      </c>
      <c r="K216" s="11" t="s">
        <v>4263</v>
      </c>
      <c r="L216" s="11">
        <v>2</v>
      </c>
    </row>
    <row r="217" spans="1:12">
      <c r="A217" s="11" t="s">
        <v>184</v>
      </c>
      <c r="D217" s="11" t="s">
        <v>239</v>
      </c>
      <c r="E217" s="19" t="s">
        <v>446</v>
      </c>
      <c r="F217" s="10">
        <v>42036</v>
      </c>
      <c r="G217" s="10">
        <v>45689</v>
      </c>
      <c r="H217" s="11">
        <v>11</v>
      </c>
      <c r="I217" s="20" t="s">
        <v>238</v>
      </c>
      <c r="J217" s="11" t="s">
        <v>240</v>
      </c>
      <c r="K217" s="11" t="s">
        <v>4263</v>
      </c>
      <c r="L217" s="11">
        <v>2</v>
      </c>
    </row>
    <row r="218" spans="1:12">
      <c r="A218" s="11" t="s">
        <v>185</v>
      </c>
      <c r="D218" s="11" t="s">
        <v>239</v>
      </c>
      <c r="E218" s="19" t="s">
        <v>447</v>
      </c>
      <c r="F218" s="10">
        <v>42036</v>
      </c>
      <c r="G218" s="10">
        <v>45689</v>
      </c>
      <c r="H218" s="11">
        <v>11</v>
      </c>
      <c r="I218" s="20" t="s">
        <v>238</v>
      </c>
      <c r="J218" s="11" t="s">
        <v>240</v>
      </c>
      <c r="K218" s="11" t="s">
        <v>4263</v>
      </c>
      <c r="L218" s="11">
        <v>2</v>
      </c>
    </row>
    <row r="219" spans="1:12">
      <c r="A219" s="11" t="s">
        <v>186</v>
      </c>
      <c r="D219" s="11" t="s">
        <v>239</v>
      </c>
      <c r="E219" s="19" t="s">
        <v>448</v>
      </c>
      <c r="F219" s="10">
        <v>42036</v>
      </c>
      <c r="G219" s="10">
        <v>45689</v>
      </c>
      <c r="H219" s="11">
        <v>11</v>
      </c>
      <c r="I219" s="20" t="s">
        <v>238</v>
      </c>
      <c r="J219" s="11" t="s">
        <v>240</v>
      </c>
      <c r="K219" s="11" t="s">
        <v>4263</v>
      </c>
      <c r="L219" s="11">
        <v>2</v>
      </c>
    </row>
    <row r="220" spans="1:12">
      <c r="A220" s="11" t="s">
        <v>187</v>
      </c>
      <c r="D220" s="11" t="s">
        <v>239</v>
      </c>
      <c r="E220" s="19" t="s">
        <v>449</v>
      </c>
      <c r="F220" s="10">
        <v>42036</v>
      </c>
      <c r="G220" s="10">
        <v>45689</v>
      </c>
      <c r="H220" s="11">
        <v>11</v>
      </c>
      <c r="I220" s="20" t="s">
        <v>238</v>
      </c>
      <c r="J220" s="11" t="s">
        <v>240</v>
      </c>
      <c r="K220" s="11" t="s">
        <v>4263</v>
      </c>
      <c r="L220" s="11">
        <v>2</v>
      </c>
    </row>
    <row r="221" spans="1:12">
      <c r="A221" s="11" t="s">
        <v>188</v>
      </c>
      <c r="D221" s="11" t="s">
        <v>239</v>
      </c>
      <c r="E221" s="19" t="s">
        <v>450</v>
      </c>
      <c r="F221" s="10">
        <v>42036</v>
      </c>
      <c r="G221" s="10">
        <v>45689</v>
      </c>
      <c r="H221" s="11">
        <v>11</v>
      </c>
      <c r="I221" s="20" t="s">
        <v>238</v>
      </c>
      <c r="J221" s="11" t="s">
        <v>240</v>
      </c>
      <c r="K221" s="11" t="s">
        <v>4263</v>
      </c>
      <c r="L221" s="11">
        <v>2</v>
      </c>
    </row>
    <row r="222" spans="1:12">
      <c r="A222" s="11" t="s">
        <v>189</v>
      </c>
      <c r="D222" s="11" t="s">
        <v>239</v>
      </c>
      <c r="E222" s="19" t="s">
        <v>451</v>
      </c>
      <c r="F222" s="10">
        <v>42036</v>
      </c>
      <c r="G222" s="10">
        <v>45689</v>
      </c>
      <c r="H222" s="11">
        <v>11</v>
      </c>
      <c r="I222" s="20" t="s">
        <v>238</v>
      </c>
      <c r="J222" s="11" t="s">
        <v>240</v>
      </c>
      <c r="K222" s="11" t="s">
        <v>4263</v>
      </c>
      <c r="L222" s="11">
        <v>2</v>
      </c>
    </row>
    <row r="223" spans="1:12">
      <c r="A223" s="11" t="s">
        <v>190</v>
      </c>
      <c r="D223" s="11" t="s">
        <v>239</v>
      </c>
      <c r="E223" s="19" t="s">
        <v>452</v>
      </c>
      <c r="F223" s="10">
        <v>42036</v>
      </c>
      <c r="G223" s="10">
        <v>45689</v>
      </c>
      <c r="H223" s="11">
        <v>11</v>
      </c>
      <c r="I223" s="20" t="s">
        <v>238</v>
      </c>
      <c r="J223" s="11" t="s">
        <v>240</v>
      </c>
      <c r="K223" s="11" t="s">
        <v>4263</v>
      </c>
      <c r="L223" s="11">
        <v>2</v>
      </c>
    </row>
    <row r="224" spans="1:12">
      <c r="A224" s="11" t="s">
        <v>191</v>
      </c>
      <c r="D224" s="11" t="s">
        <v>239</v>
      </c>
      <c r="E224" s="19" t="s">
        <v>453</v>
      </c>
      <c r="F224" s="10">
        <v>42036</v>
      </c>
      <c r="G224" s="10">
        <v>45689</v>
      </c>
      <c r="H224" s="11">
        <v>11</v>
      </c>
      <c r="I224" s="20" t="s">
        <v>238</v>
      </c>
      <c r="J224" s="11" t="s">
        <v>240</v>
      </c>
      <c r="K224" s="11" t="s">
        <v>4263</v>
      </c>
      <c r="L224" s="11">
        <v>2</v>
      </c>
    </row>
    <row r="225" spans="1:12">
      <c r="A225" s="11" t="s">
        <v>192</v>
      </c>
      <c r="D225" s="11" t="s">
        <v>239</v>
      </c>
      <c r="E225" s="19" t="s">
        <v>454</v>
      </c>
      <c r="F225" s="10">
        <v>42036</v>
      </c>
      <c r="G225" s="10">
        <v>45689</v>
      </c>
      <c r="H225" s="11">
        <v>11</v>
      </c>
      <c r="I225" s="20" t="s">
        <v>238</v>
      </c>
      <c r="J225" s="11" t="s">
        <v>240</v>
      </c>
      <c r="K225" s="11" t="s">
        <v>4263</v>
      </c>
      <c r="L225" s="11">
        <v>2</v>
      </c>
    </row>
    <row r="226" spans="1:12">
      <c r="A226" s="11" t="s">
        <v>193</v>
      </c>
      <c r="D226" s="11" t="s">
        <v>239</v>
      </c>
      <c r="E226" s="19" t="s">
        <v>455</v>
      </c>
      <c r="F226" s="10">
        <v>42036</v>
      </c>
      <c r="G226" s="10">
        <v>45689</v>
      </c>
      <c r="H226" s="11">
        <v>11</v>
      </c>
      <c r="I226" s="20" t="s">
        <v>238</v>
      </c>
      <c r="J226" s="11" t="s">
        <v>240</v>
      </c>
      <c r="K226" s="11" t="s">
        <v>4263</v>
      </c>
      <c r="L226" s="11">
        <v>2</v>
      </c>
    </row>
    <row r="227" spans="1:12">
      <c r="A227" s="11" t="s">
        <v>194</v>
      </c>
      <c r="D227" s="11" t="s">
        <v>239</v>
      </c>
      <c r="E227" s="19" t="s">
        <v>456</v>
      </c>
      <c r="F227" s="10">
        <v>42036</v>
      </c>
      <c r="G227" s="10">
        <v>45689</v>
      </c>
      <c r="H227" s="11">
        <v>11</v>
      </c>
      <c r="I227" s="20" t="s">
        <v>238</v>
      </c>
      <c r="J227" s="11" t="s">
        <v>240</v>
      </c>
      <c r="K227" s="11" t="s">
        <v>4263</v>
      </c>
      <c r="L227" s="11">
        <v>2</v>
      </c>
    </row>
    <row r="228" spans="1:12">
      <c r="A228" s="11" t="s">
        <v>195</v>
      </c>
      <c r="D228" s="11" t="s">
        <v>239</v>
      </c>
      <c r="E228" s="19" t="s">
        <v>457</v>
      </c>
      <c r="F228" s="10">
        <v>42036</v>
      </c>
      <c r="G228" s="10">
        <v>45689</v>
      </c>
      <c r="H228" s="11">
        <v>11</v>
      </c>
      <c r="I228" s="20" t="s">
        <v>238</v>
      </c>
      <c r="J228" s="11" t="s">
        <v>240</v>
      </c>
      <c r="K228" s="11" t="s">
        <v>4263</v>
      </c>
      <c r="L228" s="11">
        <v>2</v>
      </c>
    </row>
    <row r="229" spans="1:12">
      <c r="A229" s="11" t="s">
        <v>196</v>
      </c>
      <c r="D229" s="11" t="s">
        <v>239</v>
      </c>
      <c r="E229" s="19" t="s">
        <v>458</v>
      </c>
      <c r="F229" s="10">
        <v>42036</v>
      </c>
      <c r="G229" s="10">
        <v>45689</v>
      </c>
      <c r="H229" s="11">
        <v>11</v>
      </c>
      <c r="I229" s="20" t="s">
        <v>238</v>
      </c>
      <c r="J229" s="11" t="s">
        <v>240</v>
      </c>
      <c r="K229" s="11" t="s">
        <v>4263</v>
      </c>
      <c r="L229" s="11">
        <v>2</v>
      </c>
    </row>
    <row r="230" spans="1:12">
      <c r="A230" s="11" t="s">
        <v>197</v>
      </c>
      <c r="D230" s="11" t="s">
        <v>239</v>
      </c>
      <c r="E230" s="19" t="s">
        <v>459</v>
      </c>
      <c r="F230" s="10">
        <v>42036</v>
      </c>
      <c r="G230" s="10">
        <v>45689</v>
      </c>
      <c r="H230" s="11">
        <v>11</v>
      </c>
      <c r="I230" s="20" t="s">
        <v>238</v>
      </c>
      <c r="J230" s="11" t="s">
        <v>240</v>
      </c>
      <c r="K230" s="11" t="s">
        <v>4263</v>
      </c>
      <c r="L230" s="11">
        <v>2</v>
      </c>
    </row>
    <row r="231" spans="1:12">
      <c r="A231" s="11" t="s">
        <v>198</v>
      </c>
      <c r="D231" s="11" t="s">
        <v>239</v>
      </c>
      <c r="E231" s="19" t="s">
        <v>460</v>
      </c>
      <c r="F231" s="10">
        <v>42036</v>
      </c>
      <c r="G231" s="10">
        <v>45689</v>
      </c>
      <c r="H231" s="11">
        <v>11</v>
      </c>
      <c r="I231" s="20" t="s">
        <v>238</v>
      </c>
      <c r="J231" s="11" t="s">
        <v>240</v>
      </c>
      <c r="K231" s="11" t="s">
        <v>4263</v>
      </c>
      <c r="L231" s="11">
        <v>2</v>
      </c>
    </row>
    <row r="232" spans="1:12">
      <c r="A232" s="11" t="s">
        <v>199</v>
      </c>
      <c r="D232" s="11" t="s">
        <v>239</v>
      </c>
      <c r="E232" s="19" t="s">
        <v>461</v>
      </c>
      <c r="F232" s="10">
        <v>42036</v>
      </c>
      <c r="G232" s="10">
        <v>45689</v>
      </c>
      <c r="H232" s="11">
        <v>11</v>
      </c>
      <c r="I232" s="20" t="s">
        <v>238</v>
      </c>
      <c r="J232" s="11" t="s">
        <v>240</v>
      </c>
      <c r="K232" s="11" t="s">
        <v>4263</v>
      </c>
      <c r="L232" s="11">
        <v>2</v>
      </c>
    </row>
    <row r="233" spans="1:12">
      <c r="A233" s="11" t="s">
        <v>200</v>
      </c>
      <c r="D233" s="11" t="s">
        <v>239</v>
      </c>
      <c r="E233" s="19" t="s">
        <v>462</v>
      </c>
      <c r="F233" s="10">
        <v>42036</v>
      </c>
      <c r="G233" s="10">
        <v>45689</v>
      </c>
      <c r="H233" s="11">
        <v>11</v>
      </c>
      <c r="I233" s="20" t="s">
        <v>238</v>
      </c>
      <c r="J233" s="11" t="s">
        <v>240</v>
      </c>
      <c r="K233" s="11" t="s">
        <v>4263</v>
      </c>
      <c r="L233" s="11">
        <v>2</v>
      </c>
    </row>
    <row r="234" spans="1:12">
      <c r="A234" s="11" t="s">
        <v>201</v>
      </c>
      <c r="D234" s="11" t="s">
        <v>239</v>
      </c>
      <c r="E234" s="19" t="s">
        <v>463</v>
      </c>
      <c r="F234" s="10">
        <v>42036</v>
      </c>
      <c r="G234" s="10">
        <v>45689</v>
      </c>
      <c r="H234" s="11">
        <v>11</v>
      </c>
      <c r="I234" s="20" t="s">
        <v>238</v>
      </c>
      <c r="J234" s="11" t="s">
        <v>240</v>
      </c>
      <c r="K234" s="11" t="s">
        <v>4263</v>
      </c>
      <c r="L234" s="11">
        <v>2</v>
      </c>
    </row>
    <row r="235" spans="1:12">
      <c r="A235" s="11" t="s">
        <v>202</v>
      </c>
      <c r="D235" s="11" t="s">
        <v>239</v>
      </c>
      <c r="E235" s="19" t="s">
        <v>464</v>
      </c>
      <c r="F235" s="10">
        <v>42036</v>
      </c>
      <c r="G235" s="10">
        <v>45689</v>
      </c>
      <c r="H235" s="11">
        <v>11</v>
      </c>
      <c r="I235" s="20" t="s">
        <v>238</v>
      </c>
      <c r="J235" s="11" t="s">
        <v>240</v>
      </c>
      <c r="K235" s="11" t="s">
        <v>4263</v>
      </c>
      <c r="L235" s="11">
        <v>2</v>
      </c>
    </row>
    <row r="236" spans="1:12">
      <c r="A236" s="11" t="s">
        <v>203</v>
      </c>
      <c r="D236" s="11" t="s">
        <v>239</v>
      </c>
      <c r="E236" s="19" t="s">
        <v>465</v>
      </c>
      <c r="F236" s="10">
        <v>42036</v>
      </c>
      <c r="G236" s="10">
        <v>45689</v>
      </c>
      <c r="H236" s="11">
        <v>11</v>
      </c>
      <c r="I236" s="20" t="s">
        <v>238</v>
      </c>
      <c r="J236" s="11" t="s">
        <v>240</v>
      </c>
      <c r="K236" s="11" t="s">
        <v>4263</v>
      </c>
      <c r="L236" s="11">
        <v>2</v>
      </c>
    </row>
    <row r="237" spans="1:12">
      <c r="A237" s="11" t="s">
        <v>204</v>
      </c>
      <c r="D237" s="11" t="s">
        <v>239</v>
      </c>
      <c r="E237" s="19" t="s">
        <v>466</v>
      </c>
      <c r="F237" s="10">
        <v>42036</v>
      </c>
      <c r="G237" s="10">
        <v>45689</v>
      </c>
      <c r="H237" s="11">
        <v>11</v>
      </c>
      <c r="I237" s="20" t="s">
        <v>238</v>
      </c>
      <c r="J237" s="11" t="s">
        <v>240</v>
      </c>
      <c r="K237" s="11" t="s">
        <v>4263</v>
      </c>
      <c r="L237" s="11">
        <v>2</v>
      </c>
    </row>
    <row r="238" spans="1:12">
      <c r="A238" s="11" t="s">
        <v>205</v>
      </c>
      <c r="D238" s="11" t="s">
        <v>239</v>
      </c>
      <c r="E238" s="19" t="s">
        <v>467</v>
      </c>
      <c r="F238" s="10">
        <v>42036</v>
      </c>
      <c r="G238" s="10">
        <v>45689</v>
      </c>
      <c r="H238" s="11">
        <v>11</v>
      </c>
      <c r="I238" s="20" t="s">
        <v>238</v>
      </c>
      <c r="J238" s="11" t="s">
        <v>240</v>
      </c>
      <c r="K238" s="11" t="s">
        <v>4263</v>
      </c>
      <c r="L238" s="11">
        <v>2</v>
      </c>
    </row>
    <row r="239" spans="1:12">
      <c r="A239" s="11" t="s">
        <v>206</v>
      </c>
      <c r="D239" s="11" t="s">
        <v>239</v>
      </c>
      <c r="E239" s="19" t="s">
        <v>468</v>
      </c>
      <c r="F239" s="10">
        <v>42036</v>
      </c>
      <c r="G239" s="10">
        <v>45689</v>
      </c>
      <c r="H239" s="11">
        <v>11</v>
      </c>
      <c r="I239" s="20" t="s">
        <v>238</v>
      </c>
      <c r="J239" s="11" t="s">
        <v>240</v>
      </c>
      <c r="K239" s="11" t="s">
        <v>4263</v>
      </c>
      <c r="L239" s="11">
        <v>2</v>
      </c>
    </row>
    <row r="240" spans="1:12">
      <c r="A240" s="11" t="s">
        <v>207</v>
      </c>
      <c r="D240" s="11" t="s">
        <v>239</v>
      </c>
      <c r="E240" s="19" t="s">
        <v>469</v>
      </c>
      <c r="F240" s="10">
        <v>42036</v>
      </c>
      <c r="G240" s="10">
        <v>45689</v>
      </c>
      <c r="H240" s="11">
        <v>11</v>
      </c>
      <c r="I240" s="20" t="s">
        <v>238</v>
      </c>
      <c r="J240" s="11" t="s">
        <v>240</v>
      </c>
      <c r="K240" s="11" t="s">
        <v>4263</v>
      </c>
      <c r="L240" s="11">
        <v>2</v>
      </c>
    </row>
    <row r="241" spans="1:12">
      <c r="A241" s="11" t="s">
        <v>208</v>
      </c>
      <c r="D241" s="11" t="s">
        <v>239</v>
      </c>
      <c r="E241" s="19" t="s">
        <v>470</v>
      </c>
      <c r="F241" s="10">
        <v>42036</v>
      </c>
      <c r="G241" s="10">
        <v>45689</v>
      </c>
      <c r="H241" s="11">
        <v>11</v>
      </c>
      <c r="I241" s="20" t="s">
        <v>238</v>
      </c>
      <c r="J241" s="11" t="s">
        <v>240</v>
      </c>
      <c r="K241" s="11" t="s">
        <v>4263</v>
      </c>
      <c r="L241" s="11">
        <v>2</v>
      </c>
    </row>
    <row r="242" spans="1:12">
      <c r="A242" s="11" t="s">
        <v>209</v>
      </c>
      <c r="D242" s="11" t="s">
        <v>239</v>
      </c>
      <c r="E242" s="19" t="s">
        <v>471</v>
      </c>
      <c r="F242" s="10">
        <v>42036</v>
      </c>
      <c r="G242" s="10">
        <v>45689</v>
      </c>
      <c r="H242" s="11">
        <v>11</v>
      </c>
      <c r="I242" s="20" t="s">
        <v>238</v>
      </c>
      <c r="J242" s="11" t="s">
        <v>240</v>
      </c>
      <c r="K242" s="11" t="s">
        <v>4263</v>
      </c>
      <c r="L242" s="11">
        <v>2</v>
      </c>
    </row>
    <row r="243" spans="1:12">
      <c r="A243" s="11" t="s">
        <v>210</v>
      </c>
      <c r="D243" s="11" t="s">
        <v>239</v>
      </c>
      <c r="E243" s="19" t="s">
        <v>472</v>
      </c>
      <c r="F243" s="10">
        <v>42036</v>
      </c>
      <c r="G243" s="10">
        <v>45689</v>
      </c>
      <c r="H243" s="11">
        <v>11</v>
      </c>
      <c r="I243" s="20" t="s">
        <v>238</v>
      </c>
      <c r="J243" s="11" t="s">
        <v>240</v>
      </c>
      <c r="K243" s="11" t="s">
        <v>4263</v>
      </c>
      <c r="L243" s="11">
        <v>2</v>
      </c>
    </row>
    <row r="244" spans="1:12">
      <c r="A244" s="11" t="s">
        <v>211</v>
      </c>
      <c r="D244" s="11" t="s">
        <v>239</v>
      </c>
      <c r="E244" s="19" t="s">
        <v>473</v>
      </c>
      <c r="F244" s="10">
        <v>42036</v>
      </c>
      <c r="G244" s="10">
        <v>45689</v>
      </c>
      <c r="H244" s="11">
        <v>11</v>
      </c>
      <c r="I244" s="20" t="s">
        <v>238</v>
      </c>
      <c r="J244" s="11" t="s">
        <v>240</v>
      </c>
      <c r="K244" s="11" t="s">
        <v>4263</v>
      </c>
      <c r="L244" s="11">
        <v>2</v>
      </c>
    </row>
    <row r="245" spans="1:12">
      <c r="A245" s="11" t="s">
        <v>212</v>
      </c>
      <c r="D245" s="11" t="s">
        <v>239</v>
      </c>
      <c r="E245" s="19" t="s">
        <v>474</v>
      </c>
      <c r="F245" s="10">
        <v>42036</v>
      </c>
      <c r="G245" s="10">
        <v>45689</v>
      </c>
      <c r="H245" s="11">
        <v>11</v>
      </c>
      <c r="I245" s="20" t="s">
        <v>238</v>
      </c>
      <c r="J245" s="11" t="s">
        <v>240</v>
      </c>
      <c r="K245" s="11" t="s">
        <v>4263</v>
      </c>
      <c r="L245" s="11">
        <v>2</v>
      </c>
    </row>
    <row r="246" spans="1:12">
      <c r="A246" s="11" t="s">
        <v>213</v>
      </c>
      <c r="D246" s="11" t="s">
        <v>239</v>
      </c>
      <c r="E246" s="19" t="s">
        <v>475</v>
      </c>
      <c r="F246" s="10">
        <v>42036</v>
      </c>
      <c r="G246" s="10">
        <v>45689</v>
      </c>
      <c r="H246" s="11">
        <v>11</v>
      </c>
      <c r="I246" s="20" t="s">
        <v>238</v>
      </c>
      <c r="J246" s="11" t="s">
        <v>240</v>
      </c>
      <c r="K246" s="11" t="s">
        <v>4263</v>
      </c>
      <c r="L246" s="11">
        <v>2</v>
      </c>
    </row>
    <row r="247" spans="1:12">
      <c r="A247" s="11" t="s">
        <v>214</v>
      </c>
      <c r="D247" s="11" t="s">
        <v>239</v>
      </c>
      <c r="E247" s="19" t="s">
        <v>476</v>
      </c>
      <c r="F247" s="10">
        <v>42036</v>
      </c>
      <c r="G247" s="10">
        <v>45689</v>
      </c>
      <c r="H247" s="11">
        <v>11</v>
      </c>
      <c r="I247" s="20" t="s">
        <v>238</v>
      </c>
      <c r="J247" s="11" t="s">
        <v>240</v>
      </c>
      <c r="K247" s="11" t="s">
        <v>4263</v>
      </c>
      <c r="L247" s="11">
        <v>2</v>
      </c>
    </row>
    <row r="248" spans="1:12">
      <c r="A248" s="11" t="s">
        <v>215</v>
      </c>
      <c r="D248" s="11" t="s">
        <v>239</v>
      </c>
      <c r="E248" s="19" t="s">
        <v>477</v>
      </c>
      <c r="F248" s="10">
        <v>42036</v>
      </c>
      <c r="G248" s="10">
        <v>45689</v>
      </c>
      <c r="H248" s="11">
        <v>11</v>
      </c>
      <c r="I248" s="20" t="s">
        <v>238</v>
      </c>
      <c r="J248" s="11" t="s">
        <v>240</v>
      </c>
      <c r="K248" s="11" t="s">
        <v>4263</v>
      </c>
      <c r="L248" s="11">
        <v>2</v>
      </c>
    </row>
    <row r="249" spans="1:12">
      <c r="A249" s="11" t="s">
        <v>216</v>
      </c>
      <c r="D249" s="11" t="s">
        <v>239</v>
      </c>
      <c r="E249" s="19" t="s">
        <v>478</v>
      </c>
      <c r="F249" s="10">
        <v>42036</v>
      </c>
      <c r="G249" s="10">
        <v>45689</v>
      </c>
      <c r="H249" s="11">
        <v>11</v>
      </c>
      <c r="I249" s="20" t="s">
        <v>238</v>
      </c>
      <c r="J249" s="11" t="s">
        <v>240</v>
      </c>
      <c r="K249" s="11" t="s">
        <v>4263</v>
      </c>
      <c r="L249" s="11">
        <v>2</v>
      </c>
    </row>
    <row r="250" spans="1:12">
      <c r="A250" s="11" t="s">
        <v>217</v>
      </c>
      <c r="D250" s="11" t="s">
        <v>239</v>
      </c>
      <c r="E250" s="19" t="s">
        <v>479</v>
      </c>
      <c r="F250" s="10">
        <v>42036</v>
      </c>
      <c r="G250" s="10">
        <v>45689</v>
      </c>
      <c r="H250" s="11">
        <v>11</v>
      </c>
      <c r="I250" s="20" t="s">
        <v>238</v>
      </c>
      <c r="J250" s="11" t="s">
        <v>240</v>
      </c>
      <c r="K250" s="11" t="s">
        <v>4263</v>
      </c>
      <c r="L250" s="11">
        <v>2</v>
      </c>
    </row>
    <row r="251" spans="1:12">
      <c r="A251" s="11" t="s">
        <v>218</v>
      </c>
      <c r="D251" s="11" t="s">
        <v>239</v>
      </c>
      <c r="E251" s="19" t="s">
        <v>480</v>
      </c>
      <c r="F251" s="10">
        <v>42036</v>
      </c>
      <c r="G251" s="10">
        <v>45689</v>
      </c>
      <c r="H251" s="11">
        <v>11</v>
      </c>
      <c r="I251" s="20" t="s">
        <v>238</v>
      </c>
      <c r="J251" s="11" t="s">
        <v>240</v>
      </c>
      <c r="K251" s="11" t="s">
        <v>4263</v>
      </c>
      <c r="L251" s="11">
        <v>2</v>
      </c>
    </row>
    <row r="252" spans="1:12">
      <c r="A252" s="11" t="s">
        <v>219</v>
      </c>
      <c r="D252" s="11" t="s">
        <v>239</v>
      </c>
      <c r="E252" s="19" t="s">
        <v>481</v>
      </c>
      <c r="F252" s="10">
        <v>42036</v>
      </c>
      <c r="G252" s="10">
        <v>45689</v>
      </c>
      <c r="H252" s="11">
        <v>11</v>
      </c>
      <c r="I252" s="20" t="s">
        <v>238</v>
      </c>
      <c r="J252" s="11" t="s">
        <v>240</v>
      </c>
      <c r="K252" s="11" t="s">
        <v>4263</v>
      </c>
      <c r="L252" s="11">
        <v>2</v>
      </c>
    </row>
    <row r="253" spans="1:12">
      <c r="A253" s="11" t="s">
        <v>220</v>
      </c>
      <c r="D253" s="11" t="s">
        <v>239</v>
      </c>
      <c r="E253" s="19" t="s">
        <v>482</v>
      </c>
      <c r="F253" s="10">
        <v>42036</v>
      </c>
      <c r="G253" s="10">
        <v>45689</v>
      </c>
      <c r="H253" s="11">
        <v>11</v>
      </c>
      <c r="I253" s="20" t="s">
        <v>238</v>
      </c>
      <c r="J253" s="11" t="s">
        <v>240</v>
      </c>
      <c r="K253" s="11" t="s">
        <v>4263</v>
      </c>
      <c r="L253" s="11">
        <v>2</v>
      </c>
    </row>
    <row r="254" spans="1:12">
      <c r="A254" s="11" t="s">
        <v>221</v>
      </c>
      <c r="D254" s="11" t="s">
        <v>239</v>
      </c>
      <c r="E254" s="19" t="s">
        <v>483</v>
      </c>
      <c r="F254" s="10">
        <v>42036</v>
      </c>
      <c r="G254" s="10">
        <v>45689</v>
      </c>
      <c r="H254" s="11">
        <v>11</v>
      </c>
      <c r="I254" s="20" t="s">
        <v>238</v>
      </c>
      <c r="J254" s="11" t="s">
        <v>240</v>
      </c>
      <c r="K254" s="11" t="s">
        <v>4263</v>
      </c>
      <c r="L254" s="11">
        <v>2</v>
      </c>
    </row>
    <row r="255" spans="1:12">
      <c r="A255" s="11" t="s">
        <v>222</v>
      </c>
      <c r="D255" s="11" t="s">
        <v>239</v>
      </c>
      <c r="E255" s="19" t="s">
        <v>484</v>
      </c>
      <c r="F255" s="10">
        <v>42036</v>
      </c>
      <c r="G255" s="10">
        <v>45689</v>
      </c>
      <c r="H255" s="11">
        <v>11</v>
      </c>
      <c r="I255" s="20" t="s">
        <v>238</v>
      </c>
      <c r="J255" s="11" t="s">
        <v>240</v>
      </c>
      <c r="K255" s="11" t="s">
        <v>4263</v>
      </c>
      <c r="L255" s="11">
        <v>2</v>
      </c>
    </row>
    <row r="256" spans="1:12">
      <c r="A256" s="11" t="s">
        <v>223</v>
      </c>
      <c r="D256" s="11" t="s">
        <v>239</v>
      </c>
      <c r="E256" s="19" t="s">
        <v>485</v>
      </c>
      <c r="F256" s="10">
        <v>42036</v>
      </c>
      <c r="G256" s="10">
        <v>45689</v>
      </c>
      <c r="H256" s="11">
        <v>11</v>
      </c>
      <c r="I256" s="20" t="s">
        <v>238</v>
      </c>
      <c r="J256" s="11" t="s">
        <v>240</v>
      </c>
      <c r="K256" s="11" t="s">
        <v>4263</v>
      </c>
      <c r="L256" s="11">
        <v>2</v>
      </c>
    </row>
    <row r="257" spans="1:12">
      <c r="A257" s="11" t="s">
        <v>224</v>
      </c>
      <c r="D257" s="11" t="s">
        <v>239</v>
      </c>
      <c r="E257" s="19" t="s">
        <v>486</v>
      </c>
      <c r="F257" s="10">
        <v>42036</v>
      </c>
      <c r="G257" s="10">
        <v>45689</v>
      </c>
      <c r="H257" s="11">
        <v>11</v>
      </c>
      <c r="I257" s="20" t="s">
        <v>238</v>
      </c>
      <c r="J257" s="11" t="s">
        <v>240</v>
      </c>
      <c r="K257" s="11" t="s">
        <v>4263</v>
      </c>
      <c r="L257" s="11">
        <v>2</v>
      </c>
    </row>
    <row r="258" spans="1:12">
      <c r="A258" s="11" t="s">
        <v>225</v>
      </c>
      <c r="D258" s="11" t="s">
        <v>239</v>
      </c>
      <c r="E258" s="19" t="s">
        <v>487</v>
      </c>
      <c r="F258" s="10">
        <v>42036</v>
      </c>
      <c r="G258" s="10">
        <v>45689</v>
      </c>
      <c r="H258" s="11">
        <v>11</v>
      </c>
      <c r="I258" s="20" t="s">
        <v>238</v>
      </c>
      <c r="J258" s="11" t="s">
        <v>240</v>
      </c>
      <c r="K258" s="11" t="s">
        <v>4263</v>
      </c>
      <c r="L258" s="11">
        <v>2</v>
      </c>
    </row>
    <row r="259" spans="1:12">
      <c r="A259" s="11" t="s">
        <v>226</v>
      </c>
      <c r="D259" s="11" t="s">
        <v>239</v>
      </c>
      <c r="E259" s="19" t="s">
        <v>488</v>
      </c>
      <c r="F259" s="10">
        <v>42036</v>
      </c>
      <c r="G259" s="10">
        <v>45689</v>
      </c>
      <c r="H259" s="11">
        <v>11</v>
      </c>
      <c r="I259" s="20" t="s">
        <v>238</v>
      </c>
      <c r="J259" s="11" t="s">
        <v>240</v>
      </c>
      <c r="K259" s="11" t="s">
        <v>4263</v>
      </c>
      <c r="L259" s="11">
        <v>2</v>
      </c>
    </row>
    <row r="260" spans="1:12">
      <c r="A260" s="11" t="s">
        <v>227</v>
      </c>
      <c r="D260" s="11" t="s">
        <v>239</v>
      </c>
      <c r="E260" s="19" t="s">
        <v>489</v>
      </c>
      <c r="F260" s="10">
        <v>42036</v>
      </c>
      <c r="G260" s="10">
        <v>45689</v>
      </c>
      <c r="H260" s="11">
        <v>11</v>
      </c>
      <c r="I260" s="20" t="s">
        <v>238</v>
      </c>
      <c r="J260" s="11" t="s">
        <v>240</v>
      </c>
      <c r="K260" s="11" t="s">
        <v>4263</v>
      </c>
      <c r="L260" s="11">
        <v>2</v>
      </c>
    </row>
    <row r="261" spans="1:12">
      <c r="A261" s="11" t="s">
        <v>228</v>
      </c>
      <c r="D261" s="11" t="s">
        <v>239</v>
      </c>
      <c r="E261" s="19" t="s">
        <v>490</v>
      </c>
      <c r="F261" s="10">
        <v>42036</v>
      </c>
      <c r="G261" s="10">
        <v>45689</v>
      </c>
      <c r="H261" s="11">
        <v>11</v>
      </c>
      <c r="I261" s="20" t="s">
        <v>238</v>
      </c>
      <c r="J261" s="11" t="s">
        <v>240</v>
      </c>
      <c r="K261" s="11" t="s">
        <v>4263</v>
      </c>
      <c r="L261" s="11">
        <v>2</v>
      </c>
    </row>
    <row r="262" spans="1:12">
      <c r="A262" s="11" t="s">
        <v>491</v>
      </c>
      <c r="D262" s="11" t="s">
        <v>239</v>
      </c>
      <c r="E262" s="19" t="s">
        <v>699</v>
      </c>
      <c r="F262" s="10">
        <v>42036</v>
      </c>
      <c r="G262" s="10">
        <v>45689</v>
      </c>
      <c r="H262" s="11">
        <v>11</v>
      </c>
      <c r="I262" s="20" t="s">
        <v>238</v>
      </c>
      <c r="J262" s="11" t="s">
        <v>240</v>
      </c>
      <c r="K262" s="11" t="s">
        <v>4263</v>
      </c>
      <c r="L262" s="11">
        <v>2</v>
      </c>
    </row>
    <row r="263" spans="1:12">
      <c r="A263" s="11" t="s">
        <v>492</v>
      </c>
      <c r="D263" s="11" t="s">
        <v>239</v>
      </c>
      <c r="E263" s="19" t="s">
        <v>700</v>
      </c>
      <c r="F263" s="10">
        <v>42036</v>
      </c>
      <c r="G263" s="10">
        <v>45689</v>
      </c>
      <c r="H263" s="11">
        <v>11</v>
      </c>
      <c r="I263" s="20" t="s">
        <v>238</v>
      </c>
      <c r="J263" s="11" t="s">
        <v>240</v>
      </c>
      <c r="K263" s="11" t="s">
        <v>4263</v>
      </c>
      <c r="L263" s="11">
        <v>2</v>
      </c>
    </row>
    <row r="264" spans="1:12">
      <c r="A264" s="11" t="s">
        <v>493</v>
      </c>
      <c r="D264" s="11" t="s">
        <v>239</v>
      </c>
      <c r="E264" s="19" t="s">
        <v>701</v>
      </c>
      <c r="F264" s="10">
        <v>42036</v>
      </c>
      <c r="G264" s="10">
        <v>45689</v>
      </c>
      <c r="H264" s="11">
        <v>11</v>
      </c>
      <c r="I264" s="20" t="s">
        <v>238</v>
      </c>
      <c r="J264" s="11" t="s">
        <v>240</v>
      </c>
      <c r="K264" s="11" t="s">
        <v>4263</v>
      </c>
      <c r="L264" s="11">
        <v>2</v>
      </c>
    </row>
    <row r="265" spans="1:12">
      <c r="A265" s="11" t="s">
        <v>494</v>
      </c>
      <c r="D265" s="11" t="s">
        <v>239</v>
      </c>
      <c r="E265" s="19" t="s">
        <v>702</v>
      </c>
      <c r="F265" s="10">
        <v>42036</v>
      </c>
      <c r="G265" s="10">
        <v>45689</v>
      </c>
      <c r="H265" s="11">
        <v>11</v>
      </c>
      <c r="I265" s="20" t="s">
        <v>238</v>
      </c>
      <c r="J265" s="11" t="s">
        <v>240</v>
      </c>
      <c r="K265" s="11" t="s">
        <v>4263</v>
      </c>
      <c r="L265" s="11">
        <v>2</v>
      </c>
    </row>
    <row r="266" spans="1:12">
      <c r="A266" s="11" t="s">
        <v>495</v>
      </c>
      <c r="D266" s="11" t="s">
        <v>239</v>
      </c>
      <c r="E266" s="19" t="s">
        <v>703</v>
      </c>
      <c r="F266" s="10">
        <v>42036</v>
      </c>
      <c r="G266" s="10">
        <v>45689</v>
      </c>
      <c r="H266" s="11">
        <v>11</v>
      </c>
      <c r="I266" s="20" t="s">
        <v>238</v>
      </c>
      <c r="J266" s="11" t="s">
        <v>240</v>
      </c>
      <c r="K266" s="11" t="s">
        <v>4263</v>
      </c>
      <c r="L266" s="11">
        <v>2</v>
      </c>
    </row>
    <row r="267" spans="1:12">
      <c r="A267" s="11" t="s">
        <v>496</v>
      </c>
      <c r="D267" s="11" t="s">
        <v>239</v>
      </c>
      <c r="E267" s="19" t="s">
        <v>704</v>
      </c>
      <c r="F267" s="10">
        <v>42036</v>
      </c>
      <c r="G267" s="10">
        <v>45689</v>
      </c>
      <c r="H267" s="11">
        <v>11</v>
      </c>
      <c r="I267" s="20" t="s">
        <v>238</v>
      </c>
      <c r="J267" s="11" t="s">
        <v>240</v>
      </c>
      <c r="K267" s="11" t="s">
        <v>4263</v>
      </c>
      <c r="L267" s="11">
        <v>2</v>
      </c>
    </row>
    <row r="268" spans="1:12">
      <c r="A268" s="11" t="s">
        <v>497</v>
      </c>
      <c r="D268" s="11" t="s">
        <v>239</v>
      </c>
      <c r="E268" s="19" t="s">
        <v>705</v>
      </c>
      <c r="F268" s="10">
        <v>42036</v>
      </c>
      <c r="G268" s="10">
        <v>45689</v>
      </c>
      <c r="H268" s="11">
        <v>11</v>
      </c>
      <c r="I268" s="20" t="s">
        <v>238</v>
      </c>
      <c r="J268" s="11" t="s">
        <v>240</v>
      </c>
      <c r="K268" s="11" t="s">
        <v>4263</v>
      </c>
      <c r="L268" s="11">
        <v>2</v>
      </c>
    </row>
    <row r="269" spans="1:12">
      <c r="A269" s="11" t="s">
        <v>498</v>
      </c>
      <c r="D269" s="11" t="s">
        <v>239</v>
      </c>
      <c r="E269" s="19" t="s">
        <v>706</v>
      </c>
      <c r="F269" s="10">
        <v>42036</v>
      </c>
      <c r="G269" s="10">
        <v>45689</v>
      </c>
      <c r="H269" s="11">
        <v>11</v>
      </c>
      <c r="I269" s="20" t="s">
        <v>238</v>
      </c>
      <c r="J269" s="11" t="s">
        <v>240</v>
      </c>
      <c r="K269" s="11" t="s">
        <v>4263</v>
      </c>
      <c r="L269" s="11">
        <v>2</v>
      </c>
    </row>
    <row r="270" spans="1:12">
      <c r="A270" s="11" t="s">
        <v>499</v>
      </c>
      <c r="D270" s="11" t="s">
        <v>239</v>
      </c>
      <c r="E270" s="19" t="s">
        <v>707</v>
      </c>
      <c r="F270" s="10">
        <v>42036</v>
      </c>
      <c r="G270" s="10">
        <v>45689</v>
      </c>
      <c r="H270" s="11">
        <v>11</v>
      </c>
      <c r="I270" s="20" t="s">
        <v>238</v>
      </c>
      <c r="J270" s="11" t="s">
        <v>240</v>
      </c>
      <c r="K270" s="11" t="s">
        <v>4263</v>
      </c>
      <c r="L270" s="11">
        <v>2</v>
      </c>
    </row>
    <row r="271" spans="1:12">
      <c r="A271" s="11" t="s">
        <v>500</v>
      </c>
      <c r="D271" s="11" t="s">
        <v>239</v>
      </c>
      <c r="E271" s="19" t="s">
        <v>708</v>
      </c>
      <c r="F271" s="10">
        <v>42036</v>
      </c>
      <c r="G271" s="10">
        <v>45689</v>
      </c>
      <c r="H271" s="11">
        <v>11</v>
      </c>
      <c r="I271" s="20" t="s">
        <v>238</v>
      </c>
      <c r="J271" s="11" t="s">
        <v>240</v>
      </c>
      <c r="K271" s="11" t="s">
        <v>4263</v>
      </c>
      <c r="L271" s="11">
        <v>2</v>
      </c>
    </row>
    <row r="272" spans="1:12">
      <c r="A272" s="11" t="s">
        <v>501</v>
      </c>
      <c r="D272" s="11" t="s">
        <v>239</v>
      </c>
      <c r="E272" s="19" t="s">
        <v>709</v>
      </c>
      <c r="F272" s="10">
        <v>42036</v>
      </c>
      <c r="G272" s="10">
        <v>45689</v>
      </c>
      <c r="H272" s="11">
        <v>11</v>
      </c>
      <c r="I272" s="20" t="s">
        <v>238</v>
      </c>
      <c r="J272" s="11" t="s">
        <v>240</v>
      </c>
      <c r="K272" s="11" t="s">
        <v>4263</v>
      </c>
      <c r="L272" s="11">
        <v>2</v>
      </c>
    </row>
    <row r="273" spans="1:12">
      <c r="A273" s="11" t="s">
        <v>502</v>
      </c>
      <c r="D273" s="11" t="s">
        <v>239</v>
      </c>
      <c r="E273" s="19" t="s">
        <v>710</v>
      </c>
      <c r="F273" s="10">
        <v>42036</v>
      </c>
      <c r="G273" s="10">
        <v>45689</v>
      </c>
      <c r="H273" s="11">
        <v>11</v>
      </c>
      <c r="I273" s="20" t="s">
        <v>238</v>
      </c>
      <c r="J273" s="11" t="s">
        <v>240</v>
      </c>
      <c r="K273" s="11" t="s">
        <v>4263</v>
      </c>
      <c r="L273" s="11">
        <v>2</v>
      </c>
    </row>
    <row r="274" spans="1:12">
      <c r="A274" s="11" t="s">
        <v>503</v>
      </c>
      <c r="D274" s="11" t="s">
        <v>239</v>
      </c>
      <c r="E274" s="19" t="s">
        <v>711</v>
      </c>
      <c r="F274" s="10">
        <v>42036</v>
      </c>
      <c r="G274" s="10">
        <v>45689</v>
      </c>
      <c r="H274" s="11">
        <v>11</v>
      </c>
      <c r="I274" s="20" t="s">
        <v>238</v>
      </c>
      <c r="J274" s="11" t="s">
        <v>240</v>
      </c>
      <c r="K274" s="11" t="s">
        <v>4263</v>
      </c>
      <c r="L274" s="11">
        <v>2</v>
      </c>
    </row>
    <row r="275" spans="1:12">
      <c r="A275" s="11" t="s">
        <v>504</v>
      </c>
      <c r="D275" s="11" t="s">
        <v>239</v>
      </c>
      <c r="E275" s="19" t="s">
        <v>712</v>
      </c>
      <c r="F275" s="10">
        <v>42036</v>
      </c>
      <c r="G275" s="10">
        <v>45689</v>
      </c>
      <c r="H275" s="11">
        <v>11</v>
      </c>
      <c r="I275" s="20" t="s">
        <v>238</v>
      </c>
      <c r="J275" s="11" t="s">
        <v>240</v>
      </c>
      <c r="K275" s="11" t="s">
        <v>4263</v>
      </c>
      <c r="L275" s="11">
        <v>2</v>
      </c>
    </row>
    <row r="276" spans="1:12">
      <c r="A276" s="11" t="s">
        <v>505</v>
      </c>
      <c r="D276" s="11" t="s">
        <v>239</v>
      </c>
      <c r="E276" s="19" t="s">
        <v>713</v>
      </c>
      <c r="F276" s="10">
        <v>42036</v>
      </c>
      <c r="G276" s="10">
        <v>45689</v>
      </c>
      <c r="H276" s="11">
        <v>11</v>
      </c>
      <c r="I276" s="20" t="s">
        <v>238</v>
      </c>
      <c r="J276" s="11" t="s">
        <v>240</v>
      </c>
      <c r="K276" s="11" t="s">
        <v>4263</v>
      </c>
      <c r="L276" s="11">
        <v>2</v>
      </c>
    </row>
    <row r="277" spans="1:12">
      <c r="A277" s="11" t="s">
        <v>506</v>
      </c>
      <c r="D277" s="11" t="s">
        <v>239</v>
      </c>
      <c r="E277" s="19" t="s">
        <v>714</v>
      </c>
      <c r="F277" s="10">
        <v>42036</v>
      </c>
      <c r="G277" s="10">
        <v>45689</v>
      </c>
      <c r="H277" s="11">
        <v>11</v>
      </c>
      <c r="I277" s="20" t="s">
        <v>238</v>
      </c>
      <c r="J277" s="11" t="s">
        <v>240</v>
      </c>
      <c r="K277" s="11" t="s">
        <v>4263</v>
      </c>
      <c r="L277" s="11">
        <v>2</v>
      </c>
    </row>
    <row r="278" spans="1:12">
      <c r="A278" s="11" t="s">
        <v>507</v>
      </c>
      <c r="D278" s="11" t="s">
        <v>239</v>
      </c>
      <c r="E278" s="19" t="s">
        <v>715</v>
      </c>
      <c r="F278" s="10">
        <v>42036</v>
      </c>
      <c r="G278" s="10">
        <v>45689</v>
      </c>
      <c r="H278" s="11">
        <v>11</v>
      </c>
      <c r="I278" s="20" t="s">
        <v>238</v>
      </c>
      <c r="J278" s="11" t="s">
        <v>240</v>
      </c>
      <c r="K278" s="11" t="s">
        <v>4263</v>
      </c>
      <c r="L278" s="11">
        <v>2</v>
      </c>
    </row>
    <row r="279" spans="1:12">
      <c r="A279" s="11" t="s">
        <v>508</v>
      </c>
      <c r="D279" s="11" t="s">
        <v>239</v>
      </c>
      <c r="E279" s="19" t="s">
        <v>716</v>
      </c>
      <c r="F279" s="10">
        <v>42036</v>
      </c>
      <c r="G279" s="10">
        <v>45689</v>
      </c>
      <c r="H279" s="11">
        <v>11</v>
      </c>
      <c r="I279" s="20" t="s">
        <v>238</v>
      </c>
      <c r="J279" s="11" t="s">
        <v>240</v>
      </c>
      <c r="K279" s="11" t="s">
        <v>4263</v>
      </c>
      <c r="L279" s="11">
        <v>2</v>
      </c>
    </row>
    <row r="280" spans="1:12">
      <c r="A280" s="11" t="s">
        <v>509</v>
      </c>
      <c r="D280" s="11" t="s">
        <v>239</v>
      </c>
      <c r="E280" s="19" t="s">
        <v>717</v>
      </c>
      <c r="F280" s="10">
        <v>42036</v>
      </c>
      <c r="G280" s="10">
        <v>45689</v>
      </c>
      <c r="H280" s="11">
        <v>11</v>
      </c>
      <c r="I280" s="20" t="s">
        <v>238</v>
      </c>
      <c r="J280" s="11" t="s">
        <v>240</v>
      </c>
      <c r="K280" s="11" t="s">
        <v>4263</v>
      </c>
      <c r="L280" s="11">
        <v>2</v>
      </c>
    </row>
    <row r="281" spans="1:12">
      <c r="A281" s="11" t="s">
        <v>510</v>
      </c>
      <c r="D281" s="11" t="s">
        <v>239</v>
      </c>
      <c r="E281" s="19" t="s">
        <v>718</v>
      </c>
      <c r="F281" s="10">
        <v>42036</v>
      </c>
      <c r="G281" s="10">
        <v>45689</v>
      </c>
      <c r="H281" s="11">
        <v>11</v>
      </c>
      <c r="I281" s="20" t="s">
        <v>238</v>
      </c>
      <c r="J281" s="11" t="s">
        <v>240</v>
      </c>
      <c r="K281" s="11" t="s">
        <v>4263</v>
      </c>
      <c r="L281" s="11">
        <v>2</v>
      </c>
    </row>
    <row r="282" spans="1:12">
      <c r="A282" s="11" t="s">
        <v>511</v>
      </c>
      <c r="D282" s="11" t="s">
        <v>239</v>
      </c>
      <c r="E282" s="19" t="s">
        <v>719</v>
      </c>
      <c r="F282" s="10">
        <v>42036</v>
      </c>
      <c r="G282" s="10">
        <v>45689</v>
      </c>
      <c r="H282" s="11">
        <v>11</v>
      </c>
      <c r="I282" s="20" t="s">
        <v>238</v>
      </c>
      <c r="J282" s="11" t="s">
        <v>240</v>
      </c>
      <c r="K282" s="11" t="s">
        <v>4263</v>
      </c>
      <c r="L282" s="11">
        <v>2</v>
      </c>
    </row>
    <row r="283" spans="1:12">
      <c r="A283" s="11" t="s">
        <v>512</v>
      </c>
      <c r="D283" s="11" t="s">
        <v>239</v>
      </c>
      <c r="E283" s="19" t="s">
        <v>720</v>
      </c>
      <c r="F283" s="10">
        <v>42036</v>
      </c>
      <c r="G283" s="10">
        <v>45689</v>
      </c>
      <c r="H283" s="11">
        <v>11</v>
      </c>
      <c r="I283" s="20" t="s">
        <v>238</v>
      </c>
      <c r="J283" s="11" t="s">
        <v>240</v>
      </c>
      <c r="K283" s="11" t="s">
        <v>4263</v>
      </c>
      <c r="L283" s="11">
        <v>2</v>
      </c>
    </row>
    <row r="284" spans="1:12">
      <c r="A284" s="11" t="s">
        <v>513</v>
      </c>
      <c r="D284" s="11" t="s">
        <v>239</v>
      </c>
      <c r="E284" s="19" t="s">
        <v>721</v>
      </c>
      <c r="F284" s="10">
        <v>42036</v>
      </c>
      <c r="G284" s="10">
        <v>45689</v>
      </c>
      <c r="H284" s="11">
        <v>11</v>
      </c>
      <c r="I284" s="20" t="s">
        <v>238</v>
      </c>
      <c r="J284" s="11" t="s">
        <v>240</v>
      </c>
      <c r="K284" s="11" t="s">
        <v>4263</v>
      </c>
      <c r="L284" s="11">
        <v>2</v>
      </c>
    </row>
    <row r="285" spans="1:12">
      <c r="A285" s="11" t="s">
        <v>514</v>
      </c>
      <c r="D285" s="11" t="s">
        <v>239</v>
      </c>
      <c r="E285" s="19" t="s">
        <v>722</v>
      </c>
      <c r="F285" s="10">
        <v>42036</v>
      </c>
      <c r="G285" s="10">
        <v>45689</v>
      </c>
      <c r="H285" s="11">
        <v>11</v>
      </c>
      <c r="I285" s="20" t="s">
        <v>238</v>
      </c>
      <c r="J285" s="11" t="s">
        <v>240</v>
      </c>
      <c r="K285" s="11" t="s">
        <v>4263</v>
      </c>
      <c r="L285" s="11">
        <v>2</v>
      </c>
    </row>
    <row r="286" spans="1:12">
      <c r="A286" s="11" t="s">
        <v>515</v>
      </c>
      <c r="D286" s="11" t="s">
        <v>239</v>
      </c>
      <c r="E286" s="19" t="s">
        <v>723</v>
      </c>
      <c r="F286" s="10">
        <v>42036</v>
      </c>
      <c r="G286" s="10">
        <v>45689</v>
      </c>
      <c r="H286" s="11">
        <v>11</v>
      </c>
      <c r="I286" s="20" t="s">
        <v>238</v>
      </c>
      <c r="J286" s="11" t="s">
        <v>240</v>
      </c>
      <c r="K286" s="11" t="s">
        <v>4263</v>
      </c>
      <c r="L286" s="11">
        <v>2</v>
      </c>
    </row>
    <row r="287" spans="1:12">
      <c r="A287" s="11" t="s">
        <v>516</v>
      </c>
      <c r="D287" s="11" t="s">
        <v>239</v>
      </c>
      <c r="E287" s="19" t="s">
        <v>724</v>
      </c>
      <c r="F287" s="10">
        <v>42036</v>
      </c>
      <c r="G287" s="10">
        <v>45689</v>
      </c>
      <c r="H287" s="11">
        <v>11</v>
      </c>
      <c r="I287" s="20" t="s">
        <v>238</v>
      </c>
      <c r="J287" s="11" t="s">
        <v>240</v>
      </c>
      <c r="K287" s="11" t="s">
        <v>4263</v>
      </c>
      <c r="L287" s="11">
        <v>2</v>
      </c>
    </row>
    <row r="288" spans="1:12">
      <c r="A288" s="11" t="s">
        <v>517</v>
      </c>
      <c r="D288" s="11" t="s">
        <v>239</v>
      </c>
      <c r="E288" s="19" t="s">
        <v>725</v>
      </c>
      <c r="F288" s="10">
        <v>42036</v>
      </c>
      <c r="G288" s="10">
        <v>45689</v>
      </c>
      <c r="H288" s="11">
        <v>11</v>
      </c>
      <c r="I288" s="20" t="s">
        <v>238</v>
      </c>
      <c r="J288" s="11" t="s">
        <v>240</v>
      </c>
      <c r="K288" s="11" t="s">
        <v>4263</v>
      </c>
      <c r="L288" s="11">
        <v>2</v>
      </c>
    </row>
    <row r="289" spans="1:12">
      <c r="A289" s="11" t="s">
        <v>518</v>
      </c>
      <c r="D289" s="11" t="s">
        <v>239</v>
      </c>
      <c r="E289" s="19" t="s">
        <v>726</v>
      </c>
      <c r="F289" s="10">
        <v>42036</v>
      </c>
      <c r="G289" s="10">
        <v>45689</v>
      </c>
      <c r="H289" s="11">
        <v>11</v>
      </c>
      <c r="I289" s="20" t="s">
        <v>238</v>
      </c>
      <c r="J289" s="11" t="s">
        <v>240</v>
      </c>
      <c r="K289" s="11" t="s">
        <v>4263</v>
      </c>
      <c r="L289" s="11">
        <v>2</v>
      </c>
    </row>
    <row r="290" spans="1:12">
      <c r="A290" s="11" t="s">
        <v>519</v>
      </c>
      <c r="D290" s="11" t="s">
        <v>239</v>
      </c>
      <c r="E290" s="19" t="s">
        <v>727</v>
      </c>
      <c r="F290" s="10">
        <v>42036</v>
      </c>
      <c r="G290" s="10">
        <v>45689</v>
      </c>
      <c r="H290" s="11">
        <v>11</v>
      </c>
      <c r="I290" s="20" t="s">
        <v>238</v>
      </c>
      <c r="J290" s="11" t="s">
        <v>240</v>
      </c>
      <c r="K290" s="11" t="s">
        <v>4263</v>
      </c>
      <c r="L290" s="11">
        <v>2</v>
      </c>
    </row>
    <row r="291" spans="1:12">
      <c r="A291" s="11" t="s">
        <v>520</v>
      </c>
      <c r="D291" s="11" t="s">
        <v>239</v>
      </c>
      <c r="E291" s="19" t="s">
        <v>728</v>
      </c>
      <c r="F291" s="10">
        <v>42036</v>
      </c>
      <c r="G291" s="10">
        <v>45689</v>
      </c>
      <c r="H291" s="11">
        <v>11</v>
      </c>
      <c r="I291" s="20" t="s">
        <v>238</v>
      </c>
      <c r="J291" s="11" t="s">
        <v>240</v>
      </c>
      <c r="K291" s="11" t="s">
        <v>4263</v>
      </c>
      <c r="L291" s="11">
        <v>2</v>
      </c>
    </row>
    <row r="292" spans="1:12">
      <c r="A292" s="11" t="s">
        <v>521</v>
      </c>
      <c r="D292" s="11" t="s">
        <v>239</v>
      </c>
      <c r="E292" s="19" t="s">
        <v>729</v>
      </c>
      <c r="F292" s="10">
        <v>42036</v>
      </c>
      <c r="G292" s="10">
        <v>45689</v>
      </c>
      <c r="H292" s="11">
        <v>11</v>
      </c>
      <c r="I292" s="20" t="s">
        <v>238</v>
      </c>
      <c r="J292" s="11" t="s">
        <v>240</v>
      </c>
      <c r="K292" s="11" t="s">
        <v>4263</v>
      </c>
      <c r="L292" s="11">
        <v>2</v>
      </c>
    </row>
    <row r="293" spans="1:12">
      <c r="A293" s="11" t="s">
        <v>522</v>
      </c>
      <c r="D293" s="11" t="s">
        <v>239</v>
      </c>
      <c r="E293" s="19" t="s">
        <v>730</v>
      </c>
      <c r="F293" s="10">
        <v>42036</v>
      </c>
      <c r="G293" s="10">
        <v>45689</v>
      </c>
      <c r="H293" s="11">
        <v>11</v>
      </c>
      <c r="I293" s="20" t="s">
        <v>238</v>
      </c>
      <c r="J293" s="11" t="s">
        <v>240</v>
      </c>
      <c r="K293" s="11" t="s">
        <v>4263</v>
      </c>
      <c r="L293" s="11">
        <v>2</v>
      </c>
    </row>
    <row r="294" spans="1:12">
      <c r="A294" s="11" t="s">
        <v>523</v>
      </c>
      <c r="D294" s="11" t="s">
        <v>239</v>
      </c>
      <c r="E294" s="19" t="s">
        <v>731</v>
      </c>
      <c r="F294" s="10">
        <v>42036</v>
      </c>
      <c r="G294" s="10">
        <v>45689</v>
      </c>
      <c r="H294" s="11">
        <v>11</v>
      </c>
      <c r="I294" s="20" t="s">
        <v>238</v>
      </c>
      <c r="J294" s="11" t="s">
        <v>240</v>
      </c>
      <c r="K294" s="11" t="s">
        <v>4263</v>
      </c>
      <c r="L294" s="11">
        <v>2</v>
      </c>
    </row>
    <row r="295" spans="1:12">
      <c r="A295" s="11" t="s">
        <v>524</v>
      </c>
      <c r="D295" s="11" t="s">
        <v>239</v>
      </c>
      <c r="E295" s="19" t="s">
        <v>732</v>
      </c>
      <c r="F295" s="10">
        <v>42036</v>
      </c>
      <c r="G295" s="10">
        <v>45689</v>
      </c>
      <c r="H295" s="11">
        <v>11</v>
      </c>
      <c r="I295" s="20" t="s">
        <v>238</v>
      </c>
      <c r="J295" s="11" t="s">
        <v>240</v>
      </c>
      <c r="K295" s="11" t="s">
        <v>4263</v>
      </c>
      <c r="L295" s="11">
        <v>2</v>
      </c>
    </row>
    <row r="296" spans="1:12">
      <c r="A296" s="11" t="s">
        <v>525</v>
      </c>
      <c r="D296" s="11" t="s">
        <v>239</v>
      </c>
      <c r="E296" s="19" t="s">
        <v>733</v>
      </c>
      <c r="F296" s="10">
        <v>42036</v>
      </c>
      <c r="G296" s="10">
        <v>45689</v>
      </c>
      <c r="H296" s="11">
        <v>11</v>
      </c>
      <c r="I296" s="20" t="s">
        <v>238</v>
      </c>
      <c r="J296" s="11" t="s">
        <v>240</v>
      </c>
      <c r="K296" s="11" t="s">
        <v>4263</v>
      </c>
      <c r="L296" s="11">
        <v>2</v>
      </c>
    </row>
    <row r="297" spans="1:12">
      <c r="A297" s="11" t="s">
        <v>526</v>
      </c>
      <c r="D297" s="11" t="s">
        <v>239</v>
      </c>
      <c r="E297" s="19" t="s">
        <v>734</v>
      </c>
      <c r="F297" s="10">
        <v>42036</v>
      </c>
      <c r="G297" s="10">
        <v>45689</v>
      </c>
      <c r="H297" s="11">
        <v>11</v>
      </c>
      <c r="I297" s="20" t="s">
        <v>238</v>
      </c>
      <c r="J297" s="11" t="s">
        <v>240</v>
      </c>
      <c r="K297" s="11" t="s">
        <v>4263</v>
      </c>
      <c r="L297" s="11">
        <v>2</v>
      </c>
    </row>
    <row r="298" spans="1:12">
      <c r="A298" s="11" t="s">
        <v>527</v>
      </c>
      <c r="D298" s="11" t="s">
        <v>239</v>
      </c>
      <c r="E298" s="19" t="s">
        <v>735</v>
      </c>
      <c r="F298" s="10">
        <v>42036</v>
      </c>
      <c r="G298" s="10">
        <v>45689</v>
      </c>
      <c r="H298" s="11">
        <v>11</v>
      </c>
      <c r="I298" s="20" t="s">
        <v>238</v>
      </c>
      <c r="J298" s="11" t="s">
        <v>240</v>
      </c>
      <c r="K298" s="11" t="s">
        <v>4263</v>
      </c>
      <c r="L298" s="11">
        <v>2</v>
      </c>
    </row>
    <row r="299" spans="1:12">
      <c r="A299" s="11" t="s">
        <v>528</v>
      </c>
      <c r="D299" s="11" t="s">
        <v>239</v>
      </c>
      <c r="E299" s="19" t="s">
        <v>736</v>
      </c>
      <c r="F299" s="10">
        <v>42036</v>
      </c>
      <c r="G299" s="10">
        <v>45689</v>
      </c>
      <c r="H299" s="11">
        <v>11</v>
      </c>
      <c r="I299" s="20" t="s">
        <v>238</v>
      </c>
      <c r="J299" s="11" t="s">
        <v>240</v>
      </c>
      <c r="K299" s="11" t="s">
        <v>4263</v>
      </c>
      <c r="L299" s="11">
        <v>2</v>
      </c>
    </row>
    <row r="300" spans="1:12">
      <c r="A300" s="11" t="s">
        <v>529</v>
      </c>
      <c r="D300" s="11" t="s">
        <v>239</v>
      </c>
      <c r="E300" s="19" t="s">
        <v>737</v>
      </c>
      <c r="F300" s="10">
        <v>42036</v>
      </c>
      <c r="G300" s="10">
        <v>45689</v>
      </c>
      <c r="H300" s="11">
        <v>11</v>
      </c>
      <c r="I300" s="20" t="s">
        <v>238</v>
      </c>
      <c r="J300" s="11" t="s">
        <v>240</v>
      </c>
      <c r="K300" s="11" t="s">
        <v>4263</v>
      </c>
      <c r="L300" s="11">
        <v>2</v>
      </c>
    </row>
    <row r="301" spans="1:12">
      <c r="A301" s="11" t="s">
        <v>530</v>
      </c>
      <c r="D301" s="11" t="s">
        <v>239</v>
      </c>
      <c r="E301" s="19" t="s">
        <v>738</v>
      </c>
      <c r="F301" s="10">
        <v>42036</v>
      </c>
      <c r="G301" s="10">
        <v>45689</v>
      </c>
      <c r="H301" s="11">
        <v>11</v>
      </c>
      <c r="I301" s="20" t="s">
        <v>238</v>
      </c>
      <c r="J301" s="11" t="s">
        <v>240</v>
      </c>
      <c r="K301" s="11" t="s">
        <v>4263</v>
      </c>
      <c r="L301" s="11">
        <v>2</v>
      </c>
    </row>
    <row r="302" spans="1:12">
      <c r="A302" s="11" t="s">
        <v>531</v>
      </c>
      <c r="D302" s="11" t="s">
        <v>239</v>
      </c>
      <c r="E302" s="19" t="s">
        <v>739</v>
      </c>
      <c r="F302" s="10">
        <v>42036</v>
      </c>
      <c r="G302" s="10">
        <v>45689</v>
      </c>
      <c r="H302" s="11">
        <v>11</v>
      </c>
      <c r="I302" s="20" t="s">
        <v>238</v>
      </c>
      <c r="J302" s="11" t="s">
        <v>240</v>
      </c>
      <c r="K302" s="11" t="s">
        <v>4263</v>
      </c>
      <c r="L302" s="11">
        <v>2</v>
      </c>
    </row>
    <row r="303" spans="1:12">
      <c r="A303" s="11" t="s">
        <v>532</v>
      </c>
      <c r="D303" s="11" t="s">
        <v>239</v>
      </c>
      <c r="E303" s="19" t="s">
        <v>740</v>
      </c>
      <c r="F303" s="10">
        <v>42036</v>
      </c>
      <c r="G303" s="10">
        <v>45689</v>
      </c>
      <c r="H303" s="11">
        <v>11</v>
      </c>
      <c r="I303" s="20" t="s">
        <v>238</v>
      </c>
      <c r="J303" s="11" t="s">
        <v>240</v>
      </c>
      <c r="K303" s="11" t="s">
        <v>4263</v>
      </c>
      <c r="L303" s="11">
        <v>2</v>
      </c>
    </row>
    <row r="304" spans="1:12">
      <c r="A304" s="11" t="s">
        <v>533</v>
      </c>
      <c r="D304" s="11" t="s">
        <v>239</v>
      </c>
      <c r="E304" s="19" t="s">
        <v>741</v>
      </c>
      <c r="F304" s="10">
        <v>42036</v>
      </c>
      <c r="G304" s="10">
        <v>45689</v>
      </c>
      <c r="H304" s="11">
        <v>11</v>
      </c>
      <c r="I304" s="20" t="s">
        <v>238</v>
      </c>
      <c r="J304" s="11" t="s">
        <v>240</v>
      </c>
      <c r="K304" s="11" t="s">
        <v>4263</v>
      </c>
      <c r="L304" s="11">
        <v>2</v>
      </c>
    </row>
    <row r="305" spans="1:12">
      <c r="A305" s="11" t="s">
        <v>534</v>
      </c>
      <c r="D305" s="11" t="s">
        <v>239</v>
      </c>
      <c r="E305" s="19" t="s">
        <v>742</v>
      </c>
      <c r="F305" s="10">
        <v>42036</v>
      </c>
      <c r="G305" s="10">
        <v>45689</v>
      </c>
      <c r="H305" s="11">
        <v>11</v>
      </c>
      <c r="I305" s="20" t="s">
        <v>238</v>
      </c>
      <c r="J305" s="11" t="s">
        <v>240</v>
      </c>
      <c r="K305" s="11" t="s">
        <v>4263</v>
      </c>
      <c r="L305" s="11">
        <v>2</v>
      </c>
    </row>
    <row r="306" spans="1:12">
      <c r="A306" s="11" t="s">
        <v>535</v>
      </c>
      <c r="D306" s="11" t="s">
        <v>239</v>
      </c>
      <c r="E306" s="19" t="s">
        <v>743</v>
      </c>
      <c r="F306" s="10">
        <v>42036</v>
      </c>
      <c r="G306" s="10">
        <v>45689</v>
      </c>
      <c r="H306" s="11">
        <v>11</v>
      </c>
      <c r="I306" s="20" t="s">
        <v>238</v>
      </c>
      <c r="J306" s="11" t="s">
        <v>240</v>
      </c>
      <c r="K306" s="11" t="s">
        <v>4263</v>
      </c>
      <c r="L306" s="11">
        <v>2</v>
      </c>
    </row>
    <row r="307" spans="1:12">
      <c r="A307" s="11" t="s">
        <v>536</v>
      </c>
      <c r="D307" s="11" t="s">
        <v>239</v>
      </c>
      <c r="E307" s="19" t="s">
        <v>744</v>
      </c>
      <c r="F307" s="10">
        <v>42036</v>
      </c>
      <c r="G307" s="10">
        <v>45689</v>
      </c>
      <c r="H307" s="11">
        <v>11</v>
      </c>
      <c r="I307" s="20" t="s">
        <v>238</v>
      </c>
      <c r="J307" s="11" t="s">
        <v>240</v>
      </c>
      <c r="K307" s="11" t="s">
        <v>4263</v>
      </c>
      <c r="L307" s="11">
        <v>2</v>
      </c>
    </row>
    <row r="308" spans="1:12">
      <c r="A308" s="11" t="s">
        <v>537</v>
      </c>
      <c r="D308" s="11" t="s">
        <v>239</v>
      </c>
      <c r="E308" s="19" t="s">
        <v>745</v>
      </c>
      <c r="F308" s="10">
        <v>42036</v>
      </c>
      <c r="G308" s="10">
        <v>45689</v>
      </c>
      <c r="H308" s="11">
        <v>11</v>
      </c>
      <c r="I308" s="20" t="s">
        <v>238</v>
      </c>
      <c r="J308" s="11" t="s">
        <v>240</v>
      </c>
      <c r="K308" s="11" t="s">
        <v>4263</v>
      </c>
      <c r="L308" s="11">
        <v>2</v>
      </c>
    </row>
    <row r="309" spans="1:12">
      <c r="A309" s="11" t="s">
        <v>538</v>
      </c>
      <c r="D309" s="11" t="s">
        <v>239</v>
      </c>
      <c r="E309" s="19" t="s">
        <v>746</v>
      </c>
      <c r="F309" s="10">
        <v>42036</v>
      </c>
      <c r="G309" s="10">
        <v>45689</v>
      </c>
      <c r="H309" s="11">
        <v>11</v>
      </c>
      <c r="I309" s="20" t="s">
        <v>238</v>
      </c>
      <c r="J309" s="11" t="s">
        <v>240</v>
      </c>
      <c r="K309" s="11" t="s">
        <v>4263</v>
      </c>
      <c r="L309" s="11">
        <v>2</v>
      </c>
    </row>
    <row r="310" spans="1:12">
      <c r="A310" s="11" t="s">
        <v>539</v>
      </c>
      <c r="D310" s="11" t="s">
        <v>239</v>
      </c>
      <c r="E310" s="19" t="s">
        <v>747</v>
      </c>
      <c r="F310" s="10">
        <v>42036</v>
      </c>
      <c r="G310" s="10">
        <v>45689</v>
      </c>
      <c r="H310" s="11">
        <v>11</v>
      </c>
      <c r="I310" s="20" t="s">
        <v>238</v>
      </c>
      <c r="J310" s="11" t="s">
        <v>240</v>
      </c>
      <c r="K310" s="11" t="s">
        <v>4263</v>
      </c>
      <c r="L310" s="11">
        <v>2</v>
      </c>
    </row>
    <row r="311" spans="1:12">
      <c r="A311" s="11" t="s">
        <v>540</v>
      </c>
      <c r="D311" s="11" t="s">
        <v>239</v>
      </c>
      <c r="E311" s="19" t="s">
        <v>748</v>
      </c>
      <c r="F311" s="10">
        <v>42036</v>
      </c>
      <c r="G311" s="10">
        <v>45689</v>
      </c>
      <c r="H311" s="11">
        <v>11</v>
      </c>
      <c r="I311" s="20" t="s">
        <v>238</v>
      </c>
      <c r="J311" s="11" t="s">
        <v>240</v>
      </c>
      <c r="K311" s="11" t="s">
        <v>4263</v>
      </c>
      <c r="L311" s="11">
        <v>2</v>
      </c>
    </row>
    <row r="312" spans="1:12">
      <c r="A312" s="11" t="s">
        <v>219</v>
      </c>
      <c r="D312" s="11" t="s">
        <v>239</v>
      </c>
      <c r="E312" s="19" t="s">
        <v>749</v>
      </c>
      <c r="F312" s="10">
        <v>42036</v>
      </c>
      <c r="G312" s="10">
        <v>45689</v>
      </c>
      <c r="H312" s="11">
        <v>11</v>
      </c>
      <c r="I312" s="20" t="s">
        <v>238</v>
      </c>
      <c r="J312" s="11" t="s">
        <v>240</v>
      </c>
      <c r="K312" s="11" t="s">
        <v>4263</v>
      </c>
      <c r="L312" s="11">
        <v>2</v>
      </c>
    </row>
    <row r="313" spans="1:12">
      <c r="A313" s="11" t="s">
        <v>220</v>
      </c>
      <c r="D313" s="11" t="s">
        <v>239</v>
      </c>
      <c r="E313" s="19" t="s">
        <v>750</v>
      </c>
      <c r="F313" s="10">
        <v>42036</v>
      </c>
      <c r="G313" s="10">
        <v>45689</v>
      </c>
      <c r="H313" s="11">
        <v>11</v>
      </c>
      <c r="I313" s="20" t="s">
        <v>238</v>
      </c>
      <c r="J313" s="11" t="s">
        <v>240</v>
      </c>
      <c r="K313" s="11" t="s">
        <v>4263</v>
      </c>
      <c r="L313" s="11">
        <v>2</v>
      </c>
    </row>
    <row r="314" spans="1:12">
      <c r="A314" s="11" t="s">
        <v>221</v>
      </c>
      <c r="D314" s="11" t="s">
        <v>239</v>
      </c>
      <c r="E314" s="19" t="s">
        <v>751</v>
      </c>
      <c r="F314" s="10">
        <v>42036</v>
      </c>
      <c r="G314" s="10">
        <v>45689</v>
      </c>
      <c r="H314" s="11">
        <v>11</v>
      </c>
      <c r="I314" s="20" t="s">
        <v>238</v>
      </c>
      <c r="J314" s="11" t="s">
        <v>240</v>
      </c>
      <c r="K314" s="11" t="s">
        <v>4263</v>
      </c>
      <c r="L314" s="11">
        <v>2</v>
      </c>
    </row>
    <row r="315" spans="1:12">
      <c r="A315" s="11" t="s">
        <v>222</v>
      </c>
      <c r="D315" s="11" t="s">
        <v>239</v>
      </c>
      <c r="E315" s="19" t="s">
        <v>752</v>
      </c>
      <c r="F315" s="10">
        <v>42036</v>
      </c>
      <c r="G315" s="10">
        <v>45689</v>
      </c>
      <c r="H315" s="11">
        <v>11</v>
      </c>
      <c r="I315" s="20" t="s">
        <v>238</v>
      </c>
      <c r="J315" s="11" t="s">
        <v>240</v>
      </c>
      <c r="K315" s="11" t="s">
        <v>4263</v>
      </c>
      <c r="L315" s="11">
        <v>2</v>
      </c>
    </row>
    <row r="316" spans="1:12">
      <c r="A316" s="11" t="s">
        <v>223</v>
      </c>
      <c r="D316" s="11" t="s">
        <v>239</v>
      </c>
      <c r="E316" s="19" t="s">
        <v>753</v>
      </c>
      <c r="F316" s="10">
        <v>42036</v>
      </c>
      <c r="G316" s="10">
        <v>45689</v>
      </c>
      <c r="H316" s="11">
        <v>11</v>
      </c>
      <c r="I316" s="20" t="s">
        <v>238</v>
      </c>
      <c r="J316" s="11" t="s">
        <v>240</v>
      </c>
      <c r="K316" s="11" t="s">
        <v>4263</v>
      </c>
      <c r="L316" s="11">
        <v>2</v>
      </c>
    </row>
    <row r="317" spans="1:12">
      <c r="A317" s="11" t="s">
        <v>224</v>
      </c>
      <c r="D317" s="11" t="s">
        <v>239</v>
      </c>
      <c r="E317" s="19" t="s">
        <v>754</v>
      </c>
      <c r="F317" s="10">
        <v>42036</v>
      </c>
      <c r="G317" s="10">
        <v>45689</v>
      </c>
      <c r="H317" s="11">
        <v>11</v>
      </c>
      <c r="I317" s="20" t="s">
        <v>238</v>
      </c>
      <c r="J317" s="11" t="s">
        <v>240</v>
      </c>
      <c r="K317" s="11" t="s">
        <v>4263</v>
      </c>
      <c r="L317" s="11">
        <v>2</v>
      </c>
    </row>
    <row r="318" spans="1:12">
      <c r="A318" s="11" t="s">
        <v>225</v>
      </c>
      <c r="D318" s="11" t="s">
        <v>239</v>
      </c>
      <c r="E318" s="19" t="s">
        <v>755</v>
      </c>
      <c r="F318" s="10">
        <v>42036</v>
      </c>
      <c r="G318" s="10">
        <v>45689</v>
      </c>
      <c r="H318" s="11">
        <v>11</v>
      </c>
      <c r="I318" s="20" t="s">
        <v>238</v>
      </c>
      <c r="J318" s="11" t="s">
        <v>240</v>
      </c>
      <c r="K318" s="11" t="s">
        <v>4263</v>
      </c>
      <c r="L318" s="11">
        <v>2</v>
      </c>
    </row>
    <row r="319" spans="1:12">
      <c r="A319" s="11" t="s">
        <v>226</v>
      </c>
      <c r="D319" s="11" t="s">
        <v>239</v>
      </c>
      <c r="E319" s="19" t="s">
        <v>756</v>
      </c>
      <c r="F319" s="10">
        <v>42036</v>
      </c>
      <c r="G319" s="10">
        <v>45689</v>
      </c>
      <c r="H319" s="11">
        <v>11</v>
      </c>
      <c r="I319" s="20" t="s">
        <v>238</v>
      </c>
      <c r="J319" s="11" t="s">
        <v>240</v>
      </c>
      <c r="K319" s="11" t="s">
        <v>4263</v>
      </c>
      <c r="L319" s="11">
        <v>2</v>
      </c>
    </row>
    <row r="320" spans="1:12">
      <c r="A320" s="11" t="s">
        <v>227</v>
      </c>
      <c r="D320" s="11" t="s">
        <v>239</v>
      </c>
      <c r="E320" s="19" t="s">
        <v>757</v>
      </c>
      <c r="F320" s="10">
        <v>42036</v>
      </c>
      <c r="G320" s="10">
        <v>45689</v>
      </c>
      <c r="H320" s="11">
        <v>11</v>
      </c>
      <c r="I320" s="20" t="s">
        <v>238</v>
      </c>
      <c r="J320" s="11" t="s">
        <v>240</v>
      </c>
      <c r="K320" s="11" t="s">
        <v>4263</v>
      </c>
      <c r="L320" s="11">
        <v>2</v>
      </c>
    </row>
    <row r="321" spans="1:12">
      <c r="A321" s="11" t="s">
        <v>541</v>
      </c>
      <c r="D321" s="11" t="s">
        <v>239</v>
      </c>
      <c r="E321" s="19" t="s">
        <v>758</v>
      </c>
      <c r="F321" s="10">
        <v>42036</v>
      </c>
      <c r="G321" s="10">
        <v>45689</v>
      </c>
      <c r="H321" s="11">
        <v>11</v>
      </c>
      <c r="I321" s="20" t="s">
        <v>238</v>
      </c>
      <c r="J321" s="11" t="s">
        <v>240</v>
      </c>
      <c r="K321" s="11" t="s">
        <v>4263</v>
      </c>
      <c r="L321" s="11">
        <v>2</v>
      </c>
    </row>
    <row r="322" spans="1:12">
      <c r="A322" s="11" t="s">
        <v>542</v>
      </c>
      <c r="D322" s="11" t="s">
        <v>239</v>
      </c>
      <c r="E322" s="19" t="s">
        <v>759</v>
      </c>
      <c r="F322" s="10">
        <v>42036</v>
      </c>
      <c r="G322" s="10">
        <v>45689</v>
      </c>
      <c r="H322" s="11">
        <v>11</v>
      </c>
      <c r="I322" s="20" t="s">
        <v>238</v>
      </c>
      <c r="J322" s="11" t="s">
        <v>240</v>
      </c>
      <c r="K322" s="11" t="s">
        <v>4263</v>
      </c>
      <c r="L322" s="11">
        <v>2</v>
      </c>
    </row>
    <row r="323" spans="1:12">
      <c r="A323" s="11" t="s">
        <v>543</v>
      </c>
      <c r="D323" s="11" t="s">
        <v>239</v>
      </c>
      <c r="E323" s="19" t="s">
        <v>760</v>
      </c>
      <c r="F323" s="10">
        <v>42036</v>
      </c>
      <c r="G323" s="10">
        <v>45689</v>
      </c>
      <c r="H323" s="11">
        <v>11</v>
      </c>
      <c r="I323" s="20" t="s">
        <v>238</v>
      </c>
      <c r="J323" s="11" t="s">
        <v>240</v>
      </c>
      <c r="K323" s="11" t="s">
        <v>4263</v>
      </c>
      <c r="L323" s="11">
        <v>2</v>
      </c>
    </row>
    <row r="324" spans="1:12">
      <c r="A324" s="11" t="s">
        <v>493</v>
      </c>
      <c r="D324" s="11" t="s">
        <v>239</v>
      </c>
      <c r="E324" s="19" t="s">
        <v>761</v>
      </c>
      <c r="F324" s="10">
        <v>42036</v>
      </c>
      <c r="G324" s="10">
        <v>45689</v>
      </c>
      <c r="H324" s="11">
        <v>11</v>
      </c>
      <c r="I324" s="20" t="s">
        <v>238</v>
      </c>
      <c r="J324" s="11" t="s">
        <v>240</v>
      </c>
      <c r="K324" s="11" t="s">
        <v>4263</v>
      </c>
      <c r="L324" s="11">
        <v>2</v>
      </c>
    </row>
    <row r="325" spans="1:12">
      <c r="A325" s="11" t="s">
        <v>494</v>
      </c>
      <c r="D325" s="11" t="s">
        <v>239</v>
      </c>
      <c r="E325" s="19" t="s">
        <v>762</v>
      </c>
      <c r="F325" s="10">
        <v>42036</v>
      </c>
      <c r="G325" s="10">
        <v>45689</v>
      </c>
      <c r="H325" s="11">
        <v>11</v>
      </c>
      <c r="I325" s="20" t="s">
        <v>238</v>
      </c>
      <c r="J325" s="11" t="s">
        <v>240</v>
      </c>
      <c r="K325" s="11" t="s">
        <v>4263</v>
      </c>
      <c r="L325" s="11">
        <v>2</v>
      </c>
    </row>
    <row r="326" spans="1:12">
      <c r="A326" s="11" t="s">
        <v>495</v>
      </c>
      <c r="D326" s="11" t="s">
        <v>239</v>
      </c>
      <c r="E326" s="19" t="s">
        <v>763</v>
      </c>
      <c r="F326" s="10">
        <v>42036</v>
      </c>
      <c r="G326" s="10">
        <v>45689</v>
      </c>
      <c r="H326" s="11">
        <v>11</v>
      </c>
      <c r="I326" s="20" t="s">
        <v>238</v>
      </c>
      <c r="J326" s="11" t="s">
        <v>240</v>
      </c>
      <c r="K326" s="11" t="s">
        <v>4263</v>
      </c>
      <c r="L326" s="11">
        <v>2</v>
      </c>
    </row>
    <row r="327" spans="1:12">
      <c r="A327" s="11" t="s">
        <v>496</v>
      </c>
      <c r="D327" s="11" t="s">
        <v>239</v>
      </c>
      <c r="E327" s="19" t="s">
        <v>764</v>
      </c>
      <c r="F327" s="10">
        <v>42036</v>
      </c>
      <c r="G327" s="10">
        <v>45689</v>
      </c>
      <c r="H327" s="11">
        <v>11</v>
      </c>
      <c r="I327" s="20" t="s">
        <v>238</v>
      </c>
      <c r="J327" s="11" t="s">
        <v>240</v>
      </c>
      <c r="K327" s="11" t="s">
        <v>4263</v>
      </c>
      <c r="L327" s="11">
        <v>2</v>
      </c>
    </row>
    <row r="328" spans="1:12">
      <c r="A328" s="11" t="s">
        <v>497</v>
      </c>
      <c r="D328" s="11" t="s">
        <v>239</v>
      </c>
      <c r="E328" s="19" t="s">
        <v>765</v>
      </c>
      <c r="F328" s="10">
        <v>42036</v>
      </c>
      <c r="G328" s="10">
        <v>45689</v>
      </c>
      <c r="H328" s="11">
        <v>11</v>
      </c>
      <c r="I328" s="20" t="s">
        <v>238</v>
      </c>
      <c r="J328" s="11" t="s">
        <v>240</v>
      </c>
      <c r="K328" s="11" t="s">
        <v>4263</v>
      </c>
      <c r="L328" s="11">
        <v>2</v>
      </c>
    </row>
    <row r="329" spans="1:12">
      <c r="A329" s="11" t="s">
        <v>498</v>
      </c>
      <c r="D329" s="11" t="s">
        <v>239</v>
      </c>
      <c r="E329" s="19" t="s">
        <v>766</v>
      </c>
      <c r="F329" s="10">
        <v>42036</v>
      </c>
      <c r="G329" s="10">
        <v>45689</v>
      </c>
      <c r="H329" s="11">
        <v>11</v>
      </c>
      <c r="I329" s="20" t="s">
        <v>238</v>
      </c>
      <c r="J329" s="11" t="s">
        <v>240</v>
      </c>
      <c r="K329" s="11" t="s">
        <v>4263</v>
      </c>
      <c r="L329" s="11">
        <v>2</v>
      </c>
    </row>
    <row r="330" spans="1:12">
      <c r="A330" s="11" t="s">
        <v>499</v>
      </c>
      <c r="D330" s="11" t="s">
        <v>239</v>
      </c>
      <c r="E330" s="19" t="s">
        <v>767</v>
      </c>
      <c r="F330" s="10">
        <v>42036</v>
      </c>
      <c r="G330" s="10">
        <v>45689</v>
      </c>
      <c r="H330" s="11">
        <v>11</v>
      </c>
      <c r="I330" s="20" t="s">
        <v>238</v>
      </c>
      <c r="J330" s="11" t="s">
        <v>240</v>
      </c>
      <c r="K330" s="11" t="s">
        <v>4263</v>
      </c>
      <c r="L330" s="11">
        <v>2</v>
      </c>
    </row>
    <row r="331" spans="1:12">
      <c r="A331" s="11" t="s">
        <v>500</v>
      </c>
      <c r="D331" s="11" t="s">
        <v>239</v>
      </c>
      <c r="E331" s="19" t="s">
        <v>768</v>
      </c>
      <c r="F331" s="10">
        <v>42036</v>
      </c>
      <c r="G331" s="10">
        <v>45689</v>
      </c>
      <c r="H331" s="11">
        <v>11</v>
      </c>
      <c r="I331" s="20" t="s">
        <v>238</v>
      </c>
      <c r="J331" s="11" t="s">
        <v>240</v>
      </c>
      <c r="K331" s="11" t="s">
        <v>4263</v>
      </c>
      <c r="L331" s="11">
        <v>2</v>
      </c>
    </row>
    <row r="332" spans="1:12">
      <c r="A332" s="11" t="s">
        <v>501</v>
      </c>
      <c r="D332" s="11" t="s">
        <v>239</v>
      </c>
      <c r="E332" s="19" t="s">
        <v>769</v>
      </c>
      <c r="F332" s="10">
        <v>42036</v>
      </c>
      <c r="G332" s="10">
        <v>45689</v>
      </c>
      <c r="H332" s="11">
        <v>11</v>
      </c>
      <c r="I332" s="20" t="s">
        <v>238</v>
      </c>
      <c r="J332" s="11" t="s">
        <v>240</v>
      </c>
      <c r="K332" s="11" t="s">
        <v>4263</v>
      </c>
      <c r="L332" s="11">
        <v>2</v>
      </c>
    </row>
    <row r="333" spans="1:12">
      <c r="A333" s="11" t="s">
        <v>502</v>
      </c>
      <c r="D333" s="11" t="s">
        <v>239</v>
      </c>
      <c r="E333" s="19" t="s">
        <v>770</v>
      </c>
      <c r="F333" s="10">
        <v>42036</v>
      </c>
      <c r="G333" s="10">
        <v>45689</v>
      </c>
      <c r="H333" s="11">
        <v>11</v>
      </c>
      <c r="I333" s="20" t="s">
        <v>238</v>
      </c>
      <c r="J333" s="11" t="s">
        <v>240</v>
      </c>
      <c r="K333" s="11" t="s">
        <v>4263</v>
      </c>
      <c r="L333" s="11">
        <v>2</v>
      </c>
    </row>
    <row r="334" spans="1:12">
      <c r="A334" s="11" t="s">
        <v>503</v>
      </c>
      <c r="D334" s="11" t="s">
        <v>239</v>
      </c>
      <c r="E334" s="19" t="s">
        <v>771</v>
      </c>
      <c r="F334" s="10">
        <v>42036</v>
      </c>
      <c r="G334" s="10">
        <v>45689</v>
      </c>
      <c r="H334" s="11">
        <v>11</v>
      </c>
      <c r="I334" s="20" t="s">
        <v>238</v>
      </c>
      <c r="J334" s="11" t="s">
        <v>240</v>
      </c>
      <c r="K334" s="11" t="s">
        <v>4263</v>
      </c>
      <c r="L334" s="11">
        <v>2</v>
      </c>
    </row>
    <row r="335" spans="1:12">
      <c r="A335" s="11" t="s">
        <v>504</v>
      </c>
      <c r="D335" s="11" t="s">
        <v>239</v>
      </c>
      <c r="E335" s="19" t="s">
        <v>772</v>
      </c>
      <c r="F335" s="10">
        <v>42036</v>
      </c>
      <c r="G335" s="10">
        <v>45689</v>
      </c>
      <c r="H335" s="11">
        <v>11</v>
      </c>
      <c r="I335" s="20" t="s">
        <v>238</v>
      </c>
      <c r="J335" s="11" t="s">
        <v>240</v>
      </c>
      <c r="K335" s="11" t="s">
        <v>4263</v>
      </c>
      <c r="L335" s="11">
        <v>2</v>
      </c>
    </row>
    <row r="336" spans="1:12">
      <c r="A336" s="11" t="s">
        <v>544</v>
      </c>
      <c r="D336" s="11" t="s">
        <v>239</v>
      </c>
      <c r="E336" s="19" t="s">
        <v>773</v>
      </c>
      <c r="F336" s="10">
        <v>42036</v>
      </c>
      <c r="G336" s="10">
        <v>45689</v>
      </c>
      <c r="H336" s="11">
        <v>11</v>
      </c>
      <c r="I336" s="20" t="s">
        <v>238</v>
      </c>
      <c r="J336" s="11" t="s">
        <v>240</v>
      </c>
      <c r="K336" s="11" t="s">
        <v>4263</v>
      </c>
      <c r="L336" s="11">
        <v>2</v>
      </c>
    </row>
    <row r="337" spans="1:12">
      <c r="A337" s="11" t="s">
        <v>545</v>
      </c>
      <c r="D337" s="11" t="s">
        <v>239</v>
      </c>
      <c r="E337" s="19" t="s">
        <v>774</v>
      </c>
      <c r="F337" s="10">
        <v>42036</v>
      </c>
      <c r="G337" s="10">
        <v>45689</v>
      </c>
      <c r="H337" s="11">
        <v>11</v>
      </c>
      <c r="I337" s="20" t="s">
        <v>238</v>
      </c>
      <c r="J337" s="11" t="s">
        <v>240</v>
      </c>
      <c r="K337" s="11" t="s">
        <v>4263</v>
      </c>
      <c r="L337" s="11">
        <v>2</v>
      </c>
    </row>
    <row r="338" spans="1:12">
      <c r="A338" s="11" t="s">
        <v>546</v>
      </c>
      <c r="D338" s="11" t="s">
        <v>239</v>
      </c>
      <c r="E338" s="19" t="s">
        <v>775</v>
      </c>
      <c r="F338" s="10">
        <v>42036</v>
      </c>
      <c r="G338" s="10">
        <v>45689</v>
      </c>
      <c r="H338" s="11">
        <v>11</v>
      </c>
      <c r="I338" s="20" t="s">
        <v>238</v>
      </c>
      <c r="J338" s="11" t="s">
        <v>240</v>
      </c>
      <c r="K338" s="11" t="s">
        <v>4263</v>
      </c>
      <c r="L338" s="11">
        <v>2</v>
      </c>
    </row>
    <row r="339" spans="1:12">
      <c r="A339" s="11" t="s">
        <v>547</v>
      </c>
      <c r="D339" s="11" t="s">
        <v>239</v>
      </c>
      <c r="E339" s="19" t="s">
        <v>776</v>
      </c>
      <c r="F339" s="10">
        <v>42036</v>
      </c>
      <c r="G339" s="10">
        <v>45689</v>
      </c>
      <c r="H339" s="11">
        <v>11</v>
      </c>
      <c r="I339" s="20" t="s">
        <v>238</v>
      </c>
      <c r="J339" s="11" t="s">
        <v>240</v>
      </c>
      <c r="K339" s="11" t="s">
        <v>4263</v>
      </c>
      <c r="L339" s="11">
        <v>2</v>
      </c>
    </row>
    <row r="340" spans="1:12">
      <c r="A340" s="11" t="s">
        <v>548</v>
      </c>
      <c r="D340" s="11" t="s">
        <v>239</v>
      </c>
      <c r="E340" s="19" t="s">
        <v>777</v>
      </c>
      <c r="F340" s="10">
        <v>42036</v>
      </c>
      <c r="G340" s="10">
        <v>45689</v>
      </c>
      <c r="H340" s="11">
        <v>11</v>
      </c>
      <c r="I340" s="20" t="s">
        <v>238</v>
      </c>
      <c r="J340" s="11" t="s">
        <v>240</v>
      </c>
      <c r="K340" s="11" t="s">
        <v>4263</v>
      </c>
      <c r="L340" s="11">
        <v>2</v>
      </c>
    </row>
    <row r="341" spans="1:12">
      <c r="A341" s="11" t="s">
        <v>549</v>
      </c>
      <c r="D341" s="11" t="s">
        <v>239</v>
      </c>
      <c r="E341" s="19" t="s">
        <v>778</v>
      </c>
      <c r="F341" s="10">
        <v>42036</v>
      </c>
      <c r="G341" s="10">
        <v>45689</v>
      </c>
      <c r="H341" s="11">
        <v>11</v>
      </c>
      <c r="I341" s="20" t="s">
        <v>238</v>
      </c>
      <c r="J341" s="11" t="s">
        <v>240</v>
      </c>
      <c r="K341" s="11" t="s">
        <v>4263</v>
      </c>
      <c r="L341" s="11">
        <v>2</v>
      </c>
    </row>
    <row r="342" spans="1:12">
      <c r="A342" s="11" t="s">
        <v>550</v>
      </c>
      <c r="D342" s="11" t="s">
        <v>239</v>
      </c>
      <c r="E342" s="19" t="s">
        <v>779</v>
      </c>
      <c r="F342" s="10">
        <v>42036</v>
      </c>
      <c r="G342" s="10">
        <v>45689</v>
      </c>
      <c r="H342" s="11">
        <v>11</v>
      </c>
      <c r="I342" s="20" t="s">
        <v>238</v>
      </c>
      <c r="J342" s="11" t="s">
        <v>240</v>
      </c>
      <c r="K342" s="11" t="s">
        <v>4263</v>
      </c>
      <c r="L342" s="11">
        <v>2</v>
      </c>
    </row>
    <row r="343" spans="1:12">
      <c r="A343" s="11" t="s">
        <v>551</v>
      </c>
      <c r="D343" s="11" t="s">
        <v>239</v>
      </c>
      <c r="E343" s="19" t="s">
        <v>780</v>
      </c>
      <c r="F343" s="10">
        <v>42036</v>
      </c>
      <c r="G343" s="10">
        <v>45689</v>
      </c>
      <c r="H343" s="11">
        <v>11</v>
      </c>
      <c r="I343" s="20" t="s">
        <v>238</v>
      </c>
      <c r="J343" s="11" t="s">
        <v>240</v>
      </c>
      <c r="K343" s="11" t="s">
        <v>4263</v>
      </c>
      <c r="L343" s="11">
        <v>2</v>
      </c>
    </row>
    <row r="344" spans="1:12">
      <c r="A344" s="11" t="s">
        <v>552</v>
      </c>
      <c r="D344" s="11" t="s">
        <v>239</v>
      </c>
      <c r="E344" s="19" t="s">
        <v>781</v>
      </c>
      <c r="F344" s="10">
        <v>42036</v>
      </c>
      <c r="G344" s="10">
        <v>45689</v>
      </c>
      <c r="H344" s="11">
        <v>11</v>
      </c>
      <c r="I344" s="20" t="s">
        <v>238</v>
      </c>
      <c r="J344" s="11" t="s">
        <v>240</v>
      </c>
      <c r="K344" s="11" t="s">
        <v>4263</v>
      </c>
      <c r="L344" s="11">
        <v>2</v>
      </c>
    </row>
    <row r="345" spans="1:12">
      <c r="A345" s="11" t="s">
        <v>553</v>
      </c>
      <c r="D345" s="11" t="s">
        <v>239</v>
      </c>
      <c r="E345" s="19" t="s">
        <v>782</v>
      </c>
      <c r="F345" s="10">
        <v>42036</v>
      </c>
      <c r="G345" s="10">
        <v>45689</v>
      </c>
      <c r="H345" s="11">
        <v>11</v>
      </c>
      <c r="I345" s="20" t="s">
        <v>238</v>
      </c>
      <c r="J345" s="11" t="s">
        <v>240</v>
      </c>
      <c r="K345" s="11" t="s">
        <v>4263</v>
      </c>
      <c r="L345" s="11">
        <v>2</v>
      </c>
    </row>
    <row r="346" spans="1:12">
      <c r="A346" s="11" t="s">
        <v>554</v>
      </c>
      <c r="D346" s="11" t="s">
        <v>239</v>
      </c>
      <c r="E346" s="19" t="s">
        <v>783</v>
      </c>
      <c r="F346" s="10">
        <v>42036</v>
      </c>
      <c r="G346" s="10">
        <v>45689</v>
      </c>
      <c r="H346" s="11">
        <v>11</v>
      </c>
      <c r="I346" s="20" t="s">
        <v>238</v>
      </c>
      <c r="J346" s="11" t="s">
        <v>240</v>
      </c>
      <c r="K346" s="11" t="s">
        <v>4263</v>
      </c>
      <c r="L346" s="11">
        <v>2</v>
      </c>
    </row>
    <row r="347" spans="1:12">
      <c r="A347" s="11" t="s">
        <v>555</v>
      </c>
      <c r="D347" s="11" t="s">
        <v>239</v>
      </c>
      <c r="E347" s="19" t="s">
        <v>784</v>
      </c>
      <c r="F347" s="10">
        <v>42036</v>
      </c>
      <c r="G347" s="10">
        <v>45689</v>
      </c>
      <c r="H347" s="11">
        <v>11</v>
      </c>
      <c r="I347" s="20" t="s">
        <v>238</v>
      </c>
      <c r="J347" s="11" t="s">
        <v>240</v>
      </c>
      <c r="K347" s="11" t="s">
        <v>4263</v>
      </c>
      <c r="L347" s="11">
        <v>2</v>
      </c>
    </row>
    <row r="348" spans="1:12">
      <c r="A348" s="11" t="s">
        <v>556</v>
      </c>
      <c r="D348" s="11" t="s">
        <v>239</v>
      </c>
      <c r="E348" s="19" t="s">
        <v>785</v>
      </c>
      <c r="F348" s="10">
        <v>42036</v>
      </c>
      <c r="G348" s="10">
        <v>45689</v>
      </c>
      <c r="H348" s="11">
        <v>11</v>
      </c>
      <c r="I348" s="20" t="s">
        <v>238</v>
      </c>
      <c r="J348" s="11" t="s">
        <v>240</v>
      </c>
      <c r="K348" s="11" t="s">
        <v>4263</v>
      </c>
      <c r="L348" s="11">
        <v>2</v>
      </c>
    </row>
    <row r="349" spans="1:12">
      <c r="A349" s="11" t="s">
        <v>557</v>
      </c>
      <c r="D349" s="11" t="s">
        <v>239</v>
      </c>
      <c r="E349" s="19" t="s">
        <v>786</v>
      </c>
      <c r="F349" s="10">
        <v>42036</v>
      </c>
      <c r="G349" s="10">
        <v>45689</v>
      </c>
      <c r="H349" s="11">
        <v>11</v>
      </c>
      <c r="I349" s="20" t="s">
        <v>238</v>
      </c>
      <c r="J349" s="11" t="s">
        <v>240</v>
      </c>
      <c r="K349" s="11" t="s">
        <v>4263</v>
      </c>
      <c r="L349" s="11">
        <v>2</v>
      </c>
    </row>
    <row r="350" spans="1:12">
      <c r="A350" s="11" t="s">
        <v>558</v>
      </c>
      <c r="D350" s="11" t="s">
        <v>239</v>
      </c>
      <c r="E350" s="19" t="s">
        <v>787</v>
      </c>
      <c r="F350" s="10">
        <v>42036</v>
      </c>
      <c r="G350" s="10">
        <v>45689</v>
      </c>
      <c r="H350" s="11">
        <v>11</v>
      </c>
      <c r="I350" s="20" t="s">
        <v>238</v>
      </c>
      <c r="J350" s="11" t="s">
        <v>240</v>
      </c>
      <c r="K350" s="11" t="s">
        <v>4263</v>
      </c>
      <c r="L350" s="11">
        <v>2</v>
      </c>
    </row>
    <row r="351" spans="1:12">
      <c r="A351" s="11" t="s">
        <v>559</v>
      </c>
      <c r="D351" s="11" t="s">
        <v>239</v>
      </c>
      <c r="E351" s="19" t="s">
        <v>788</v>
      </c>
      <c r="F351" s="10">
        <v>42036</v>
      </c>
      <c r="G351" s="10">
        <v>45689</v>
      </c>
      <c r="H351" s="11">
        <v>11</v>
      </c>
      <c r="I351" s="20" t="s">
        <v>238</v>
      </c>
      <c r="J351" s="11" t="s">
        <v>240</v>
      </c>
      <c r="K351" s="11" t="s">
        <v>4263</v>
      </c>
      <c r="L351" s="11">
        <v>2</v>
      </c>
    </row>
    <row r="352" spans="1:12">
      <c r="A352" s="11" t="s">
        <v>560</v>
      </c>
      <c r="D352" s="11" t="s">
        <v>239</v>
      </c>
      <c r="E352" s="19" t="s">
        <v>789</v>
      </c>
      <c r="F352" s="10">
        <v>42036</v>
      </c>
      <c r="G352" s="10">
        <v>45689</v>
      </c>
      <c r="H352" s="11">
        <v>11</v>
      </c>
      <c r="I352" s="20" t="s">
        <v>238</v>
      </c>
      <c r="J352" s="11" t="s">
        <v>240</v>
      </c>
      <c r="K352" s="11" t="s">
        <v>4263</v>
      </c>
      <c r="L352" s="11">
        <v>2</v>
      </c>
    </row>
    <row r="353" spans="1:12">
      <c r="A353" s="11" t="s">
        <v>561</v>
      </c>
      <c r="D353" s="11" t="s">
        <v>239</v>
      </c>
      <c r="E353" s="19" t="s">
        <v>790</v>
      </c>
      <c r="F353" s="10">
        <v>42036</v>
      </c>
      <c r="G353" s="10">
        <v>45689</v>
      </c>
      <c r="H353" s="11">
        <v>11</v>
      </c>
      <c r="I353" s="20" t="s">
        <v>238</v>
      </c>
      <c r="J353" s="11" t="s">
        <v>240</v>
      </c>
      <c r="K353" s="11" t="s">
        <v>4263</v>
      </c>
      <c r="L353" s="11">
        <v>2</v>
      </c>
    </row>
    <row r="354" spans="1:12">
      <c r="A354" s="11" t="s">
        <v>562</v>
      </c>
      <c r="D354" s="11" t="s">
        <v>239</v>
      </c>
      <c r="E354" s="19" t="s">
        <v>791</v>
      </c>
      <c r="F354" s="10">
        <v>42036</v>
      </c>
      <c r="G354" s="10">
        <v>45689</v>
      </c>
      <c r="H354" s="11">
        <v>11</v>
      </c>
      <c r="I354" s="20" t="s">
        <v>238</v>
      </c>
      <c r="J354" s="11" t="s">
        <v>240</v>
      </c>
      <c r="K354" s="11" t="s">
        <v>4263</v>
      </c>
      <c r="L354" s="11">
        <v>2</v>
      </c>
    </row>
    <row r="355" spans="1:12">
      <c r="A355" s="11" t="s">
        <v>563</v>
      </c>
      <c r="D355" s="11" t="s">
        <v>239</v>
      </c>
      <c r="E355" s="19" t="s">
        <v>792</v>
      </c>
      <c r="F355" s="10">
        <v>42036</v>
      </c>
      <c r="G355" s="10">
        <v>45689</v>
      </c>
      <c r="H355" s="11">
        <v>11</v>
      </c>
      <c r="I355" s="20" t="s">
        <v>238</v>
      </c>
      <c r="J355" s="11" t="s">
        <v>240</v>
      </c>
      <c r="K355" s="11" t="s">
        <v>4263</v>
      </c>
      <c r="L355" s="11">
        <v>2</v>
      </c>
    </row>
    <row r="356" spans="1:12">
      <c r="A356" s="11" t="s">
        <v>564</v>
      </c>
      <c r="D356" s="11" t="s">
        <v>239</v>
      </c>
      <c r="E356" s="19" t="s">
        <v>793</v>
      </c>
      <c r="F356" s="10">
        <v>42036</v>
      </c>
      <c r="G356" s="10">
        <v>45689</v>
      </c>
      <c r="H356" s="11">
        <v>11</v>
      </c>
      <c r="I356" s="20" t="s">
        <v>238</v>
      </c>
      <c r="J356" s="11" t="s">
        <v>240</v>
      </c>
      <c r="K356" s="11" t="s">
        <v>4263</v>
      </c>
      <c r="L356" s="11">
        <v>2</v>
      </c>
    </row>
    <row r="357" spans="1:12">
      <c r="A357" s="11" t="s">
        <v>565</v>
      </c>
      <c r="D357" s="11" t="s">
        <v>239</v>
      </c>
      <c r="E357" s="19" t="s">
        <v>794</v>
      </c>
      <c r="F357" s="10">
        <v>42036</v>
      </c>
      <c r="G357" s="10">
        <v>45689</v>
      </c>
      <c r="H357" s="11">
        <v>11</v>
      </c>
      <c r="I357" s="20" t="s">
        <v>238</v>
      </c>
      <c r="J357" s="11" t="s">
        <v>240</v>
      </c>
      <c r="K357" s="11" t="s">
        <v>4263</v>
      </c>
      <c r="L357" s="11">
        <v>2</v>
      </c>
    </row>
    <row r="358" spans="1:12">
      <c r="A358" s="11" t="s">
        <v>566</v>
      </c>
      <c r="D358" s="11" t="s">
        <v>239</v>
      </c>
      <c r="E358" s="19" t="s">
        <v>795</v>
      </c>
      <c r="F358" s="10">
        <v>42036</v>
      </c>
      <c r="G358" s="10">
        <v>45689</v>
      </c>
      <c r="H358" s="11">
        <v>11</v>
      </c>
      <c r="I358" s="20" t="s">
        <v>238</v>
      </c>
      <c r="J358" s="11" t="s">
        <v>240</v>
      </c>
      <c r="K358" s="11" t="s">
        <v>4263</v>
      </c>
      <c r="L358" s="11">
        <v>2</v>
      </c>
    </row>
    <row r="359" spans="1:12">
      <c r="A359" s="11" t="s">
        <v>567</v>
      </c>
      <c r="D359" s="11" t="s">
        <v>239</v>
      </c>
      <c r="E359" s="19" t="s">
        <v>796</v>
      </c>
      <c r="F359" s="10">
        <v>42036</v>
      </c>
      <c r="G359" s="10">
        <v>45689</v>
      </c>
      <c r="H359" s="11">
        <v>11</v>
      </c>
      <c r="I359" s="20" t="s">
        <v>238</v>
      </c>
      <c r="J359" s="11" t="s">
        <v>240</v>
      </c>
      <c r="K359" s="11" t="s">
        <v>4263</v>
      </c>
      <c r="L359" s="11">
        <v>2</v>
      </c>
    </row>
    <row r="360" spans="1:12">
      <c r="A360" s="11" t="s">
        <v>568</v>
      </c>
      <c r="D360" s="11" t="s">
        <v>239</v>
      </c>
      <c r="E360" s="19" t="s">
        <v>797</v>
      </c>
      <c r="F360" s="10">
        <v>42036</v>
      </c>
      <c r="G360" s="10">
        <v>45689</v>
      </c>
      <c r="H360" s="11">
        <v>11</v>
      </c>
      <c r="I360" s="20" t="s">
        <v>238</v>
      </c>
      <c r="J360" s="11" t="s">
        <v>240</v>
      </c>
      <c r="K360" s="11" t="s">
        <v>4263</v>
      </c>
      <c r="L360" s="11">
        <v>2</v>
      </c>
    </row>
    <row r="361" spans="1:12">
      <c r="A361" s="11" t="s">
        <v>569</v>
      </c>
      <c r="D361" s="11" t="s">
        <v>239</v>
      </c>
      <c r="E361" s="19" t="s">
        <v>798</v>
      </c>
      <c r="F361" s="10">
        <v>42036</v>
      </c>
      <c r="G361" s="10">
        <v>45689</v>
      </c>
      <c r="H361" s="11">
        <v>11</v>
      </c>
      <c r="I361" s="20" t="s">
        <v>238</v>
      </c>
      <c r="J361" s="11" t="s">
        <v>240</v>
      </c>
      <c r="K361" s="11" t="s">
        <v>4263</v>
      </c>
      <c r="L361" s="11">
        <v>2</v>
      </c>
    </row>
    <row r="362" spans="1:12">
      <c r="A362" s="11" t="s">
        <v>570</v>
      </c>
      <c r="D362" s="11" t="s">
        <v>239</v>
      </c>
      <c r="E362" s="19" t="s">
        <v>799</v>
      </c>
      <c r="F362" s="10">
        <v>42036</v>
      </c>
      <c r="G362" s="10">
        <v>45689</v>
      </c>
      <c r="H362" s="11">
        <v>11</v>
      </c>
      <c r="I362" s="20" t="s">
        <v>238</v>
      </c>
      <c r="J362" s="11" t="s">
        <v>240</v>
      </c>
      <c r="K362" s="11" t="s">
        <v>4263</v>
      </c>
      <c r="L362" s="11">
        <v>2</v>
      </c>
    </row>
    <row r="363" spans="1:12">
      <c r="A363" s="11" t="s">
        <v>571</v>
      </c>
      <c r="D363" s="11" t="s">
        <v>239</v>
      </c>
      <c r="E363" s="19" t="s">
        <v>800</v>
      </c>
      <c r="F363" s="10">
        <v>42036</v>
      </c>
      <c r="G363" s="10">
        <v>45689</v>
      </c>
      <c r="H363" s="11">
        <v>11</v>
      </c>
      <c r="I363" s="20" t="s">
        <v>238</v>
      </c>
      <c r="J363" s="11" t="s">
        <v>240</v>
      </c>
      <c r="K363" s="11" t="s">
        <v>4263</v>
      </c>
      <c r="L363" s="11">
        <v>2</v>
      </c>
    </row>
    <row r="364" spans="1:12">
      <c r="A364" s="11" t="s">
        <v>572</v>
      </c>
      <c r="D364" s="11" t="s">
        <v>239</v>
      </c>
      <c r="E364" s="19" t="s">
        <v>801</v>
      </c>
      <c r="F364" s="10">
        <v>42036</v>
      </c>
      <c r="G364" s="10">
        <v>45689</v>
      </c>
      <c r="H364" s="11">
        <v>11</v>
      </c>
      <c r="I364" s="20" t="s">
        <v>238</v>
      </c>
      <c r="J364" s="11" t="s">
        <v>240</v>
      </c>
      <c r="K364" s="11" t="s">
        <v>4263</v>
      </c>
      <c r="L364" s="11">
        <v>2</v>
      </c>
    </row>
    <row r="365" spans="1:12">
      <c r="A365" s="11" t="s">
        <v>573</v>
      </c>
      <c r="D365" s="11" t="s">
        <v>239</v>
      </c>
      <c r="E365" s="19" t="s">
        <v>802</v>
      </c>
      <c r="F365" s="10">
        <v>42036</v>
      </c>
      <c r="G365" s="10">
        <v>45689</v>
      </c>
      <c r="H365" s="11">
        <v>11</v>
      </c>
      <c r="I365" s="20" t="s">
        <v>238</v>
      </c>
      <c r="J365" s="11" t="s">
        <v>240</v>
      </c>
      <c r="K365" s="11" t="s">
        <v>4263</v>
      </c>
      <c r="L365" s="11">
        <v>2</v>
      </c>
    </row>
    <row r="366" spans="1:12">
      <c r="A366" s="11" t="s">
        <v>574</v>
      </c>
      <c r="D366" s="11" t="s">
        <v>239</v>
      </c>
      <c r="E366" s="19" t="s">
        <v>803</v>
      </c>
      <c r="F366" s="10">
        <v>42036</v>
      </c>
      <c r="G366" s="10">
        <v>45689</v>
      </c>
      <c r="H366" s="11">
        <v>11</v>
      </c>
      <c r="I366" s="20" t="s">
        <v>238</v>
      </c>
      <c r="J366" s="11" t="s">
        <v>240</v>
      </c>
      <c r="K366" s="11" t="s">
        <v>4263</v>
      </c>
      <c r="L366" s="11">
        <v>2</v>
      </c>
    </row>
    <row r="367" spans="1:12">
      <c r="A367" s="11" t="s">
        <v>575</v>
      </c>
      <c r="D367" s="11" t="s">
        <v>239</v>
      </c>
      <c r="E367" s="19" t="s">
        <v>804</v>
      </c>
      <c r="F367" s="10">
        <v>42036</v>
      </c>
      <c r="G367" s="10">
        <v>45689</v>
      </c>
      <c r="H367" s="11">
        <v>11</v>
      </c>
      <c r="I367" s="20" t="s">
        <v>238</v>
      </c>
      <c r="J367" s="11" t="s">
        <v>240</v>
      </c>
      <c r="K367" s="11" t="s">
        <v>4263</v>
      </c>
      <c r="L367" s="11">
        <v>2</v>
      </c>
    </row>
    <row r="368" spans="1:12">
      <c r="A368" s="11" t="s">
        <v>576</v>
      </c>
      <c r="D368" s="11" t="s">
        <v>239</v>
      </c>
      <c r="E368" s="19" t="s">
        <v>805</v>
      </c>
      <c r="F368" s="10">
        <v>42036</v>
      </c>
      <c r="G368" s="10">
        <v>45689</v>
      </c>
      <c r="H368" s="11">
        <v>11</v>
      </c>
      <c r="I368" s="20" t="s">
        <v>238</v>
      </c>
      <c r="J368" s="11" t="s">
        <v>240</v>
      </c>
      <c r="K368" s="11" t="s">
        <v>4263</v>
      </c>
      <c r="L368" s="11">
        <v>2</v>
      </c>
    </row>
    <row r="369" spans="1:12">
      <c r="A369" s="11" t="s">
        <v>577</v>
      </c>
      <c r="D369" s="11" t="s">
        <v>239</v>
      </c>
      <c r="E369" s="19" t="s">
        <v>806</v>
      </c>
      <c r="F369" s="10">
        <v>42036</v>
      </c>
      <c r="G369" s="10">
        <v>45689</v>
      </c>
      <c r="H369" s="11">
        <v>11</v>
      </c>
      <c r="I369" s="20" t="s">
        <v>238</v>
      </c>
      <c r="J369" s="11" t="s">
        <v>240</v>
      </c>
      <c r="K369" s="11" t="s">
        <v>4263</v>
      </c>
      <c r="L369" s="11">
        <v>2</v>
      </c>
    </row>
    <row r="370" spans="1:12">
      <c r="A370" s="11" t="s">
        <v>578</v>
      </c>
      <c r="D370" s="11" t="s">
        <v>239</v>
      </c>
      <c r="E370" s="19" t="s">
        <v>807</v>
      </c>
      <c r="F370" s="10">
        <v>42036</v>
      </c>
      <c r="G370" s="10">
        <v>45689</v>
      </c>
      <c r="H370" s="11">
        <v>11</v>
      </c>
      <c r="I370" s="20" t="s">
        <v>238</v>
      </c>
      <c r="J370" s="11" t="s">
        <v>240</v>
      </c>
      <c r="K370" s="11" t="s">
        <v>4263</v>
      </c>
      <c r="L370" s="11">
        <v>2</v>
      </c>
    </row>
    <row r="371" spans="1:12">
      <c r="A371" s="11" t="s">
        <v>579</v>
      </c>
      <c r="D371" s="11" t="s">
        <v>239</v>
      </c>
      <c r="E371" s="19" t="s">
        <v>808</v>
      </c>
      <c r="F371" s="10">
        <v>42036</v>
      </c>
      <c r="G371" s="10">
        <v>45689</v>
      </c>
      <c r="H371" s="11">
        <v>11</v>
      </c>
      <c r="I371" s="20" t="s">
        <v>238</v>
      </c>
      <c r="J371" s="11" t="s">
        <v>240</v>
      </c>
      <c r="K371" s="11" t="s">
        <v>4263</v>
      </c>
      <c r="L371" s="11">
        <v>2</v>
      </c>
    </row>
    <row r="372" spans="1:12">
      <c r="A372" s="11" t="s">
        <v>580</v>
      </c>
      <c r="D372" s="11" t="s">
        <v>239</v>
      </c>
      <c r="E372" s="19" t="s">
        <v>809</v>
      </c>
      <c r="F372" s="10">
        <v>42036</v>
      </c>
      <c r="G372" s="10">
        <v>45689</v>
      </c>
      <c r="H372" s="11">
        <v>11</v>
      </c>
      <c r="I372" s="20" t="s">
        <v>238</v>
      </c>
      <c r="J372" s="11" t="s">
        <v>240</v>
      </c>
      <c r="K372" s="11" t="s">
        <v>4263</v>
      </c>
      <c r="L372" s="11">
        <v>2</v>
      </c>
    </row>
    <row r="373" spans="1:12">
      <c r="A373" s="11" t="s">
        <v>581</v>
      </c>
      <c r="D373" s="11" t="s">
        <v>239</v>
      </c>
      <c r="E373" s="19" t="s">
        <v>810</v>
      </c>
      <c r="F373" s="10">
        <v>42036</v>
      </c>
      <c r="G373" s="10">
        <v>45689</v>
      </c>
      <c r="H373" s="11">
        <v>11</v>
      </c>
      <c r="I373" s="20" t="s">
        <v>238</v>
      </c>
      <c r="J373" s="11" t="s">
        <v>240</v>
      </c>
      <c r="K373" s="11" t="s">
        <v>4263</v>
      </c>
      <c r="L373" s="11">
        <v>2</v>
      </c>
    </row>
    <row r="374" spans="1:12">
      <c r="A374" s="11" t="s">
        <v>582</v>
      </c>
      <c r="D374" s="11" t="s">
        <v>239</v>
      </c>
      <c r="E374" s="19" t="s">
        <v>811</v>
      </c>
      <c r="F374" s="10">
        <v>42036</v>
      </c>
      <c r="G374" s="10">
        <v>45689</v>
      </c>
      <c r="H374" s="11">
        <v>11</v>
      </c>
      <c r="I374" s="20" t="s">
        <v>238</v>
      </c>
      <c r="J374" s="11" t="s">
        <v>240</v>
      </c>
      <c r="K374" s="11" t="s">
        <v>4263</v>
      </c>
      <c r="L374" s="11">
        <v>2</v>
      </c>
    </row>
    <row r="375" spans="1:12">
      <c r="A375" s="11" t="s">
        <v>583</v>
      </c>
      <c r="D375" s="11" t="s">
        <v>239</v>
      </c>
      <c r="E375" s="19" t="s">
        <v>812</v>
      </c>
      <c r="F375" s="10">
        <v>42036</v>
      </c>
      <c r="G375" s="10">
        <v>45689</v>
      </c>
      <c r="H375" s="11">
        <v>11</v>
      </c>
      <c r="I375" s="20" t="s">
        <v>238</v>
      </c>
      <c r="J375" s="11" t="s">
        <v>240</v>
      </c>
      <c r="K375" s="11" t="s">
        <v>4263</v>
      </c>
      <c r="L375" s="11">
        <v>2</v>
      </c>
    </row>
    <row r="376" spans="1:12">
      <c r="A376" s="11" t="s">
        <v>584</v>
      </c>
      <c r="D376" s="11" t="s">
        <v>239</v>
      </c>
      <c r="E376" s="19" t="s">
        <v>813</v>
      </c>
      <c r="F376" s="10">
        <v>42036</v>
      </c>
      <c r="G376" s="10">
        <v>45689</v>
      </c>
      <c r="H376" s="11">
        <v>11</v>
      </c>
      <c r="I376" s="20" t="s">
        <v>238</v>
      </c>
      <c r="J376" s="11" t="s">
        <v>240</v>
      </c>
      <c r="K376" s="11" t="s">
        <v>4263</v>
      </c>
      <c r="L376" s="11">
        <v>2</v>
      </c>
    </row>
    <row r="377" spans="1:12">
      <c r="A377" s="11" t="s">
        <v>585</v>
      </c>
      <c r="D377" s="11" t="s">
        <v>239</v>
      </c>
      <c r="E377" s="19" t="s">
        <v>814</v>
      </c>
      <c r="F377" s="10">
        <v>42036</v>
      </c>
      <c r="G377" s="10">
        <v>45689</v>
      </c>
      <c r="H377" s="11">
        <v>11</v>
      </c>
      <c r="I377" s="20" t="s">
        <v>238</v>
      </c>
      <c r="J377" s="11" t="s">
        <v>240</v>
      </c>
      <c r="K377" s="11" t="s">
        <v>4263</v>
      </c>
      <c r="L377" s="11">
        <v>2</v>
      </c>
    </row>
    <row r="378" spans="1:12">
      <c r="A378" s="11" t="s">
        <v>586</v>
      </c>
      <c r="D378" s="11" t="s">
        <v>239</v>
      </c>
      <c r="E378" s="19" t="s">
        <v>815</v>
      </c>
      <c r="F378" s="10">
        <v>42036</v>
      </c>
      <c r="G378" s="10">
        <v>45689</v>
      </c>
      <c r="H378" s="11">
        <v>11</v>
      </c>
      <c r="I378" s="20" t="s">
        <v>238</v>
      </c>
      <c r="J378" s="11" t="s">
        <v>240</v>
      </c>
      <c r="K378" s="11" t="s">
        <v>4263</v>
      </c>
      <c r="L378" s="11">
        <v>2</v>
      </c>
    </row>
    <row r="379" spans="1:12">
      <c r="A379" s="11" t="s">
        <v>587</v>
      </c>
      <c r="D379" s="11" t="s">
        <v>239</v>
      </c>
      <c r="E379" s="19" t="s">
        <v>816</v>
      </c>
      <c r="F379" s="10">
        <v>42036</v>
      </c>
      <c r="G379" s="10">
        <v>45689</v>
      </c>
      <c r="H379" s="11">
        <v>11</v>
      </c>
      <c r="I379" s="20" t="s">
        <v>238</v>
      </c>
      <c r="J379" s="11" t="s">
        <v>240</v>
      </c>
      <c r="K379" s="11" t="s">
        <v>4263</v>
      </c>
      <c r="L379" s="11">
        <v>2</v>
      </c>
    </row>
    <row r="380" spans="1:12">
      <c r="A380" s="11" t="s">
        <v>588</v>
      </c>
      <c r="D380" s="11" t="s">
        <v>239</v>
      </c>
      <c r="E380" s="19" t="s">
        <v>817</v>
      </c>
      <c r="F380" s="10">
        <v>42036</v>
      </c>
      <c r="G380" s="10">
        <v>45689</v>
      </c>
      <c r="H380" s="11">
        <v>11</v>
      </c>
      <c r="I380" s="20" t="s">
        <v>238</v>
      </c>
      <c r="J380" s="11" t="s">
        <v>240</v>
      </c>
      <c r="K380" s="11" t="s">
        <v>4263</v>
      </c>
      <c r="L380" s="11">
        <v>2</v>
      </c>
    </row>
    <row r="381" spans="1:12">
      <c r="A381" s="11" t="s">
        <v>589</v>
      </c>
      <c r="D381" s="11" t="s">
        <v>239</v>
      </c>
      <c r="E381" s="19" t="s">
        <v>818</v>
      </c>
      <c r="F381" s="10">
        <v>42036</v>
      </c>
      <c r="G381" s="10">
        <v>45689</v>
      </c>
      <c r="H381" s="11">
        <v>11</v>
      </c>
      <c r="I381" s="20" t="s">
        <v>238</v>
      </c>
      <c r="J381" s="11" t="s">
        <v>240</v>
      </c>
      <c r="K381" s="11" t="s">
        <v>4263</v>
      </c>
      <c r="L381" s="11">
        <v>2</v>
      </c>
    </row>
    <row r="382" spans="1:12">
      <c r="A382" s="11" t="s">
        <v>590</v>
      </c>
      <c r="D382" s="11" t="s">
        <v>239</v>
      </c>
      <c r="E382" s="19" t="s">
        <v>819</v>
      </c>
      <c r="F382" s="10">
        <v>42036</v>
      </c>
      <c r="G382" s="10">
        <v>45689</v>
      </c>
      <c r="H382" s="11">
        <v>11</v>
      </c>
      <c r="I382" s="20" t="s">
        <v>238</v>
      </c>
      <c r="J382" s="11" t="s">
        <v>240</v>
      </c>
      <c r="K382" s="11" t="s">
        <v>4263</v>
      </c>
      <c r="L382" s="11">
        <v>2</v>
      </c>
    </row>
    <row r="383" spans="1:12">
      <c r="A383" s="11" t="s">
        <v>591</v>
      </c>
      <c r="D383" s="11" t="s">
        <v>239</v>
      </c>
      <c r="E383" s="19" t="s">
        <v>820</v>
      </c>
      <c r="F383" s="10">
        <v>42036</v>
      </c>
      <c r="G383" s="10">
        <v>45689</v>
      </c>
      <c r="H383" s="11">
        <v>11</v>
      </c>
      <c r="I383" s="20" t="s">
        <v>238</v>
      </c>
      <c r="J383" s="11" t="s">
        <v>240</v>
      </c>
      <c r="K383" s="11" t="s">
        <v>4263</v>
      </c>
      <c r="L383" s="11">
        <v>2</v>
      </c>
    </row>
    <row r="384" spans="1:12">
      <c r="A384" s="11" t="s">
        <v>592</v>
      </c>
      <c r="D384" s="11" t="s">
        <v>239</v>
      </c>
      <c r="E384" s="19" t="s">
        <v>821</v>
      </c>
      <c r="F384" s="10">
        <v>42036</v>
      </c>
      <c r="G384" s="10">
        <v>45689</v>
      </c>
      <c r="H384" s="11">
        <v>11</v>
      </c>
      <c r="I384" s="20" t="s">
        <v>238</v>
      </c>
      <c r="J384" s="11" t="s">
        <v>240</v>
      </c>
      <c r="K384" s="11" t="s">
        <v>4263</v>
      </c>
      <c r="L384" s="11">
        <v>2</v>
      </c>
    </row>
    <row r="385" spans="1:12">
      <c r="A385" s="11" t="s">
        <v>593</v>
      </c>
      <c r="D385" s="11" t="s">
        <v>239</v>
      </c>
      <c r="E385" s="19" t="s">
        <v>822</v>
      </c>
      <c r="F385" s="10">
        <v>42036</v>
      </c>
      <c r="G385" s="10">
        <v>45689</v>
      </c>
      <c r="H385" s="11">
        <v>11</v>
      </c>
      <c r="I385" s="20" t="s">
        <v>238</v>
      </c>
      <c r="J385" s="11" t="s">
        <v>240</v>
      </c>
      <c r="K385" s="11" t="s">
        <v>4263</v>
      </c>
      <c r="L385" s="11">
        <v>2</v>
      </c>
    </row>
    <row r="386" spans="1:12">
      <c r="A386" s="11" t="s">
        <v>594</v>
      </c>
      <c r="D386" s="11" t="s">
        <v>239</v>
      </c>
      <c r="E386" s="19" t="s">
        <v>823</v>
      </c>
      <c r="F386" s="10">
        <v>42036</v>
      </c>
      <c r="G386" s="10">
        <v>45689</v>
      </c>
      <c r="H386" s="11">
        <v>11</v>
      </c>
      <c r="I386" s="20" t="s">
        <v>238</v>
      </c>
      <c r="J386" s="11" t="s">
        <v>240</v>
      </c>
      <c r="K386" s="11" t="s">
        <v>4263</v>
      </c>
      <c r="L386" s="11">
        <v>2</v>
      </c>
    </row>
    <row r="387" spans="1:12">
      <c r="A387" s="11" t="s">
        <v>595</v>
      </c>
      <c r="D387" s="11" t="s">
        <v>239</v>
      </c>
      <c r="E387" s="19" t="s">
        <v>824</v>
      </c>
      <c r="F387" s="10">
        <v>42036</v>
      </c>
      <c r="G387" s="10">
        <v>45689</v>
      </c>
      <c r="H387" s="11">
        <v>11</v>
      </c>
      <c r="I387" s="20" t="s">
        <v>238</v>
      </c>
      <c r="J387" s="11" t="s">
        <v>240</v>
      </c>
      <c r="K387" s="11" t="s">
        <v>4263</v>
      </c>
      <c r="L387" s="11">
        <v>2</v>
      </c>
    </row>
    <row r="388" spans="1:12">
      <c r="A388" s="11" t="s">
        <v>596</v>
      </c>
      <c r="D388" s="11" t="s">
        <v>239</v>
      </c>
      <c r="E388" s="19" t="s">
        <v>825</v>
      </c>
      <c r="F388" s="10">
        <v>42036</v>
      </c>
      <c r="G388" s="10">
        <v>45689</v>
      </c>
      <c r="H388" s="11">
        <v>11</v>
      </c>
      <c r="I388" s="20" t="s">
        <v>238</v>
      </c>
      <c r="J388" s="11" t="s">
        <v>240</v>
      </c>
      <c r="K388" s="11" t="s">
        <v>4263</v>
      </c>
      <c r="L388" s="11">
        <v>2</v>
      </c>
    </row>
    <row r="389" spans="1:12">
      <c r="A389" s="11" t="s">
        <v>597</v>
      </c>
      <c r="D389" s="11" t="s">
        <v>239</v>
      </c>
      <c r="E389" s="19" t="s">
        <v>826</v>
      </c>
      <c r="F389" s="10">
        <v>42036</v>
      </c>
      <c r="G389" s="10">
        <v>45689</v>
      </c>
      <c r="H389" s="11">
        <v>11</v>
      </c>
      <c r="I389" s="20" t="s">
        <v>238</v>
      </c>
      <c r="J389" s="11" t="s">
        <v>240</v>
      </c>
      <c r="K389" s="11" t="s">
        <v>4263</v>
      </c>
      <c r="L389" s="11">
        <v>2</v>
      </c>
    </row>
    <row r="390" spans="1:12">
      <c r="A390" s="11" t="s">
        <v>598</v>
      </c>
      <c r="D390" s="11" t="s">
        <v>239</v>
      </c>
      <c r="E390" s="19" t="s">
        <v>827</v>
      </c>
      <c r="F390" s="10">
        <v>42036</v>
      </c>
      <c r="G390" s="10">
        <v>45689</v>
      </c>
      <c r="H390" s="11">
        <v>11</v>
      </c>
      <c r="I390" s="20" t="s">
        <v>238</v>
      </c>
      <c r="J390" s="11" t="s">
        <v>240</v>
      </c>
      <c r="K390" s="11" t="s">
        <v>4263</v>
      </c>
      <c r="L390" s="11">
        <v>2</v>
      </c>
    </row>
    <row r="391" spans="1:12">
      <c r="A391" s="11" t="s">
        <v>599</v>
      </c>
      <c r="D391" s="11" t="s">
        <v>239</v>
      </c>
      <c r="E391" s="19" t="s">
        <v>828</v>
      </c>
      <c r="F391" s="10">
        <v>42036</v>
      </c>
      <c r="G391" s="10">
        <v>45689</v>
      </c>
      <c r="H391" s="11">
        <v>11</v>
      </c>
      <c r="I391" s="20" t="s">
        <v>238</v>
      </c>
      <c r="J391" s="11" t="s">
        <v>240</v>
      </c>
      <c r="K391" s="11" t="s">
        <v>4263</v>
      </c>
      <c r="L391" s="11">
        <v>2</v>
      </c>
    </row>
    <row r="392" spans="1:12">
      <c r="A392" s="11" t="s">
        <v>600</v>
      </c>
      <c r="D392" s="11" t="s">
        <v>239</v>
      </c>
      <c r="E392" s="19" t="s">
        <v>829</v>
      </c>
      <c r="F392" s="10">
        <v>42036</v>
      </c>
      <c r="G392" s="10">
        <v>45689</v>
      </c>
      <c r="H392" s="11">
        <v>11</v>
      </c>
      <c r="I392" s="20" t="s">
        <v>238</v>
      </c>
      <c r="J392" s="11" t="s">
        <v>240</v>
      </c>
      <c r="K392" s="11" t="s">
        <v>4263</v>
      </c>
      <c r="L392" s="11">
        <v>2</v>
      </c>
    </row>
    <row r="393" spans="1:12">
      <c r="A393" s="11" t="s">
        <v>601</v>
      </c>
      <c r="D393" s="11" t="s">
        <v>239</v>
      </c>
      <c r="E393" s="19" t="s">
        <v>830</v>
      </c>
      <c r="F393" s="10">
        <v>42036</v>
      </c>
      <c r="G393" s="10">
        <v>45689</v>
      </c>
      <c r="H393" s="11">
        <v>11</v>
      </c>
      <c r="I393" s="20" t="s">
        <v>238</v>
      </c>
      <c r="J393" s="11" t="s">
        <v>240</v>
      </c>
      <c r="K393" s="11" t="s">
        <v>4263</v>
      </c>
      <c r="L393" s="11">
        <v>2</v>
      </c>
    </row>
    <row r="394" spans="1:12">
      <c r="A394" s="11" t="s">
        <v>602</v>
      </c>
      <c r="D394" s="11" t="s">
        <v>239</v>
      </c>
      <c r="E394" s="19" t="s">
        <v>831</v>
      </c>
      <c r="F394" s="10">
        <v>42036</v>
      </c>
      <c r="G394" s="10">
        <v>45689</v>
      </c>
      <c r="H394" s="11">
        <v>11</v>
      </c>
      <c r="I394" s="20" t="s">
        <v>238</v>
      </c>
      <c r="J394" s="11" t="s">
        <v>240</v>
      </c>
      <c r="K394" s="11" t="s">
        <v>4263</v>
      </c>
      <c r="L394" s="11">
        <v>2</v>
      </c>
    </row>
    <row r="395" spans="1:12">
      <c r="A395" s="11" t="s">
        <v>603</v>
      </c>
      <c r="D395" s="11" t="s">
        <v>239</v>
      </c>
      <c r="E395" s="19" t="s">
        <v>832</v>
      </c>
      <c r="F395" s="10">
        <v>42036</v>
      </c>
      <c r="G395" s="10">
        <v>45689</v>
      </c>
      <c r="H395" s="11">
        <v>11</v>
      </c>
      <c r="I395" s="20" t="s">
        <v>238</v>
      </c>
      <c r="J395" s="11" t="s">
        <v>240</v>
      </c>
      <c r="K395" s="11" t="s">
        <v>4263</v>
      </c>
      <c r="L395" s="11">
        <v>2</v>
      </c>
    </row>
    <row r="396" spans="1:12">
      <c r="A396" s="11" t="s">
        <v>604</v>
      </c>
      <c r="D396" s="11" t="s">
        <v>239</v>
      </c>
      <c r="E396" s="19" t="s">
        <v>833</v>
      </c>
      <c r="F396" s="10">
        <v>42036</v>
      </c>
      <c r="G396" s="10">
        <v>45689</v>
      </c>
      <c r="H396" s="11">
        <v>11</v>
      </c>
      <c r="I396" s="20" t="s">
        <v>238</v>
      </c>
      <c r="J396" s="11" t="s">
        <v>240</v>
      </c>
      <c r="K396" s="11" t="s">
        <v>4263</v>
      </c>
      <c r="L396" s="11">
        <v>2</v>
      </c>
    </row>
    <row r="397" spans="1:12">
      <c r="A397" s="11" t="s">
        <v>605</v>
      </c>
      <c r="D397" s="11" t="s">
        <v>239</v>
      </c>
      <c r="E397" s="19" t="s">
        <v>834</v>
      </c>
      <c r="F397" s="10">
        <v>42036</v>
      </c>
      <c r="G397" s="10">
        <v>45689</v>
      </c>
      <c r="H397" s="11">
        <v>11</v>
      </c>
      <c r="I397" s="20" t="s">
        <v>238</v>
      </c>
      <c r="J397" s="11" t="s">
        <v>240</v>
      </c>
      <c r="K397" s="11" t="s">
        <v>4263</v>
      </c>
      <c r="L397" s="11">
        <v>2</v>
      </c>
    </row>
    <row r="398" spans="1:12">
      <c r="A398" s="11" t="s">
        <v>606</v>
      </c>
      <c r="D398" s="11" t="s">
        <v>239</v>
      </c>
      <c r="E398" s="19" t="s">
        <v>835</v>
      </c>
      <c r="F398" s="10">
        <v>42036</v>
      </c>
      <c r="G398" s="10">
        <v>45689</v>
      </c>
      <c r="H398" s="11">
        <v>11</v>
      </c>
      <c r="I398" s="20" t="s">
        <v>238</v>
      </c>
      <c r="J398" s="11" t="s">
        <v>240</v>
      </c>
      <c r="K398" s="11" t="s">
        <v>4263</v>
      </c>
      <c r="L398" s="11">
        <v>2</v>
      </c>
    </row>
    <row r="399" spans="1:12">
      <c r="A399" s="11" t="s">
        <v>607</v>
      </c>
      <c r="D399" s="11" t="s">
        <v>239</v>
      </c>
      <c r="E399" s="19" t="s">
        <v>836</v>
      </c>
      <c r="F399" s="10">
        <v>42036</v>
      </c>
      <c r="G399" s="10">
        <v>45689</v>
      </c>
      <c r="H399" s="11">
        <v>11</v>
      </c>
      <c r="I399" s="20" t="s">
        <v>238</v>
      </c>
      <c r="J399" s="11" t="s">
        <v>240</v>
      </c>
      <c r="K399" s="11" t="s">
        <v>4263</v>
      </c>
      <c r="L399" s="11">
        <v>2</v>
      </c>
    </row>
    <row r="400" spans="1:12">
      <c r="A400" s="11" t="s">
        <v>608</v>
      </c>
      <c r="D400" s="11" t="s">
        <v>239</v>
      </c>
      <c r="E400" s="19" t="s">
        <v>837</v>
      </c>
      <c r="F400" s="10">
        <v>42036</v>
      </c>
      <c r="G400" s="10">
        <v>45689</v>
      </c>
      <c r="H400" s="11">
        <v>11</v>
      </c>
      <c r="I400" s="20" t="s">
        <v>238</v>
      </c>
      <c r="J400" s="11" t="s">
        <v>240</v>
      </c>
      <c r="K400" s="11" t="s">
        <v>4263</v>
      </c>
      <c r="L400" s="11">
        <v>2</v>
      </c>
    </row>
    <row r="401" spans="1:12">
      <c r="A401" s="11" t="s">
        <v>609</v>
      </c>
      <c r="D401" s="11" t="s">
        <v>239</v>
      </c>
      <c r="E401" s="19" t="s">
        <v>838</v>
      </c>
      <c r="F401" s="10">
        <v>42036</v>
      </c>
      <c r="G401" s="10">
        <v>45689</v>
      </c>
      <c r="H401" s="11">
        <v>11</v>
      </c>
      <c r="I401" s="20" t="s">
        <v>238</v>
      </c>
      <c r="J401" s="11" t="s">
        <v>240</v>
      </c>
      <c r="K401" s="11" t="s">
        <v>4263</v>
      </c>
      <c r="L401" s="11">
        <v>2</v>
      </c>
    </row>
    <row r="402" spans="1:12">
      <c r="A402" s="11" t="s">
        <v>610</v>
      </c>
      <c r="D402" s="11" t="s">
        <v>239</v>
      </c>
      <c r="E402" s="19" t="s">
        <v>839</v>
      </c>
      <c r="F402" s="10">
        <v>42036</v>
      </c>
      <c r="G402" s="10">
        <v>45689</v>
      </c>
      <c r="H402" s="11">
        <v>11</v>
      </c>
      <c r="I402" s="20" t="s">
        <v>238</v>
      </c>
      <c r="J402" s="11" t="s">
        <v>240</v>
      </c>
      <c r="K402" s="11" t="s">
        <v>4263</v>
      </c>
      <c r="L402" s="11">
        <v>2</v>
      </c>
    </row>
    <row r="403" spans="1:12">
      <c r="A403" s="11" t="s">
        <v>611</v>
      </c>
      <c r="D403" s="11" t="s">
        <v>239</v>
      </c>
      <c r="E403" s="19" t="s">
        <v>840</v>
      </c>
      <c r="F403" s="10">
        <v>42036</v>
      </c>
      <c r="G403" s="10">
        <v>45689</v>
      </c>
      <c r="H403" s="11">
        <v>11</v>
      </c>
      <c r="I403" s="20" t="s">
        <v>238</v>
      </c>
      <c r="J403" s="11" t="s">
        <v>240</v>
      </c>
      <c r="K403" s="11" t="s">
        <v>4263</v>
      </c>
      <c r="L403" s="11">
        <v>2</v>
      </c>
    </row>
    <row r="404" spans="1:12">
      <c r="A404" s="11" t="s">
        <v>612</v>
      </c>
      <c r="D404" s="11" t="s">
        <v>239</v>
      </c>
      <c r="E404" s="19" t="s">
        <v>841</v>
      </c>
      <c r="F404" s="10">
        <v>42036</v>
      </c>
      <c r="G404" s="10">
        <v>45689</v>
      </c>
      <c r="H404" s="11">
        <v>11</v>
      </c>
      <c r="I404" s="20" t="s">
        <v>238</v>
      </c>
      <c r="J404" s="11" t="s">
        <v>240</v>
      </c>
      <c r="K404" s="11" t="s">
        <v>4263</v>
      </c>
      <c r="L404" s="11">
        <v>2</v>
      </c>
    </row>
    <row r="405" spans="1:12">
      <c r="A405" s="11" t="s">
        <v>613</v>
      </c>
      <c r="D405" s="11" t="s">
        <v>239</v>
      </c>
      <c r="E405" s="19" t="s">
        <v>842</v>
      </c>
      <c r="F405" s="10">
        <v>42036</v>
      </c>
      <c r="G405" s="10">
        <v>45689</v>
      </c>
      <c r="H405" s="11">
        <v>11</v>
      </c>
      <c r="I405" s="20" t="s">
        <v>238</v>
      </c>
      <c r="J405" s="11" t="s">
        <v>240</v>
      </c>
      <c r="K405" s="11" t="s">
        <v>4263</v>
      </c>
      <c r="L405" s="11">
        <v>2</v>
      </c>
    </row>
    <row r="406" spans="1:12">
      <c r="A406" s="11" t="s">
        <v>614</v>
      </c>
      <c r="D406" s="11" t="s">
        <v>239</v>
      </c>
      <c r="E406" s="19" t="s">
        <v>843</v>
      </c>
      <c r="F406" s="10">
        <v>42036</v>
      </c>
      <c r="G406" s="10">
        <v>45689</v>
      </c>
      <c r="H406" s="11">
        <v>11</v>
      </c>
      <c r="I406" s="20" t="s">
        <v>238</v>
      </c>
      <c r="J406" s="11" t="s">
        <v>240</v>
      </c>
      <c r="K406" s="11" t="s">
        <v>4263</v>
      </c>
      <c r="L406" s="11">
        <v>2</v>
      </c>
    </row>
    <row r="407" spans="1:12">
      <c r="A407" s="11" t="s">
        <v>615</v>
      </c>
      <c r="D407" s="11" t="s">
        <v>239</v>
      </c>
      <c r="E407" s="19" t="s">
        <v>844</v>
      </c>
      <c r="F407" s="10">
        <v>42036</v>
      </c>
      <c r="G407" s="10">
        <v>45689</v>
      </c>
      <c r="H407" s="11">
        <v>11</v>
      </c>
      <c r="I407" s="20" t="s">
        <v>238</v>
      </c>
      <c r="J407" s="11" t="s">
        <v>240</v>
      </c>
      <c r="K407" s="11" t="s">
        <v>4263</v>
      </c>
      <c r="L407" s="11">
        <v>2</v>
      </c>
    </row>
    <row r="408" spans="1:12">
      <c r="A408" s="11" t="s">
        <v>616</v>
      </c>
      <c r="D408" s="11" t="s">
        <v>239</v>
      </c>
      <c r="E408" s="19" t="s">
        <v>845</v>
      </c>
      <c r="F408" s="10">
        <v>42036</v>
      </c>
      <c r="G408" s="10">
        <v>45689</v>
      </c>
      <c r="H408" s="11">
        <v>11</v>
      </c>
      <c r="I408" s="20" t="s">
        <v>238</v>
      </c>
      <c r="J408" s="11" t="s">
        <v>240</v>
      </c>
      <c r="K408" s="11" t="s">
        <v>4263</v>
      </c>
      <c r="L408" s="11">
        <v>2</v>
      </c>
    </row>
    <row r="409" spans="1:12">
      <c r="A409" s="11" t="s">
        <v>617</v>
      </c>
      <c r="D409" s="11" t="s">
        <v>239</v>
      </c>
      <c r="E409" s="19" t="s">
        <v>846</v>
      </c>
      <c r="F409" s="10">
        <v>42036</v>
      </c>
      <c r="G409" s="10">
        <v>45689</v>
      </c>
      <c r="H409" s="11">
        <v>11</v>
      </c>
      <c r="I409" s="20" t="s">
        <v>238</v>
      </c>
      <c r="J409" s="11" t="s">
        <v>240</v>
      </c>
      <c r="K409" s="11" t="s">
        <v>4263</v>
      </c>
      <c r="L409" s="11">
        <v>2</v>
      </c>
    </row>
    <row r="410" spans="1:12">
      <c r="A410" s="11" t="s">
        <v>618</v>
      </c>
      <c r="D410" s="11" t="s">
        <v>239</v>
      </c>
      <c r="E410" s="19" t="s">
        <v>847</v>
      </c>
      <c r="F410" s="10">
        <v>42036</v>
      </c>
      <c r="G410" s="10">
        <v>45689</v>
      </c>
      <c r="H410" s="11">
        <v>11</v>
      </c>
      <c r="I410" s="20" t="s">
        <v>238</v>
      </c>
      <c r="J410" s="11" t="s">
        <v>240</v>
      </c>
      <c r="K410" s="11" t="s">
        <v>4263</v>
      </c>
      <c r="L410" s="11">
        <v>2</v>
      </c>
    </row>
    <row r="411" spans="1:12">
      <c r="A411" s="11" t="s">
        <v>619</v>
      </c>
      <c r="D411" s="11" t="s">
        <v>239</v>
      </c>
      <c r="E411" s="19" t="s">
        <v>848</v>
      </c>
      <c r="F411" s="10">
        <v>42036</v>
      </c>
      <c r="G411" s="10">
        <v>45689</v>
      </c>
      <c r="H411" s="11">
        <v>11</v>
      </c>
      <c r="I411" s="20" t="s">
        <v>238</v>
      </c>
      <c r="J411" s="11" t="s">
        <v>240</v>
      </c>
      <c r="K411" s="11" t="s">
        <v>4263</v>
      </c>
      <c r="L411" s="11">
        <v>2</v>
      </c>
    </row>
    <row r="412" spans="1:12">
      <c r="A412" s="11" t="s">
        <v>620</v>
      </c>
      <c r="D412" s="11" t="s">
        <v>239</v>
      </c>
      <c r="E412" s="19" t="s">
        <v>849</v>
      </c>
      <c r="F412" s="10">
        <v>42036</v>
      </c>
      <c r="G412" s="10">
        <v>45689</v>
      </c>
      <c r="H412" s="11">
        <v>11</v>
      </c>
      <c r="I412" s="20" t="s">
        <v>238</v>
      </c>
      <c r="J412" s="11" t="s">
        <v>240</v>
      </c>
      <c r="K412" s="11" t="s">
        <v>4263</v>
      </c>
      <c r="L412" s="11">
        <v>2</v>
      </c>
    </row>
    <row r="413" spans="1:12">
      <c r="A413" s="11" t="s">
        <v>621</v>
      </c>
      <c r="D413" s="11" t="s">
        <v>239</v>
      </c>
      <c r="E413" s="19" t="s">
        <v>850</v>
      </c>
      <c r="F413" s="10">
        <v>42036</v>
      </c>
      <c r="G413" s="10">
        <v>45689</v>
      </c>
      <c r="H413" s="11">
        <v>11</v>
      </c>
      <c r="I413" s="20" t="s">
        <v>238</v>
      </c>
      <c r="J413" s="11" t="s">
        <v>240</v>
      </c>
      <c r="K413" s="11" t="s">
        <v>4263</v>
      </c>
      <c r="L413" s="11">
        <v>2</v>
      </c>
    </row>
    <row r="414" spans="1:12">
      <c r="A414" s="11" t="s">
        <v>622</v>
      </c>
      <c r="D414" s="11" t="s">
        <v>239</v>
      </c>
      <c r="E414" s="19" t="s">
        <v>851</v>
      </c>
      <c r="F414" s="10">
        <v>42036</v>
      </c>
      <c r="G414" s="10">
        <v>45689</v>
      </c>
      <c r="H414" s="11">
        <v>11</v>
      </c>
      <c r="I414" s="20" t="s">
        <v>238</v>
      </c>
      <c r="J414" s="11" t="s">
        <v>240</v>
      </c>
      <c r="K414" s="11" t="s">
        <v>4263</v>
      </c>
      <c r="L414" s="11">
        <v>2</v>
      </c>
    </row>
    <row r="415" spans="1:12">
      <c r="A415" s="11" t="s">
        <v>623</v>
      </c>
      <c r="D415" s="11" t="s">
        <v>239</v>
      </c>
      <c r="E415" s="19" t="s">
        <v>852</v>
      </c>
      <c r="F415" s="10">
        <v>42036</v>
      </c>
      <c r="G415" s="10">
        <v>45689</v>
      </c>
      <c r="H415" s="11">
        <v>11</v>
      </c>
      <c r="I415" s="20" t="s">
        <v>238</v>
      </c>
      <c r="J415" s="11" t="s">
        <v>240</v>
      </c>
      <c r="K415" s="11" t="s">
        <v>4263</v>
      </c>
      <c r="L415" s="11">
        <v>2</v>
      </c>
    </row>
    <row r="416" spans="1:12">
      <c r="A416" s="11" t="s">
        <v>624</v>
      </c>
      <c r="D416" s="11" t="s">
        <v>239</v>
      </c>
      <c r="E416" s="19" t="s">
        <v>853</v>
      </c>
      <c r="F416" s="10">
        <v>42036</v>
      </c>
      <c r="G416" s="10">
        <v>45689</v>
      </c>
      <c r="H416" s="11">
        <v>11</v>
      </c>
      <c r="I416" s="20" t="s">
        <v>238</v>
      </c>
      <c r="J416" s="11" t="s">
        <v>240</v>
      </c>
      <c r="K416" s="11" t="s">
        <v>4263</v>
      </c>
      <c r="L416" s="11">
        <v>2</v>
      </c>
    </row>
    <row r="417" spans="1:12">
      <c r="A417" s="11" t="s">
        <v>625</v>
      </c>
      <c r="D417" s="11" t="s">
        <v>239</v>
      </c>
      <c r="E417" s="19" t="s">
        <v>854</v>
      </c>
      <c r="F417" s="10">
        <v>42036</v>
      </c>
      <c r="G417" s="10">
        <v>45689</v>
      </c>
      <c r="H417" s="11">
        <v>11</v>
      </c>
      <c r="I417" s="20" t="s">
        <v>238</v>
      </c>
      <c r="J417" s="11" t="s">
        <v>240</v>
      </c>
      <c r="K417" s="11" t="s">
        <v>4263</v>
      </c>
      <c r="L417" s="11">
        <v>2</v>
      </c>
    </row>
    <row r="418" spans="1:12">
      <c r="A418" s="11" t="s">
        <v>626</v>
      </c>
      <c r="D418" s="11" t="s">
        <v>239</v>
      </c>
      <c r="E418" s="19" t="s">
        <v>855</v>
      </c>
      <c r="F418" s="10">
        <v>42036</v>
      </c>
      <c r="G418" s="10">
        <v>45689</v>
      </c>
      <c r="H418" s="11">
        <v>11</v>
      </c>
      <c r="I418" s="20" t="s">
        <v>238</v>
      </c>
      <c r="J418" s="11" t="s">
        <v>240</v>
      </c>
      <c r="K418" s="11" t="s">
        <v>4263</v>
      </c>
      <c r="L418" s="11">
        <v>2</v>
      </c>
    </row>
    <row r="419" spans="1:12">
      <c r="A419" s="11" t="s">
        <v>627</v>
      </c>
      <c r="D419" s="11" t="s">
        <v>239</v>
      </c>
      <c r="E419" s="19" t="s">
        <v>856</v>
      </c>
      <c r="F419" s="10">
        <v>42036</v>
      </c>
      <c r="G419" s="10">
        <v>45689</v>
      </c>
      <c r="H419" s="11">
        <v>11</v>
      </c>
      <c r="I419" s="20" t="s">
        <v>238</v>
      </c>
      <c r="J419" s="11" t="s">
        <v>240</v>
      </c>
      <c r="K419" s="11" t="s">
        <v>4263</v>
      </c>
      <c r="L419" s="11">
        <v>2</v>
      </c>
    </row>
    <row r="420" spans="1:12">
      <c r="A420" s="11" t="s">
        <v>628</v>
      </c>
      <c r="D420" s="11" t="s">
        <v>239</v>
      </c>
      <c r="E420" s="19" t="s">
        <v>857</v>
      </c>
      <c r="F420" s="10">
        <v>42036</v>
      </c>
      <c r="G420" s="10">
        <v>45689</v>
      </c>
      <c r="H420" s="11">
        <v>11</v>
      </c>
      <c r="I420" s="20" t="s">
        <v>238</v>
      </c>
      <c r="J420" s="11" t="s">
        <v>240</v>
      </c>
      <c r="K420" s="11" t="s">
        <v>4263</v>
      </c>
      <c r="L420" s="11">
        <v>2</v>
      </c>
    </row>
    <row r="421" spans="1:12">
      <c r="A421" s="11" t="s">
        <v>629</v>
      </c>
      <c r="D421" s="11" t="s">
        <v>239</v>
      </c>
      <c r="E421" s="19" t="s">
        <v>858</v>
      </c>
      <c r="F421" s="10">
        <v>42036</v>
      </c>
      <c r="G421" s="10">
        <v>45689</v>
      </c>
      <c r="H421" s="11">
        <v>11</v>
      </c>
      <c r="I421" s="20" t="s">
        <v>238</v>
      </c>
      <c r="J421" s="11" t="s">
        <v>240</v>
      </c>
      <c r="K421" s="11" t="s">
        <v>4263</v>
      </c>
      <c r="L421" s="11">
        <v>2</v>
      </c>
    </row>
    <row r="422" spans="1:12">
      <c r="A422" s="11" t="s">
        <v>630</v>
      </c>
      <c r="D422" s="11" t="s">
        <v>239</v>
      </c>
      <c r="E422" s="19" t="s">
        <v>859</v>
      </c>
      <c r="F422" s="10">
        <v>42036</v>
      </c>
      <c r="G422" s="10">
        <v>45689</v>
      </c>
      <c r="H422" s="11">
        <v>11</v>
      </c>
      <c r="I422" s="20" t="s">
        <v>238</v>
      </c>
      <c r="J422" s="11" t="s">
        <v>240</v>
      </c>
      <c r="K422" s="11" t="s">
        <v>4263</v>
      </c>
      <c r="L422" s="11">
        <v>2</v>
      </c>
    </row>
    <row r="423" spans="1:12">
      <c r="A423" s="11" t="s">
        <v>631</v>
      </c>
      <c r="D423" s="11" t="s">
        <v>239</v>
      </c>
      <c r="E423" s="19" t="s">
        <v>860</v>
      </c>
      <c r="F423" s="10">
        <v>42036</v>
      </c>
      <c r="G423" s="10">
        <v>45689</v>
      </c>
      <c r="H423" s="11">
        <v>11</v>
      </c>
      <c r="I423" s="20" t="s">
        <v>238</v>
      </c>
      <c r="J423" s="11" t="s">
        <v>240</v>
      </c>
      <c r="K423" s="11" t="s">
        <v>4263</v>
      </c>
      <c r="L423" s="11">
        <v>2</v>
      </c>
    </row>
    <row r="424" spans="1:12">
      <c r="A424" s="11" t="s">
        <v>632</v>
      </c>
      <c r="D424" s="11" t="s">
        <v>239</v>
      </c>
      <c r="E424" s="19" t="s">
        <v>861</v>
      </c>
      <c r="F424" s="10">
        <v>42036</v>
      </c>
      <c r="G424" s="10">
        <v>45689</v>
      </c>
      <c r="H424" s="11">
        <v>11</v>
      </c>
      <c r="I424" s="20" t="s">
        <v>238</v>
      </c>
      <c r="J424" s="11" t="s">
        <v>240</v>
      </c>
      <c r="K424" s="11" t="s">
        <v>4263</v>
      </c>
      <c r="L424" s="11">
        <v>2</v>
      </c>
    </row>
    <row r="425" spans="1:12">
      <c r="A425" s="11" t="s">
        <v>633</v>
      </c>
      <c r="D425" s="11" t="s">
        <v>239</v>
      </c>
      <c r="E425" s="19" t="s">
        <v>862</v>
      </c>
      <c r="F425" s="10">
        <v>42036</v>
      </c>
      <c r="G425" s="10">
        <v>45689</v>
      </c>
      <c r="H425" s="11">
        <v>11</v>
      </c>
      <c r="I425" s="20" t="s">
        <v>238</v>
      </c>
      <c r="J425" s="11" t="s">
        <v>240</v>
      </c>
      <c r="K425" s="11" t="s">
        <v>4263</v>
      </c>
      <c r="L425" s="11">
        <v>2</v>
      </c>
    </row>
    <row r="426" spans="1:12">
      <c r="A426" s="11" t="s">
        <v>634</v>
      </c>
      <c r="D426" s="11" t="s">
        <v>239</v>
      </c>
      <c r="E426" s="19" t="s">
        <v>863</v>
      </c>
      <c r="F426" s="10">
        <v>42036</v>
      </c>
      <c r="G426" s="10">
        <v>45689</v>
      </c>
      <c r="H426" s="11">
        <v>11</v>
      </c>
      <c r="I426" s="20" t="s">
        <v>238</v>
      </c>
      <c r="J426" s="11" t="s">
        <v>240</v>
      </c>
      <c r="K426" s="11" t="s">
        <v>4263</v>
      </c>
      <c r="L426" s="11">
        <v>2</v>
      </c>
    </row>
    <row r="427" spans="1:12">
      <c r="A427" s="11" t="s">
        <v>635</v>
      </c>
      <c r="D427" s="11" t="s">
        <v>239</v>
      </c>
      <c r="E427" s="19" t="s">
        <v>864</v>
      </c>
      <c r="F427" s="10">
        <v>42036</v>
      </c>
      <c r="G427" s="10">
        <v>45689</v>
      </c>
      <c r="H427" s="11">
        <v>11</v>
      </c>
      <c r="I427" s="20" t="s">
        <v>238</v>
      </c>
      <c r="J427" s="11" t="s">
        <v>240</v>
      </c>
      <c r="K427" s="11" t="s">
        <v>4263</v>
      </c>
      <c r="L427" s="11">
        <v>2</v>
      </c>
    </row>
    <row r="428" spans="1:12">
      <c r="A428" s="11" t="s">
        <v>636</v>
      </c>
      <c r="D428" s="11" t="s">
        <v>239</v>
      </c>
      <c r="E428" s="19" t="s">
        <v>865</v>
      </c>
      <c r="F428" s="10">
        <v>42036</v>
      </c>
      <c r="G428" s="10">
        <v>45689</v>
      </c>
      <c r="H428" s="11">
        <v>11</v>
      </c>
      <c r="I428" s="20" t="s">
        <v>238</v>
      </c>
      <c r="J428" s="11" t="s">
        <v>240</v>
      </c>
      <c r="K428" s="11" t="s">
        <v>4263</v>
      </c>
      <c r="L428" s="11">
        <v>2</v>
      </c>
    </row>
    <row r="429" spans="1:12">
      <c r="A429" s="11" t="s">
        <v>637</v>
      </c>
      <c r="D429" s="11" t="s">
        <v>239</v>
      </c>
      <c r="E429" s="19" t="s">
        <v>866</v>
      </c>
      <c r="F429" s="10">
        <v>42036</v>
      </c>
      <c r="G429" s="10">
        <v>45689</v>
      </c>
      <c r="H429" s="11">
        <v>11</v>
      </c>
      <c r="I429" s="20" t="s">
        <v>238</v>
      </c>
      <c r="J429" s="11" t="s">
        <v>240</v>
      </c>
      <c r="K429" s="11" t="s">
        <v>4263</v>
      </c>
      <c r="L429" s="11">
        <v>2</v>
      </c>
    </row>
    <row r="430" spans="1:12">
      <c r="A430" s="11" t="s">
        <v>638</v>
      </c>
      <c r="D430" s="11" t="s">
        <v>239</v>
      </c>
      <c r="E430" s="19" t="s">
        <v>867</v>
      </c>
      <c r="F430" s="10">
        <v>42036</v>
      </c>
      <c r="G430" s="10">
        <v>45689</v>
      </c>
      <c r="H430" s="11">
        <v>11</v>
      </c>
      <c r="I430" s="20" t="s">
        <v>238</v>
      </c>
      <c r="J430" s="11" t="s">
        <v>240</v>
      </c>
      <c r="K430" s="11" t="s">
        <v>4263</v>
      </c>
      <c r="L430" s="11">
        <v>2</v>
      </c>
    </row>
    <row r="431" spans="1:12">
      <c r="A431" s="11" t="s">
        <v>639</v>
      </c>
      <c r="D431" s="11" t="s">
        <v>239</v>
      </c>
      <c r="E431" s="19" t="s">
        <v>868</v>
      </c>
      <c r="F431" s="10">
        <v>42036</v>
      </c>
      <c r="G431" s="10">
        <v>45689</v>
      </c>
      <c r="H431" s="11">
        <v>11</v>
      </c>
      <c r="I431" s="20" t="s">
        <v>238</v>
      </c>
      <c r="J431" s="11" t="s">
        <v>240</v>
      </c>
      <c r="K431" s="11" t="s">
        <v>4263</v>
      </c>
      <c r="L431" s="11">
        <v>2</v>
      </c>
    </row>
    <row r="432" spans="1:12">
      <c r="A432" s="11" t="s">
        <v>640</v>
      </c>
      <c r="D432" s="11" t="s">
        <v>239</v>
      </c>
      <c r="E432" s="19" t="s">
        <v>869</v>
      </c>
      <c r="F432" s="10">
        <v>42036</v>
      </c>
      <c r="G432" s="10">
        <v>45689</v>
      </c>
      <c r="H432" s="11">
        <v>11</v>
      </c>
      <c r="I432" s="20" t="s">
        <v>238</v>
      </c>
      <c r="J432" s="11" t="s">
        <v>240</v>
      </c>
      <c r="K432" s="11" t="s">
        <v>4263</v>
      </c>
      <c r="L432" s="11">
        <v>2</v>
      </c>
    </row>
    <row r="433" spans="1:12">
      <c r="A433" s="11" t="s">
        <v>641</v>
      </c>
      <c r="D433" s="11" t="s">
        <v>239</v>
      </c>
      <c r="E433" s="19" t="s">
        <v>870</v>
      </c>
      <c r="F433" s="10">
        <v>42036</v>
      </c>
      <c r="G433" s="10">
        <v>45689</v>
      </c>
      <c r="H433" s="11">
        <v>11</v>
      </c>
      <c r="I433" s="20" t="s">
        <v>238</v>
      </c>
      <c r="J433" s="11" t="s">
        <v>240</v>
      </c>
      <c r="K433" s="11" t="s">
        <v>4263</v>
      </c>
      <c r="L433" s="11">
        <v>2</v>
      </c>
    </row>
    <row r="434" spans="1:12">
      <c r="A434" s="11" t="s">
        <v>642</v>
      </c>
      <c r="D434" s="11" t="s">
        <v>239</v>
      </c>
      <c r="E434" s="19" t="s">
        <v>871</v>
      </c>
      <c r="F434" s="10">
        <v>42036</v>
      </c>
      <c r="G434" s="10">
        <v>45689</v>
      </c>
      <c r="H434" s="11">
        <v>11</v>
      </c>
      <c r="I434" s="20" t="s">
        <v>238</v>
      </c>
      <c r="J434" s="11" t="s">
        <v>240</v>
      </c>
      <c r="K434" s="11" t="s">
        <v>4263</v>
      </c>
      <c r="L434" s="11">
        <v>2</v>
      </c>
    </row>
    <row r="435" spans="1:12">
      <c r="A435" s="11" t="s">
        <v>643</v>
      </c>
      <c r="D435" s="11" t="s">
        <v>239</v>
      </c>
      <c r="E435" s="19" t="s">
        <v>872</v>
      </c>
      <c r="F435" s="10">
        <v>42036</v>
      </c>
      <c r="G435" s="10">
        <v>45689</v>
      </c>
      <c r="H435" s="11">
        <v>11</v>
      </c>
      <c r="I435" s="20" t="s">
        <v>238</v>
      </c>
      <c r="J435" s="11" t="s">
        <v>240</v>
      </c>
      <c r="K435" s="11" t="s">
        <v>4263</v>
      </c>
      <c r="L435" s="11">
        <v>2</v>
      </c>
    </row>
    <row r="436" spans="1:12">
      <c r="A436" s="11" t="s">
        <v>644</v>
      </c>
      <c r="D436" s="11" t="s">
        <v>239</v>
      </c>
      <c r="E436" s="19" t="s">
        <v>873</v>
      </c>
      <c r="F436" s="10">
        <v>42036</v>
      </c>
      <c r="G436" s="10">
        <v>45689</v>
      </c>
      <c r="H436" s="11">
        <v>11</v>
      </c>
      <c r="I436" s="20" t="s">
        <v>238</v>
      </c>
      <c r="J436" s="11" t="s">
        <v>240</v>
      </c>
      <c r="K436" s="11" t="s">
        <v>4263</v>
      </c>
      <c r="L436" s="11">
        <v>2</v>
      </c>
    </row>
    <row r="437" spans="1:12">
      <c r="A437" s="11" t="s">
        <v>645</v>
      </c>
      <c r="D437" s="11" t="s">
        <v>239</v>
      </c>
      <c r="E437" s="19" t="s">
        <v>874</v>
      </c>
      <c r="F437" s="10">
        <v>42036</v>
      </c>
      <c r="G437" s="10">
        <v>45689</v>
      </c>
      <c r="H437" s="11">
        <v>11</v>
      </c>
      <c r="I437" s="20" t="s">
        <v>238</v>
      </c>
      <c r="J437" s="11" t="s">
        <v>240</v>
      </c>
      <c r="K437" s="11" t="s">
        <v>4263</v>
      </c>
      <c r="L437" s="11">
        <v>2</v>
      </c>
    </row>
    <row r="438" spans="1:12">
      <c r="A438" s="11" t="s">
        <v>646</v>
      </c>
      <c r="D438" s="11" t="s">
        <v>239</v>
      </c>
      <c r="E438" s="19" t="s">
        <v>875</v>
      </c>
      <c r="F438" s="10">
        <v>42036</v>
      </c>
      <c r="G438" s="10">
        <v>45689</v>
      </c>
      <c r="H438" s="11">
        <v>11</v>
      </c>
      <c r="I438" s="20" t="s">
        <v>238</v>
      </c>
      <c r="J438" s="11" t="s">
        <v>240</v>
      </c>
      <c r="K438" s="11" t="s">
        <v>4263</v>
      </c>
      <c r="L438" s="11">
        <v>2</v>
      </c>
    </row>
    <row r="439" spans="1:12">
      <c r="A439" s="11" t="s">
        <v>647</v>
      </c>
      <c r="D439" s="11" t="s">
        <v>239</v>
      </c>
      <c r="E439" s="19" t="s">
        <v>876</v>
      </c>
      <c r="F439" s="10">
        <v>42036</v>
      </c>
      <c r="G439" s="10">
        <v>45689</v>
      </c>
      <c r="H439" s="11">
        <v>11</v>
      </c>
      <c r="I439" s="20" t="s">
        <v>238</v>
      </c>
      <c r="J439" s="11" t="s">
        <v>240</v>
      </c>
      <c r="K439" s="11" t="s">
        <v>4263</v>
      </c>
      <c r="L439" s="11">
        <v>2</v>
      </c>
    </row>
    <row r="440" spans="1:12">
      <c r="A440" s="11" t="s">
        <v>648</v>
      </c>
      <c r="D440" s="11" t="s">
        <v>239</v>
      </c>
      <c r="E440" s="19" t="s">
        <v>877</v>
      </c>
      <c r="F440" s="10">
        <v>42036</v>
      </c>
      <c r="G440" s="10">
        <v>45689</v>
      </c>
      <c r="H440" s="11">
        <v>11</v>
      </c>
      <c r="I440" s="20" t="s">
        <v>238</v>
      </c>
      <c r="J440" s="11" t="s">
        <v>240</v>
      </c>
      <c r="K440" s="11" t="s">
        <v>4263</v>
      </c>
      <c r="L440" s="11">
        <v>2</v>
      </c>
    </row>
    <row r="441" spans="1:12">
      <c r="A441" s="11" t="s">
        <v>649</v>
      </c>
      <c r="D441" s="11" t="s">
        <v>239</v>
      </c>
      <c r="E441" s="19" t="s">
        <v>878</v>
      </c>
      <c r="F441" s="10">
        <v>42036</v>
      </c>
      <c r="G441" s="10">
        <v>45689</v>
      </c>
      <c r="H441" s="11">
        <v>11</v>
      </c>
      <c r="I441" s="20" t="s">
        <v>238</v>
      </c>
      <c r="J441" s="11" t="s">
        <v>240</v>
      </c>
      <c r="K441" s="11" t="s">
        <v>4263</v>
      </c>
      <c r="L441" s="11">
        <v>2</v>
      </c>
    </row>
    <row r="442" spans="1:12">
      <c r="A442" s="11" t="s">
        <v>650</v>
      </c>
      <c r="D442" s="11" t="s">
        <v>239</v>
      </c>
      <c r="E442" s="19" t="s">
        <v>879</v>
      </c>
      <c r="F442" s="10">
        <v>42036</v>
      </c>
      <c r="G442" s="10">
        <v>45689</v>
      </c>
      <c r="H442" s="11">
        <v>11</v>
      </c>
      <c r="I442" s="20" t="s">
        <v>238</v>
      </c>
      <c r="J442" s="11" t="s">
        <v>240</v>
      </c>
      <c r="K442" s="11" t="s">
        <v>4263</v>
      </c>
      <c r="L442" s="11">
        <v>2</v>
      </c>
    </row>
    <row r="443" spans="1:12">
      <c r="A443" s="11" t="s">
        <v>651</v>
      </c>
      <c r="D443" s="11" t="s">
        <v>239</v>
      </c>
      <c r="E443" s="19" t="s">
        <v>880</v>
      </c>
      <c r="F443" s="10">
        <v>42036</v>
      </c>
      <c r="G443" s="10">
        <v>45689</v>
      </c>
      <c r="H443" s="11">
        <v>11</v>
      </c>
      <c r="I443" s="20" t="s">
        <v>238</v>
      </c>
      <c r="J443" s="11" t="s">
        <v>240</v>
      </c>
      <c r="K443" s="11" t="s">
        <v>4263</v>
      </c>
      <c r="L443" s="11">
        <v>2</v>
      </c>
    </row>
    <row r="444" spans="1:12">
      <c r="A444" s="11" t="s">
        <v>652</v>
      </c>
      <c r="D444" s="11" t="s">
        <v>239</v>
      </c>
      <c r="E444" s="19" t="s">
        <v>881</v>
      </c>
      <c r="F444" s="10">
        <v>42036</v>
      </c>
      <c r="G444" s="10">
        <v>45689</v>
      </c>
      <c r="H444" s="11">
        <v>11</v>
      </c>
      <c r="I444" s="20" t="s">
        <v>238</v>
      </c>
      <c r="J444" s="11" t="s">
        <v>240</v>
      </c>
      <c r="K444" s="11" t="s">
        <v>4263</v>
      </c>
      <c r="L444" s="11">
        <v>2</v>
      </c>
    </row>
    <row r="445" spans="1:12">
      <c r="A445" s="11" t="s">
        <v>653</v>
      </c>
      <c r="D445" s="11" t="s">
        <v>239</v>
      </c>
      <c r="E445" s="19" t="s">
        <v>882</v>
      </c>
      <c r="F445" s="10">
        <v>42036</v>
      </c>
      <c r="G445" s="10">
        <v>45689</v>
      </c>
      <c r="H445" s="11">
        <v>11</v>
      </c>
      <c r="I445" s="20" t="s">
        <v>238</v>
      </c>
      <c r="J445" s="11" t="s">
        <v>240</v>
      </c>
      <c r="K445" s="11" t="s">
        <v>4263</v>
      </c>
      <c r="L445" s="11">
        <v>2</v>
      </c>
    </row>
    <row r="446" spans="1:12">
      <c r="A446" s="11" t="s">
        <v>654</v>
      </c>
      <c r="D446" s="11" t="s">
        <v>239</v>
      </c>
      <c r="E446" s="19" t="s">
        <v>883</v>
      </c>
      <c r="F446" s="10">
        <v>42036</v>
      </c>
      <c r="G446" s="10">
        <v>45689</v>
      </c>
      <c r="H446" s="11">
        <v>11</v>
      </c>
      <c r="I446" s="20" t="s">
        <v>238</v>
      </c>
      <c r="J446" s="11" t="s">
        <v>240</v>
      </c>
      <c r="K446" s="11" t="s">
        <v>4263</v>
      </c>
      <c r="L446" s="11">
        <v>2</v>
      </c>
    </row>
    <row r="447" spans="1:12">
      <c r="A447" s="11" t="s">
        <v>655</v>
      </c>
      <c r="D447" s="11" t="s">
        <v>239</v>
      </c>
      <c r="E447" s="19" t="s">
        <v>884</v>
      </c>
      <c r="F447" s="10">
        <v>42036</v>
      </c>
      <c r="G447" s="10">
        <v>45689</v>
      </c>
      <c r="H447" s="11">
        <v>11</v>
      </c>
      <c r="I447" s="20" t="s">
        <v>238</v>
      </c>
      <c r="J447" s="11" t="s">
        <v>240</v>
      </c>
      <c r="K447" s="11" t="s">
        <v>4263</v>
      </c>
      <c r="L447" s="11">
        <v>2</v>
      </c>
    </row>
    <row r="448" spans="1:12">
      <c r="A448" s="11" t="s">
        <v>656</v>
      </c>
      <c r="D448" s="11" t="s">
        <v>239</v>
      </c>
      <c r="E448" s="19" t="s">
        <v>885</v>
      </c>
      <c r="F448" s="10">
        <v>42036</v>
      </c>
      <c r="G448" s="10">
        <v>45689</v>
      </c>
      <c r="H448" s="11">
        <v>11</v>
      </c>
      <c r="I448" s="20" t="s">
        <v>238</v>
      </c>
      <c r="J448" s="11" t="s">
        <v>240</v>
      </c>
      <c r="K448" s="11" t="s">
        <v>4263</v>
      </c>
      <c r="L448" s="11">
        <v>2</v>
      </c>
    </row>
    <row r="449" spans="1:12">
      <c r="A449" s="11" t="s">
        <v>657</v>
      </c>
      <c r="D449" s="11" t="s">
        <v>239</v>
      </c>
      <c r="E449" s="19" t="s">
        <v>886</v>
      </c>
      <c r="F449" s="10">
        <v>42036</v>
      </c>
      <c r="G449" s="10">
        <v>45689</v>
      </c>
      <c r="H449" s="11">
        <v>11</v>
      </c>
      <c r="I449" s="20" t="s">
        <v>238</v>
      </c>
      <c r="J449" s="11" t="s">
        <v>240</v>
      </c>
      <c r="K449" s="11" t="s">
        <v>4263</v>
      </c>
      <c r="L449" s="11">
        <v>2</v>
      </c>
    </row>
    <row r="450" spans="1:12">
      <c r="A450" s="11" t="s">
        <v>658</v>
      </c>
      <c r="D450" s="11" t="s">
        <v>239</v>
      </c>
      <c r="E450" s="19" t="s">
        <v>887</v>
      </c>
      <c r="F450" s="10">
        <v>42036</v>
      </c>
      <c r="G450" s="10">
        <v>45689</v>
      </c>
      <c r="H450" s="11">
        <v>11</v>
      </c>
      <c r="I450" s="20" t="s">
        <v>238</v>
      </c>
      <c r="J450" s="11" t="s">
        <v>240</v>
      </c>
      <c r="K450" s="11" t="s">
        <v>4263</v>
      </c>
      <c r="L450" s="11">
        <v>2</v>
      </c>
    </row>
    <row r="451" spans="1:12">
      <c r="A451" s="11" t="s">
        <v>659</v>
      </c>
      <c r="D451" s="11" t="s">
        <v>239</v>
      </c>
      <c r="E451" s="19" t="s">
        <v>888</v>
      </c>
      <c r="F451" s="10">
        <v>42036</v>
      </c>
      <c r="G451" s="10">
        <v>45689</v>
      </c>
      <c r="H451" s="11">
        <v>11</v>
      </c>
      <c r="I451" s="20" t="s">
        <v>238</v>
      </c>
      <c r="J451" s="11" t="s">
        <v>240</v>
      </c>
      <c r="K451" s="11" t="s">
        <v>4263</v>
      </c>
      <c r="L451" s="11">
        <v>2</v>
      </c>
    </row>
    <row r="452" spans="1:12">
      <c r="A452" s="11" t="s">
        <v>660</v>
      </c>
      <c r="D452" s="11" t="s">
        <v>239</v>
      </c>
      <c r="E452" s="19" t="s">
        <v>889</v>
      </c>
      <c r="F452" s="10">
        <v>42036</v>
      </c>
      <c r="G452" s="10">
        <v>45689</v>
      </c>
      <c r="H452" s="11">
        <v>11</v>
      </c>
      <c r="I452" s="20" t="s">
        <v>238</v>
      </c>
      <c r="J452" s="11" t="s">
        <v>240</v>
      </c>
      <c r="K452" s="11" t="s">
        <v>4263</v>
      </c>
      <c r="L452" s="11">
        <v>2</v>
      </c>
    </row>
    <row r="453" spans="1:12">
      <c r="A453" s="11" t="s">
        <v>661</v>
      </c>
      <c r="D453" s="11" t="s">
        <v>239</v>
      </c>
      <c r="E453" s="19" t="s">
        <v>890</v>
      </c>
      <c r="F453" s="10">
        <v>42036</v>
      </c>
      <c r="G453" s="10">
        <v>45689</v>
      </c>
      <c r="H453" s="11">
        <v>11</v>
      </c>
      <c r="I453" s="20" t="s">
        <v>238</v>
      </c>
      <c r="J453" s="11" t="s">
        <v>240</v>
      </c>
      <c r="K453" s="11" t="s">
        <v>4263</v>
      </c>
      <c r="L453" s="11">
        <v>2</v>
      </c>
    </row>
    <row r="454" spans="1:12">
      <c r="A454" s="11" t="s">
        <v>662</v>
      </c>
      <c r="D454" s="11" t="s">
        <v>239</v>
      </c>
      <c r="E454" s="19" t="s">
        <v>891</v>
      </c>
      <c r="F454" s="10">
        <v>42036</v>
      </c>
      <c r="G454" s="10">
        <v>45689</v>
      </c>
      <c r="H454" s="11">
        <v>11</v>
      </c>
      <c r="I454" s="20" t="s">
        <v>238</v>
      </c>
      <c r="J454" s="11" t="s">
        <v>240</v>
      </c>
      <c r="K454" s="11" t="s">
        <v>4263</v>
      </c>
      <c r="L454" s="11">
        <v>2</v>
      </c>
    </row>
    <row r="455" spans="1:12">
      <c r="A455" s="11" t="s">
        <v>663</v>
      </c>
      <c r="D455" s="11" t="s">
        <v>239</v>
      </c>
      <c r="E455" s="19" t="s">
        <v>892</v>
      </c>
      <c r="F455" s="10">
        <v>42036</v>
      </c>
      <c r="G455" s="10">
        <v>45689</v>
      </c>
      <c r="H455" s="11">
        <v>11</v>
      </c>
      <c r="I455" s="20" t="s">
        <v>238</v>
      </c>
      <c r="J455" s="11" t="s">
        <v>240</v>
      </c>
      <c r="K455" s="11" t="s">
        <v>4263</v>
      </c>
      <c r="L455" s="11">
        <v>2</v>
      </c>
    </row>
    <row r="456" spans="1:12">
      <c r="A456" s="11" t="s">
        <v>664</v>
      </c>
      <c r="D456" s="11" t="s">
        <v>239</v>
      </c>
      <c r="E456" s="19" t="s">
        <v>893</v>
      </c>
      <c r="F456" s="10">
        <v>42036</v>
      </c>
      <c r="G456" s="10">
        <v>45689</v>
      </c>
      <c r="H456" s="11">
        <v>11</v>
      </c>
      <c r="I456" s="20" t="s">
        <v>238</v>
      </c>
      <c r="J456" s="11" t="s">
        <v>240</v>
      </c>
      <c r="K456" s="11" t="s">
        <v>4263</v>
      </c>
      <c r="L456" s="11">
        <v>2</v>
      </c>
    </row>
    <row r="457" spans="1:12">
      <c r="A457" s="11" t="s">
        <v>665</v>
      </c>
      <c r="D457" s="11" t="s">
        <v>239</v>
      </c>
      <c r="E457" s="19" t="s">
        <v>894</v>
      </c>
      <c r="F457" s="10">
        <v>42036</v>
      </c>
      <c r="G457" s="10">
        <v>45689</v>
      </c>
      <c r="H457" s="11">
        <v>11</v>
      </c>
      <c r="I457" s="20" t="s">
        <v>238</v>
      </c>
      <c r="J457" s="11" t="s">
        <v>240</v>
      </c>
      <c r="K457" s="11" t="s">
        <v>4263</v>
      </c>
      <c r="L457" s="11">
        <v>2</v>
      </c>
    </row>
    <row r="458" spans="1:12">
      <c r="A458" s="11" t="s">
        <v>666</v>
      </c>
      <c r="D458" s="11" t="s">
        <v>239</v>
      </c>
      <c r="E458" s="19" t="s">
        <v>895</v>
      </c>
      <c r="F458" s="10">
        <v>42036</v>
      </c>
      <c r="G458" s="10">
        <v>45689</v>
      </c>
      <c r="H458" s="11">
        <v>11</v>
      </c>
      <c r="I458" s="20" t="s">
        <v>238</v>
      </c>
      <c r="J458" s="11" t="s">
        <v>240</v>
      </c>
      <c r="K458" s="11" t="s">
        <v>4263</v>
      </c>
      <c r="L458" s="11">
        <v>2</v>
      </c>
    </row>
    <row r="459" spans="1:12">
      <c r="A459" s="11" t="s">
        <v>667</v>
      </c>
      <c r="D459" s="11" t="s">
        <v>239</v>
      </c>
      <c r="E459" s="19" t="s">
        <v>896</v>
      </c>
      <c r="F459" s="10">
        <v>42036</v>
      </c>
      <c r="G459" s="10">
        <v>45689</v>
      </c>
      <c r="H459" s="11">
        <v>11</v>
      </c>
      <c r="I459" s="20" t="s">
        <v>238</v>
      </c>
      <c r="J459" s="11" t="s">
        <v>240</v>
      </c>
      <c r="K459" s="11" t="s">
        <v>4263</v>
      </c>
      <c r="L459" s="11">
        <v>2</v>
      </c>
    </row>
    <row r="460" spans="1:12">
      <c r="A460" s="11" t="s">
        <v>668</v>
      </c>
      <c r="D460" s="11" t="s">
        <v>239</v>
      </c>
      <c r="E460" s="19" t="s">
        <v>897</v>
      </c>
      <c r="F460" s="10">
        <v>42036</v>
      </c>
      <c r="G460" s="10">
        <v>45689</v>
      </c>
      <c r="H460" s="11">
        <v>11</v>
      </c>
      <c r="I460" s="20" t="s">
        <v>238</v>
      </c>
      <c r="J460" s="11" t="s">
        <v>240</v>
      </c>
      <c r="K460" s="11" t="s">
        <v>4263</v>
      </c>
      <c r="L460" s="11">
        <v>2</v>
      </c>
    </row>
    <row r="461" spans="1:12">
      <c r="A461" s="11" t="s">
        <v>669</v>
      </c>
      <c r="D461" s="11" t="s">
        <v>239</v>
      </c>
      <c r="E461" s="19" t="s">
        <v>898</v>
      </c>
      <c r="F461" s="10">
        <v>42036</v>
      </c>
      <c r="G461" s="10">
        <v>45689</v>
      </c>
      <c r="H461" s="11">
        <v>11</v>
      </c>
      <c r="I461" s="20" t="s">
        <v>238</v>
      </c>
      <c r="J461" s="11" t="s">
        <v>240</v>
      </c>
      <c r="K461" s="11" t="s">
        <v>4263</v>
      </c>
      <c r="L461" s="11">
        <v>2</v>
      </c>
    </row>
    <row r="462" spans="1:12">
      <c r="A462" s="11" t="s">
        <v>670</v>
      </c>
      <c r="D462" s="11" t="s">
        <v>239</v>
      </c>
      <c r="E462" s="19" t="s">
        <v>899</v>
      </c>
      <c r="F462" s="10">
        <v>42036</v>
      </c>
      <c r="G462" s="10">
        <v>45689</v>
      </c>
      <c r="H462" s="11">
        <v>11</v>
      </c>
      <c r="I462" s="20" t="s">
        <v>238</v>
      </c>
      <c r="J462" s="11" t="s">
        <v>240</v>
      </c>
      <c r="K462" s="11" t="s">
        <v>4263</v>
      </c>
      <c r="L462" s="11">
        <v>2</v>
      </c>
    </row>
    <row r="463" spans="1:12">
      <c r="A463" s="11" t="s">
        <v>671</v>
      </c>
      <c r="D463" s="11" t="s">
        <v>239</v>
      </c>
      <c r="E463" s="19" t="s">
        <v>900</v>
      </c>
      <c r="F463" s="10">
        <v>42036</v>
      </c>
      <c r="G463" s="10">
        <v>45689</v>
      </c>
      <c r="H463" s="11">
        <v>11</v>
      </c>
      <c r="I463" s="20" t="s">
        <v>238</v>
      </c>
      <c r="J463" s="11" t="s">
        <v>240</v>
      </c>
      <c r="K463" s="11" t="s">
        <v>4263</v>
      </c>
      <c r="L463" s="11">
        <v>2</v>
      </c>
    </row>
    <row r="464" spans="1:12">
      <c r="A464" s="11" t="s">
        <v>672</v>
      </c>
      <c r="D464" s="11" t="s">
        <v>239</v>
      </c>
      <c r="E464" s="19" t="s">
        <v>901</v>
      </c>
      <c r="F464" s="10">
        <v>42036</v>
      </c>
      <c r="G464" s="10">
        <v>45689</v>
      </c>
      <c r="H464" s="11">
        <v>11</v>
      </c>
      <c r="I464" s="20" t="s">
        <v>238</v>
      </c>
      <c r="J464" s="11" t="s">
        <v>240</v>
      </c>
      <c r="K464" s="11" t="s">
        <v>4263</v>
      </c>
      <c r="L464" s="11">
        <v>2</v>
      </c>
    </row>
    <row r="465" spans="1:12">
      <c r="A465" s="11" t="s">
        <v>673</v>
      </c>
      <c r="D465" s="11" t="s">
        <v>239</v>
      </c>
      <c r="E465" s="19" t="s">
        <v>902</v>
      </c>
      <c r="F465" s="10">
        <v>42036</v>
      </c>
      <c r="G465" s="10">
        <v>45689</v>
      </c>
      <c r="H465" s="11">
        <v>11</v>
      </c>
      <c r="I465" s="20" t="s">
        <v>238</v>
      </c>
      <c r="J465" s="11" t="s">
        <v>240</v>
      </c>
      <c r="K465" s="11" t="s">
        <v>4263</v>
      </c>
      <c r="L465" s="11">
        <v>2</v>
      </c>
    </row>
    <row r="466" spans="1:12">
      <c r="A466" s="11" t="s">
        <v>674</v>
      </c>
      <c r="D466" s="11" t="s">
        <v>239</v>
      </c>
      <c r="E466" s="19" t="s">
        <v>903</v>
      </c>
      <c r="F466" s="10">
        <v>42036</v>
      </c>
      <c r="G466" s="10">
        <v>45689</v>
      </c>
      <c r="H466" s="11">
        <v>11</v>
      </c>
      <c r="I466" s="20" t="s">
        <v>238</v>
      </c>
      <c r="J466" s="11" t="s">
        <v>240</v>
      </c>
      <c r="K466" s="11" t="s">
        <v>4263</v>
      </c>
      <c r="L466" s="11">
        <v>2</v>
      </c>
    </row>
    <row r="467" spans="1:12">
      <c r="A467" s="11" t="s">
        <v>675</v>
      </c>
      <c r="D467" s="11" t="s">
        <v>239</v>
      </c>
      <c r="E467" s="19" t="s">
        <v>904</v>
      </c>
      <c r="F467" s="10">
        <v>42036</v>
      </c>
      <c r="G467" s="10">
        <v>45689</v>
      </c>
      <c r="H467" s="11">
        <v>11</v>
      </c>
      <c r="I467" s="20" t="s">
        <v>238</v>
      </c>
      <c r="J467" s="11" t="s">
        <v>240</v>
      </c>
      <c r="K467" s="11" t="s">
        <v>4263</v>
      </c>
      <c r="L467" s="11">
        <v>2</v>
      </c>
    </row>
    <row r="468" spans="1:12">
      <c r="A468" s="11" t="s">
        <v>676</v>
      </c>
      <c r="D468" s="11" t="s">
        <v>239</v>
      </c>
      <c r="E468" s="19" t="s">
        <v>905</v>
      </c>
      <c r="F468" s="10">
        <v>42036</v>
      </c>
      <c r="G468" s="10">
        <v>45689</v>
      </c>
      <c r="H468" s="11">
        <v>11</v>
      </c>
      <c r="I468" s="20" t="s">
        <v>238</v>
      </c>
      <c r="J468" s="11" t="s">
        <v>240</v>
      </c>
      <c r="K468" s="11" t="s">
        <v>4263</v>
      </c>
      <c r="L468" s="11">
        <v>2</v>
      </c>
    </row>
    <row r="469" spans="1:12">
      <c r="A469" s="11" t="s">
        <v>677</v>
      </c>
      <c r="D469" s="11" t="s">
        <v>239</v>
      </c>
      <c r="E469" s="19" t="s">
        <v>906</v>
      </c>
      <c r="F469" s="10">
        <v>42036</v>
      </c>
      <c r="G469" s="10">
        <v>45689</v>
      </c>
      <c r="H469" s="11">
        <v>11</v>
      </c>
      <c r="I469" s="20" t="s">
        <v>238</v>
      </c>
      <c r="J469" s="11" t="s">
        <v>240</v>
      </c>
      <c r="K469" s="11" t="s">
        <v>4263</v>
      </c>
      <c r="L469" s="11">
        <v>2</v>
      </c>
    </row>
    <row r="470" spans="1:12">
      <c r="A470" s="11" t="s">
        <v>678</v>
      </c>
      <c r="D470" s="11" t="s">
        <v>239</v>
      </c>
      <c r="E470" s="19" t="s">
        <v>907</v>
      </c>
      <c r="F470" s="10">
        <v>42036</v>
      </c>
      <c r="G470" s="10">
        <v>45689</v>
      </c>
      <c r="H470" s="11">
        <v>11</v>
      </c>
      <c r="I470" s="20" t="s">
        <v>238</v>
      </c>
      <c r="J470" s="11" t="s">
        <v>240</v>
      </c>
      <c r="K470" s="11" t="s">
        <v>4263</v>
      </c>
      <c r="L470" s="11">
        <v>2</v>
      </c>
    </row>
    <row r="471" spans="1:12">
      <c r="A471" s="11" t="s">
        <v>679</v>
      </c>
      <c r="D471" s="11" t="s">
        <v>239</v>
      </c>
      <c r="E471" s="19" t="s">
        <v>908</v>
      </c>
      <c r="F471" s="10">
        <v>42036</v>
      </c>
      <c r="G471" s="10">
        <v>45689</v>
      </c>
      <c r="H471" s="11">
        <v>11</v>
      </c>
      <c r="I471" s="20" t="s">
        <v>238</v>
      </c>
      <c r="J471" s="11" t="s">
        <v>240</v>
      </c>
      <c r="K471" s="11" t="s">
        <v>4263</v>
      </c>
      <c r="L471" s="11">
        <v>2</v>
      </c>
    </row>
    <row r="472" spans="1:12">
      <c r="A472" s="11" t="s">
        <v>680</v>
      </c>
      <c r="D472" s="11" t="s">
        <v>239</v>
      </c>
      <c r="E472" s="19" t="s">
        <v>909</v>
      </c>
      <c r="F472" s="10">
        <v>42036</v>
      </c>
      <c r="G472" s="10">
        <v>45689</v>
      </c>
      <c r="H472" s="11">
        <v>11</v>
      </c>
      <c r="I472" s="20" t="s">
        <v>238</v>
      </c>
      <c r="J472" s="11" t="s">
        <v>240</v>
      </c>
      <c r="K472" s="11" t="s">
        <v>4263</v>
      </c>
      <c r="L472" s="11">
        <v>2</v>
      </c>
    </row>
    <row r="473" spans="1:12">
      <c r="A473" s="11" t="s">
        <v>681</v>
      </c>
      <c r="D473" s="11" t="s">
        <v>239</v>
      </c>
      <c r="E473" s="19" t="s">
        <v>910</v>
      </c>
      <c r="F473" s="10">
        <v>42036</v>
      </c>
      <c r="G473" s="10">
        <v>45689</v>
      </c>
      <c r="H473" s="11">
        <v>11</v>
      </c>
      <c r="I473" s="20" t="s">
        <v>238</v>
      </c>
      <c r="J473" s="11" t="s">
        <v>240</v>
      </c>
      <c r="K473" s="11" t="s">
        <v>4263</v>
      </c>
      <c r="L473" s="11">
        <v>2</v>
      </c>
    </row>
    <row r="474" spans="1:12">
      <c r="A474" s="11" t="s">
        <v>622</v>
      </c>
      <c r="D474" s="11" t="s">
        <v>239</v>
      </c>
      <c r="E474" s="19" t="s">
        <v>911</v>
      </c>
      <c r="F474" s="10">
        <v>42036</v>
      </c>
      <c r="G474" s="10">
        <v>45689</v>
      </c>
      <c r="H474" s="11">
        <v>11</v>
      </c>
      <c r="I474" s="20" t="s">
        <v>238</v>
      </c>
      <c r="J474" s="11" t="s">
        <v>240</v>
      </c>
      <c r="K474" s="11" t="s">
        <v>4263</v>
      </c>
      <c r="L474" s="11">
        <v>2</v>
      </c>
    </row>
    <row r="475" spans="1:12">
      <c r="A475" s="11" t="s">
        <v>623</v>
      </c>
      <c r="D475" s="11" t="s">
        <v>239</v>
      </c>
      <c r="E475" s="19" t="s">
        <v>912</v>
      </c>
      <c r="F475" s="10">
        <v>42036</v>
      </c>
      <c r="G475" s="10">
        <v>45689</v>
      </c>
      <c r="H475" s="11">
        <v>11</v>
      </c>
      <c r="I475" s="20" t="s">
        <v>238</v>
      </c>
      <c r="J475" s="11" t="s">
        <v>240</v>
      </c>
      <c r="K475" s="11" t="s">
        <v>4263</v>
      </c>
      <c r="L475" s="11">
        <v>2</v>
      </c>
    </row>
    <row r="476" spans="1:12">
      <c r="A476" s="11" t="s">
        <v>624</v>
      </c>
      <c r="D476" s="11" t="s">
        <v>239</v>
      </c>
      <c r="E476" s="19" t="s">
        <v>913</v>
      </c>
      <c r="F476" s="10">
        <v>42036</v>
      </c>
      <c r="G476" s="10">
        <v>45689</v>
      </c>
      <c r="H476" s="11">
        <v>11</v>
      </c>
      <c r="I476" s="20" t="s">
        <v>238</v>
      </c>
      <c r="J476" s="11" t="s">
        <v>240</v>
      </c>
      <c r="K476" s="11" t="s">
        <v>4263</v>
      </c>
      <c r="L476" s="11">
        <v>2</v>
      </c>
    </row>
    <row r="477" spans="1:12">
      <c r="A477" s="11" t="s">
        <v>625</v>
      </c>
      <c r="D477" s="11" t="s">
        <v>239</v>
      </c>
      <c r="E477" s="19" t="s">
        <v>914</v>
      </c>
      <c r="F477" s="10">
        <v>42036</v>
      </c>
      <c r="G477" s="10">
        <v>45689</v>
      </c>
      <c r="H477" s="11">
        <v>11</v>
      </c>
      <c r="I477" s="20" t="s">
        <v>238</v>
      </c>
      <c r="J477" s="11" t="s">
        <v>240</v>
      </c>
      <c r="K477" s="11" t="s">
        <v>4263</v>
      </c>
      <c r="L477" s="11">
        <v>2</v>
      </c>
    </row>
    <row r="478" spans="1:12">
      <c r="A478" s="11" t="s">
        <v>626</v>
      </c>
      <c r="D478" s="11" t="s">
        <v>239</v>
      </c>
      <c r="E478" s="19" t="s">
        <v>915</v>
      </c>
      <c r="F478" s="10">
        <v>42036</v>
      </c>
      <c r="G478" s="10">
        <v>45689</v>
      </c>
      <c r="H478" s="11">
        <v>11</v>
      </c>
      <c r="I478" s="20" t="s">
        <v>238</v>
      </c>
      <c r="J478" s="11" t="s">
        <v>240</v>
      </c>
      <c r="K478" s="11" t="s">
        <v>4263</v>
      </c>
      <c r="L478" s="11">
        <v>2</v>
      </c>
    </row>
    <row r="479" spans="1:12">
      <c r="A479" s="11" t="s">
        <v>627</v>
      </c>
      <c r="D479" s="11" t="s">
        <v>239</v>
      </c>
      <c r="E479" s="19" t="s">
        <v>916</v>
      </c>
      <c r="F479" s="10">
        <v>42036</v>
      </c>
      <c r="G479" s="10">
        <v>45689</v>
      </c>
      <c r="H479" s="11">
        <v>11</v>
      </c>
      <c r="I479" s="20" t="s">
        <v>238</v>
      </c>
      <c r="J479" s="11" t="s">
        <v>240</v>
      </c>
      <c r="K479" s="11" t="s">
        <v>4263</v>
      </c>
      <c r="L479" s="11">
        <v>2</v>
      </c>
    </row>
    <row r="480" spans="1:12">
      <c r="A480" s="11" t="s">
        <v>628</v>
      </c>
      <c r="D480" s="11" t="s">
        <v>239</v>
      </c>
      <c r="E480" s="19" t="s">
        <v>917</v>
      </c>
      <c r="F480" s="10">
        <v>42036</v>
      </c>
      <c r="G480" s="10">
        <v>45689</v>
      </c>
      <c r="H480" s="11">
        <v>11</v>
      </c>
      <c r="I480" s="20" t="s">
        <v>238</v>
      </c>
      <c r="J480" s="11" t="s">
        <v>240</v>
      </c>
      <c r="K480" s="11" t="s">
        <v>4263</v>
      </c>
      <c r="L480" s="11">
        <v>2</v>
      </c>
    </row>
    <row r="481" spans="1:12">
      <c r="A481" s="11" t="s">
        <v>629</v>
      </c>
      <c r="D481" s="11" t="s">
        <v>239</v>
      </c>
      <c r="E481" s="19" t="s">
        <v>918</v>
      </c>
      <c r="F481" s="10">
        <v>42036</v>
      </c>
      <c r="G481" s="10">
        <v>45689</v>
      </c>
      <c r="H481" s="11">
        <v>11</v>
      </c>
      <c r="I481" s="20" t="s">
        <v>238</v>
      </c>
      <c r="J481" s="11" t="s">
        <v>240</v>
      </c>
      <c r="K481" s="11" t="s">
        <v>4263</v>
      </c>
      <c r="L481" s="11">
        <v>2</v>
      </c>
    </row>
    <row r="482" spans="1:12">
      <c r="A482" s="11" t="s">
        <v>630</v>
      </c>
      <c r="D482" s="11" t="s">
        <v>239</v>
      </c>
      <c r="E482" s="19" t="s">
        <v>919</v>
      </c>
      <c r="F482" s="10">
        <v>42036</v>
      </c>
      <c r="G482" s="10">
        <v>45689</v>
      </c>
      <c r="H482" s="11">
        <v>11</v>
      </c>
      <c r="I482" s="20" t="s">
        <v>238</v>
      </c>
      <c r="J482" s="11" t="s">
        <v>240</v>
      </c>
      <c r="K482" s="11" t="s">
        <v>4263</v>
      </c>
      <c r="L482" s="11">
        <v>2</v>
      </c>
    </row>
    <row r="483" spans="1:12">
      <c r="A483" s="11" t="s">
        <v>682</v>
      </c>
      <c r="D483" s="11" t="s">
        <v>239</v>
      </c>
      <c r="E483" s="19" t="s">
        <v>920</v>
      </c>
      <c r="F483" s="10">
        <v>42036</v>
      </c>
      <c r="G483" s="10">
        <v>45689</v>
      </c>
      <c r="H483" s="11">
        <v>11</v>
      </c>
      <c r="I483" s="20" t="s">
        <v>238</v>
      </c>
      <c r="J483" s="11" t="s">
        <v>240</v>
      </c>
      <c r="K483" s="11" t="s">
        <v>4263</v>
      </c>
      <c r="L483" s="11">
        <v>2</v>
      </c>
    </row>
    <row r="484" spans="1:12">
      <c r="A484" s="11" t="s">
        <v>683</v>
      </c>
      <c r="D484" s="11" t="s">
        <v>239</v>
      </c>
      <c r="E484" s="19" t="s">
        <v>921</v>
      </c>
      <c r="F484" s="10">
        <v>42036</v>
      </c>
      <c r="G484" s="10">
        <v>45689</v>
      </c>
      <c r="H484" s="11">
        <v>11</v>
      </c>
      <c r="I484" s="20" t="s">
        <v>238</v>
      </c>
      <c r="J484" s="11" t="s">
        <v>240</v>
      </c>
      <c r="K484" s="11" t="s">
        <v>4263</v>
      </c>
      <c r="L484" s="11">
        <v>2</v>
      </c>
    </row>
    <row r="485" spans="1:12">
      <c r="A485" s="11" t="s">
        <v>684</v>
      </c>
      <c r="D485" s="11" t="s">
        <v>239</v>
      </c>
      <c r="E485" s="19" t="s">
        <v>922</v>
      </c>
      <c r="F485" s="10">
        <v>42036</v>
      </c>
      <c r="G485" s="10">
        <v>45689</v>
      </c>
      <c r="H485" s="11">
        <v>11</v>
      </c>
      <c r="I485" s="20" t="s">
        <v>238</v>
      </c>
      <c r="J485" s="11" t="s">
        <v>240</v>
      </c>
      <c r="K485" s="11" t="s">
        <v>4263</v>
      </c>
      <c r="L485" s="11">
        <v>2</v>
      </c>
    </row>
    <row r="486" spans="1:12">
      <c r="A486" s="11" t="s">
        <v>634</v>
      </c>
      <c r="D486" s="11" t="s">
        <v>239</v>
      </c>
      <c r="E486" s="19" t="s">
        <v>923</v>
      </c>
      <c r="F486" s="10">
        <v>42036</v>
      </c>
      <c r="G486" s="10">
        <v>45689</v>
      </c>
      <c r="H486" s="11">
        <v>11</v>
      </c>
      <c r="I486" s="20" t="s">
        <v>238</v>
      </c>
      <c r="J486" s="11" t="s">
        <v>240</v>
      </c>
      <c r="K486" s="11" t="s">
        <v>4263</v>
      </c>
      <c r="L486" s="11">
        <v>2</v>
      </c>
    </row>
    <row r="487" spans="1:12">
      <c r="A487" s="11" t="s">
        <v>635</v>
      </c>
      <c r="D487" s="11" t="s">
        <v>239</v>
      </c>
      <c r="E487" s="19" t="s">
        <v>924</v>
      </c>
      <c r="F487" s="10">
        <v>42036</v>
      </c>
      <c r="G487" s="10">
        <v>45689</v>
      </c>
      <c r="H487" s="11">
        <v>11</v>
      </c>
      <c r="I487" s="20" t="s">
        <v>238</v>
      </c>
      <c r="J487" s="11" t="s">
        <v>240</v>
      </c>
      <c r="K487" s="11" t="s">
        <v>4263</v>
      </c>
      <c r="L487" s="11">
        <v>2</v>
      </c>
    </row>
    <row r="488" spans="1:12">
      <c r="A488" s="11" t="s">
        <v>636</v>
      </c>
      <c r="D488" s="11" t="s">
        <v>239</v>
      </c>
      <c r="E488" s="19" t="s">
        <v>925</v>
      </c>
      <c r="F488" s="10">
        <v>42036</v>
      </c>
      <c r="G488" s="10">
        <v>45689</v>
      </c>
      <c r="H488" s="11">
        <v>11</v>
      </c>
      <c r="I488" s="20" t="s">
        <v>238</v>
      </c>
      <c r="J488" s="11" t="s">
        <v>240</v>
      </c>
      <c r="K488" s="11" t="s">
        <v>4263</v>
      </c>
      <c r="L488" s="11">
        <v>2</v>
      </c>
    </row>
    <row r="489" spans="1:12">
      <c r="A489" s="11" t="s">
        <v>637</v>
      </c>
      <c r="D489" s="11" t="s">
        <v>239</v>
      </c>
      <c r="E489" s="19" t="s">
        <v>926</v>
      </c>
      <c r="F489" s="10">
        <v>42036</v>
      </c>
      <c r="G489" s="10">
        <v>45689</v>
      </c>
      <c r="H489" s="11">
        <v>11</v>
      </c>
      <c r="I489" s="20" t="s">
        <v>238</v>
      </c>
      <c r="J489" s="11" t="s">
        <v>240</v>
      </c>
      <c r="K489" s="11" t="s">
        <v>4263</v>
      </c>
      <c r="L489" s="11">
        <v>2</v>
      </c>
    </row>
    <row r="490" spans="1:12">
      <c r="A490" s="11" t="s">
        <v>638</v>
      </c>
      <c r="D490" s="11" t="s">
        <v>239</v>
      </c>
      <c r="E490" s="19" t="s">
        <v>927</v>
      </c>
      <c r="F490" s="10">
        <v>42036</v>
      </c>
      <c r="G490" s="10">
        <v>45689</v>
      </c>
      <c r="H490" s="11">
        <v>11</v>
      </c>
      <c r="I490" s="20" t="s">
        <v>238</v>
      </c>
      <c r="J490" s="11" t="s">
        <v>240</v>
      </c>
      <c r="K490" s="11" t="s">
        <v>4263</v>
      </c>
      <c r="L490" s="11">
        <v>2</v>
      </c>
    </row>
    <row r="491" spans="1:12">
      <c r="A491" s="11" t="s">
        <v>639</v>
      </c>
      <c r="D491" s="11" t="s">
        <v>239</v>
      </c>
      <c r="E491" s="19" t="s">
        <v>928</v>
      </c>
      <c r="F491" s="10">
        <v>42036</v>
      </c>
      <c r="G491" s="10">
        <v>45689</v>
      </c>
      <c r="H491" s="11">
        <v>11</v>
      </c>
      <c r="I491" s="20" t="s">
        <v>238</v>
      </c>
      <c r="J491" s="11" t="s">
        <v>240</v>
      </c>
      <c r="K491" s="11" t="s">
        <v>4263</v>
      </c>
      <c r="L491" s="11">
        <v>2</v>
      </c>
    </row>
    <row r="492" spans="1:12">
      <c r="A492" s="11" t="s">
        <v>640</v>
      </c>
      <c r="D492" s="11" t="s">
        <v>239</v>
      </c>
      <c r="E492" s="19" t="s">
        <v>929</v>
      </c>
      <c r="F492" s="10">
        <v>42036</v>
      </c>
      <c r="G492" s="10">
        <v>45689</v>
      </c>
      <c r="H492" s="11">
        <v>11</v>
      </c>
      <c r="I492" s="20" t="s">
        <v>238</v>
      </c>
      <c r="J492" s="11" t="s">
        <v>240</v>
      </c>
      <c r="K492" s="11" t="s">
        <v>4263</v>
      </c>
      <c r="L492" s="11">
        <v>2</v>
      </c>
    </row>
    <row r="493" spans="1:12">
      <c r="A493" s="11" t="s">
        <v>641</v>
      </c>
      <c r="D493" s="11" t="s">
        <v>239</v>
      </c>
      <c r="E493" s="19" t="s">
        <v>930</v>
      </c>
      <c r="F493" s="10">
        <v>42036</v>
      </c>
      <c r="G493" s="10">
        <v>45689</v>
      </c>
      <c r="H493" s="11">
        <v>11</v>
      </c>
      <c r="I493" s="20" t="s">
        <v>238</v>
      </c>
      <c r="J493" s="11" t="s">
        <v>240</v>
      </c>
      <c r="K493" s="11" t="s">
        <v>4263</v>
      </c>
      <c r="L493" s="11">
        <v>2</v>
      </c>
    </row>
    <row r="494" spans="1:12">
      <c r="A494" s="11" t="s">
        <v>642</v>
      </c>
      <c r="D494" s="11" t="s">
        <v>239</v>
      </c>
      <c r="E494" s="19" t="s">
        <v>931</v>
      </c>
      <c r="F494" s="10">
        <v>42036</v>
      </c>
      <c r="G494" s="10">
        <v>45689</v>
      </c>
      <c r="H494" s="11">
        <v>11</v>
      </c>
      <c r="I494" s="20" t="s">
        <v>238</v>
      </c>
      <c r="J494" s="11" t="s">
        <v>240</v>
      </c>
      <c r="K494" s="11" t="s">
        <v>4263</v>
      </c>
      <c r="L494" s="11">
        <v>2</v>
      </c>
    </row>
    <row r="495" spans="1:12">
      <c r="A495" s="11" t="s">
        <v>643</v>
      </c>
      <c r="D495" s="11" t="s">
        <v>239</v>
      </c>
      <c r="E495" s="19" t="s">
        <v>932</v>
      </c>
      <c r="F495" s="10">
        <v>42036</v>
      </c>
      <c r="G495" s="10">
        <v>45689</v>
      </c>
      <c r="H495" s="11">
        <v>11</v>
      </c>
      <c r="I495" s="20" t="s">
        <v>238</v>
      </c>
      <c r="J495" s="11" t="s">
        <v>240</v>
      </c>
      <c r="K495" s="11" t="s">
        <v>4263</v>
      </c>
      <c r="L495" s="11">
        <v>2</v>
      </c>
    </row>
    <row r="496" spans="1:12">
      <c r="A496" s="11" t="s">
        <v>644</v>
      </c>
      <c r="D496" s="11" t="s">
        <v>239</v>
      </c>
      <c r="E496" s="19" t="s">
        <v>933</v>
      </c>
      <c r="F496" s="10">
        <v>42036</v>
      </c>
      <c r="G496" s="10">
        <v>45689</v>
      </c>
      <c r="H496" s="11">
        <v>11</v>
      </c>
      <c r="I496" s="20" t="s">
        <v>238</v>
      </c>
      <c r="J496" s="11" t="s">
        <v>240</v>
      </c>
      <c r="K496" s="11" t="s">
        <v>4263</v>
      </c>
      <c r="L496" s="11">
        <v>2</v>
      </c>
    </row>
    <row r="497" spans="1:12">
      <c r="A497" s="11" t="s">
        <v>645</v>
      </c>
      <c r="D497" s="11" t="s">
        <v>239</v>
      </c>
      <c r="E497" s="19" t="s">
        <v>934</v>
      </c>
      <c r="F497" s="10">
        <v>42036</v>
      </c>
      <c r="G497" s="10">
        <v>45689</v>
      </c>
      <c r="H497" s="11">
        <v>11</v>
      </c>
      <c r="I497" s="20" t="s">
        <v>238</v>
      </c>
      <c r="J497" s="11" t="s">
        <v>240</v>
      </c>
      <c r="K497" s="11" t="s">
        <v>4263</v>
      </c>
      <c r="L497" s="11">
        <v>2</v>
      </c>
    </row>
    <row r="498" spans="1:12">
      <c r="A498" s="11" t="s">
        <v>685</v>
      </c>
      <c r="D498" s="11" t="s">
        <v>239</v>
      </c>
      <c r="E498" s="19" t="s">
        <v>935</v>
      </c>
      <c r="F498" s="10">
        <v>42036</v>
      </c>
      <c r="G498" s="10">
        <v>45689</v>
      </c>
      <c r="H498" s="11">
        <v>11</v>
      </c>
      <c r="I498" s="20" t="s">
        <v>238</v>
      </c>
      <c r="J498" s="11" t="s">
        <v>240</v>
      </c>
      <c r="K498" s="11" t="s">
        <v>4263</v>
      </c>
      <c r="L498" s="11">
        <v>2</v>
      </c>
    </row>
    <row r="499" spans="1:12">
      <c r="A499" s="11" t="s">
        <v>686</v>
      </c>
      <c r="D499" s="11" t="s">
        <v>239</v>
      </c>
      <c r="E499" s="19" t="s">
        <v>936</v>
      </c>
      <c r="F499" s="10">
        <v>42036</v>
      </c>
      <c r="G499" s="10">
        <v>45689</v>
      </c>
      <c r="H499" s="11">
        <v>11</v>
      </c>
      <c r="I499" s="20" t="s">
        <v>238</v>
      </c>
      <c r="J499" s="11" t="s">
        <v>240</v>
      </c>
      <c r="K499" s="11" t="s">
        <v>4263</v>
      </c>
      <c r="L499" s="11">
        <v>2</v>
      </c>
    </row>
    <row r="500" spans="1:12">
      <c r="A500" s="11" t="s">
        <v>687</v>
      </c>
      <c r="D500" s="11" t="s">
        <v>239</v>
      </c>
      <c r="E500" s="19" t="s">
        <v>937</v>
      </c>
      <c r="F500" s="10">
        <v>42036</v>
      </c>
      <c r="G500" s="10">
        <v>45689</v>
      </c>
      <c r="H500" s="11">
        <v>11</v>
      </c>
      <c r="I500" s="20" t="s">
        <v>238</v>
      </c>
      <c r="J500" s="11" t="s">
        <v>240</v>
      </c>
      <c r="K500" s="11" t="s">
        <v>4263</v>
      </c>
      <c r="L500" s="11">
        <v>2</v>
      </c>
    </row>
    <row r="501" spans="1:12">
      <c r="A501" s="11" t="s">
        <v>688</v>
      </c>
      <c r="D501" s="11" t="s">
        <v>239</v>
      </c>
      <c r="E501" s="19" t="s">
        <v>938</v>
      </c>
      <c r="F501" s="10">
        <v>42036</v>
      </c>
      <c r="G501" s="10">
        <v>45689</v>
      </c>
      <c r="H501" s="11">
        <v>11</v>
      </c>
      <c r="I501" s="20" t="s">
        <v>238</v>
      </c>
      <c r="J501" s="11" t="s">
        <v>240</v>
      </c>
      <c r="K501" s="11" t="s">
        <v>4263</v>
      </c>
      <c r="L501" s="11">
        <v>2</v>
      </c>
    </row>
    <row r="502" spans="1:12">
      <c r="A502" s="11" t="s">
        <v>689</v>
      </c>
      <c r="D502" s="11" t="s">
        <v>239</v>
      </c>
      <c r="E502" s="19" t="s">
        <v>939</v>
      </c>
      <c r="F502" s="10">
        <v>42036</v>
      </c>
      <c r="G502" s="10">
        <v>45689</v>
      </c>
      <c r="H502" s="11">
        <v>11</v>
      </c>
      <c r="I502" s="20" t="s">
        <v>238</v>
      </c>
      <c r="J502" s="11" t="s">
        <v>240</v>
      </c>
      <c r="K502" s="11" t="s">
        <v>4263</v>
      </c>
      <c r="L502" s="11">
        <v>2</v>
      </c>
    </row>
    <row r="503" spans="1:12">
      <c r="A503" s="11" t="s">
        <v>690</v>
      </c>
      <c r="D503" s="11" t="s">
        <v>239</v>
      </c>
      <c r="E503" s="19" t="s">
        <v>940</v>
      </c>
      <c r="F503" s="10">
        <v>42036</v>
      </c>
      <c r="G503" s="10">
        <v>45689</v>
      </c>
      <c r="H503" s="11">
        <v>11</v>
      </c>
      <c r="I503" s="20" t="s">
        <v>238</v>
      </c>
      <c r="J503" s="11" t="s">
        <v>240</v>
      </c>
      <c r="K503" s="11" t="s">
        <v>4263</v>
      </c>
      <c r="L503" s="11">
        <v>2</v>
      </c>
    </row>
    <row r="504" spans="1:12">
      <c r="A504" s="11" t="s">
        <v>691</v>
      </c>
      <c r="D504" s="11" t="s">
        <v>239</v>
      </c>
      <c r="E504" s="19" t="s">
        <v>941</v>
      </c>
      <c r="F504" s="10">
        <v>42036</v>
      </c>
      <c r="G504" s="10">
        <v>45689</v>
      </c>
      <c r="H504" s="11">
        <v>11</v>
      </c>
      <c r="I504" s="20" t="s">
        <v>238</v>
      </c>
      <c r="J504" s="11" t="s">
        <v>240</v>
      </c>
      <c r="K504" s="11" t="s">
        <v>4263</v>
      </c>
      <c r="L504" s="11">
        <v>2</v>
      </c>
    </row>
    <row r="505" spans="1:12">
      <c r="A505" s="11" t="s">
        <v>692</v>
      </c>
      <c r="D505" s="11" t="s">
        <v>239</v>
      </c>
      <c r="E505" s="19" t="s">
        <v>942</v>
      </c>
      <c r="F505" s="10">
        <v>42036</v>
      </c>
      <c r="G505" s="10">
        <v>45689</v>
      </c>
      <c r="H505" s="11">
        <v>11</v>
      </c>
      <c r="I505" s="20" t="s">
        <v>238</v>
      </c>
      <c r="J505" s="11" t="s">
        <v>240</v>
      </c>
      <c r="K505" s="11" t="s">
        <v>4263</v>
      </c>
      <c r="L505" s="11">
        <v>2</v>
      </c>
    </row>
    <row r="506" spans="1:12">
      <c r="A506" s="11" t="s">
        <v>693</v>
      </c>
      <c r="D506" s="11" t="s">
        <v>239</v>
      </c>
      <c r="E506" s="19" t="s">
        <v>943</v>
      </c>
      <c r="F506" s="10">
        <v>42036</v>
      </c>
      <c r="G506" s="10">
        <v>45689</v>
      </c>
      <c r="H506" s="11">
        <v>11</v>
      </c>
      <c r="I506" s="20" t="s">
        <v>238</v>
      </c>
      <c r="J506" s="11" t="s">
        <v>240</v>
      </c>
      <c r="K506" s="11" t="s">
        <v>4263</v>
      </c>
      <c r="L506" s="11">
        <v>2</v>
      </c>
    </row>
    <row r="507" spans="1:12">
      <c r="A507" s="11" t="s">
        <v>694</v>
      </c>
      <c r="D507" s="11" t="s">
        <v>239</v>
      </c>
      <c r="E507" s="19" t="s">
        <v>944</v>
      </c>
      <c r="F507" s="10">
        <v>42036</v>
      </c>
      <c r="G507" s="10">
        <v>45689</v>
      </c>
      <c r="H507" s="11">
        <v>11</v>
      </c>
      <c r="I507" s="20" t="s">
        <v>238</v>
      </c>
      <c r="J507" s="11" t="s">
        <v>240</v>
      </c>
      <c r="K507" s="11" t="s">
        <v>4263</v>
      </c>
      <c r="L507" s="11">
        <v>2</v>
      </c>
    </row>
    <row r="508" spans="1:12">
      <c r="A508" s="11" t="s">
        <v>695</v>
      </c>
      <c r="D508" s="11" t="s">
        <v>239</v>
      </c>
      <c r="E508" s="19" t="s">
        <v>945</v>
      </c>
      <c r="F508" s="10">
        <v>42036</v>
      </c>
      <c r="G508" s="10">
        <v>45689</v>
      </c>
      <c r="H508" s="11">
        <v>11</v>
      </c>
      <c r="I508" s="20" t="s">
        <v>238</v>
      </c>
      <c r="J508" s="11" t="s">
        <v>240</v>
      </c>
      <c r="K508" s="11" t="s">
        <v>4263</v>
      </c>
      <c r="L508" s="11">
        <v>2</v>
      </c>
    </row>
    <row r="509" spans="1:12">
      <c r="A509" s="11" t="s">
        <v>696</v>
      </c>
      <c r="D509" s="11" t="s">
        <v>239</v>
      </c>
      <c r="E509" s="19" t="s">
        <v>946</v>
      </c>
      <c r="F509" s="10">
        <v>42036</v>
      </c>
      <c r="G509" s="10">
        <v>45689</v>
      </c>
      <c r="H509" s="11">
        <v>11</v>
      </c>
      <c r="I509" s="20" t="s">
        <v>238</v>
      </c>
      <c r="J509" s="11" t="s">
        <v>240</v>
      </c>
      <c r="K509" s="11" t="s">
        <v>4263</v>
      </c>
      <c r="L509" s="11">
        <v>2</v>
      </c>
    </row>
    <row r="510" spans="1:12">
      <c r="A510" s="11" t="s">
        <v>697</v>
      </c>
      <c r="D510" s="11" t="s">
        <v>239</v>
      </c>
      <c r="E510" s="19" t="s">
        <v>947</v>
      </c>
      <c r="F510" s="10">
        <v>42036</v>
      </c>
      <c r="G510" s="10">
        <v>45689</v>
      </c>
      <c r="H510" s="11">
        <v>11</v>
      </c>
      <c r="I510" s="20" t="s">
        <v>238</v>
      </c>
      <c r="J510" s="11" t="s">
        <v>240</v>
      </c>
      <c r="K510" s="11" t="s">
        <v>4263</v>
      </c>
      <c r="L510" s="11">
        <v>2</v>
      </c>
    </row>
    <row r="511" spans="1:12">
      <c r="A511" s="11" t="s">
        <v>698</v>
      </c>
      <c r="D511" s="11" t="s">
        <v>239</v>
      </c>
      <c r="E511" s="19" t="s">
        <v>948</v>
      </c>
      <c r="F511" s="10">
        <v>42036</v>
      </c>
      <c r="G511" s="10">
        <v>45689</v>
      </c>
      <c r="H511" s="11">
        <v>11</v>
      </c>
      <c r="I511" s="20" t="s">
        <v>238</v>
      </c>
      <c r="J511" s="11" t="s">
        <v>240</v>
      </c>
      <c r="K511" s="11" t="s">
        <v>4263</v>
      </c>
      <c r="L511" s="11">
        <v>2</v>
      </c>
    </row>
    <row r="512" spans="1:12">
      <c r="A512" s="11" t="s">
        <v>949</v>
      </c>
      <c r="D512" s="11" t="s">
        <v>239</v>
      </c>
      <c r="E512" s="19" t="s">
        <v>1178</v>
      </c>
      <c r="F512" s="10">
        <v>42036</v>
      </c>
      <c r="G512" s="10">
        <v>45689</v>
      </c>
      <c r="H512" s="11">
        <v>11</v>
      </c>
      <c r="I512" s="20" t="s">
        <v>238</v>
      </c>
      <c r="J512" s="11" t="s">
        <v>240</v>
      </c>
      <c r="K512" s="11" t="s">
        <v>4263</v>
      </c>
      <c r="L512" s="11">
        <v>2</v>
      </c>
    </row>
    <row r="513" spans="1:12">
      <c r="A513" s="11" t="s">
        <v>950</v>
      </c>
      <c r="D513" s="11" t="s">
        <v>239</v>
      </c>
      <c r="E513" s="19" t="s">
        <v>1179</v>
      </c>
      <c r="F513" s="10">
        <v>42036</v>
      </c>
      <c r="G513" s="10">
        <v>45689</v>
      </c>
      <c r="H513" s="11">
        <v>11</v>
      </c>
      <c r="I513" s="20" t="s">
        <v>238</v>
      </c>
      <c r="J513" s="11" t="s">
        <v>240</v>
      </c>
      <c r="K513" s="11" t="s">
        <v>4263</v>
      </c>
      <c r="L513" s="11">
        <v>2</v>
      </c>
    </row>
    <row r="514" spans="1:12">
      <c r="A514" s="11" t="s">
        <v>951</v>
      </c>
      <c r="D514" s="11" t="s">
        <v>239</v>
      </c>
      <c r="E514" s="19" t="s">
        <v>1180</v>
      </c>
      <c r="F514" s="10">
        <v>42036</v>
      </c>
      <c r="G514" s="10">
        <v>45689</v>
      </c>
      <c r="H514" s="11">
        <v>11</v>
      </c>
      <c r="I514" s="20" t="s">
        <v>238</v>
      </c>
      <c r="J514" s="11" t="s">
        <v>240</v>
      </c>
      <c r="K514" s="11" t="s">
        <v>4263</v>
      </c>
      <c r="L514" s="11">
        <v>2</v>
      </c>
    </row>
    <row r="515" spans="1:12">
      <c r="A515" s="11" t="s">
        <v>952</v>
      </c>
      <c r="D515" s="11" t="s">
        <v>239</v>
      </c>
      <c r="E515" s="19" t="s">
        <v>1181</v>
      </c>
      <c r="F515" s="10">
        <v>42036</v>
      </c>
      <c r="G515" s="10">
        <v>45689</v>
      </c>
      <c r="H515" s="11">
        <v>11</v>
      </c>
      <c r="I515" s="20" t="s">
        <v>238</v>
      </c>
      <c r="J515" s="11" t="s">
        <v>240</v>
      </c>
      <c r="K515" s="11" t="s">
        <v>4263</v>
      </c>
      <c r="L515" s="11">
        <v>2</v>
      </c>
    </row>
    <row r="516" spans="1:12">
      <c r="A516" s="11" t="s">
        <v>953</v>
      </c>
      <c r="D516" s="11" t="s">
        <v>239</v>
      </c>
      <c r="E516" s="19" t="s">
        <v>1182</v>
      </c>
      <c r="F516" s="10">
        <v>42036</v>
      </c>
      <c r="G516" s="10">
        <v>45689</v>
      </c>
      <c r="H516" s="11">
        <v>11</v>
      </c>
      <c r="I516" s="20" t="s">
        <v>238</v>
      </c>
      <c r="J516" s="11" t="s">
        <v>240</v>
      </c>
      <c r="K516" s="11" t="s">
        <v>4263</v>
      </c>
      <c r="L516" s="11">
        <v>2</v>
      </c>
    </row>
    <row r="517" spans="1:12">
      <c r="A517" s="11" t="s">
        <v>954</v>
      </c>
      <c r="D517" s="11" t="s">
        <v>239</v>
      </c>
      <c r="E517" s="19" t="s">
        <v>1183</v>
      </c>
      <c r="F517" s="10">
        <v>42036</v>
      </c>
      <c r="G517" s="10">
        <v>45689</v>
      </c>
      <c r="H517" s="11">
        <v>11</v>
      </c>
      <c r="I517" s="20" t="s">
        <v>238</v>
      </c>
      <c r="J517" s="11" t="s">
        <v>240</v>
      </c>
      <c r="K517" s="11" t="s">
        <v>4263</v>
      </c>
      <c r="L517" s="11">
        <v>2</v>
      </c>
    </row>
    <row r="518" spans="1:12">
      <c r="A518" s="11" t="s">
        <v>955</v>
      </c>
      <c r="D518" s="11" t="s">
        <v>239</v>
      </c>
      <c r="E518" s="19" t="s">
        <v>1184</v>
      </c>
      <c r="F518" s="10">
        <v>42036</v>
      </c>
      <c r="G518" s="10">
        <v>45689</v>
      </c>
      <c r="H518" s="11">
        <v>11</v>
      </c>
      <c r="I518" s="20" t="s">
        <v>238</v>
      </c>
      <c r="J518" s="11" t="s">
        <v>240</v>
      </c>
      <c r="K518" s="11" t="s">
        <v>4263</v>
      </c>
      <c r="L518" s="11">
        <v>2</v>
      </c>
    </row>
    <row r="519" spans="1:12">
      <c r="A519" s="11" t="s">
        <v>956</v>
      </c>
      <c r="D519" s="11" t="s">
        <v>239</v>
      </c>
      <c r="E519" s="19" t="s">
        <v>1185</v>
      </c>
      <c r="F519" s="10">
        <v>42036</v>
      </c>
      <c r="G519" s="10">
        <v>45689</v>
      </c>
      <c r="H519" s="11">
        <v>11</v>
      </c>
      <c r="I519" s="20" t="s">
        <v>238</v>
      </c>
      <c r="J519" s="11" t="s">
        <v>240</v>
      </c>
      <c r="K519" s="11" t="s">
        <v>4263</v>
      </c>
      <c r="L519" s="11">
        <v>2</v>
      </c>
    </row>
    <row r="520" spans="1:12">
      <c r="A520" s="11" t="s">
        <v>957</v>
      </c>
      <c r="D520" s="11" t="s">
        <v>239</v>
      </c>
      <c r="E520" s="19" t="s">
        <v>1186</v>
      </c>
      <c r="F520" s="10">
        <v>42036</v>
      </c>
      <c r="G520" s="10">
        <v>45689</v>
      </c>
      <c r="H520" s="11">
        <v>11</v>
      </c>
      <c r="I520" s="20" t="s">
        <v>238</v>
      </c>
      <c r="J520" s="11" t="s">
        <v>240</v>
      </c>
      <c r="K520" s="11" t="s">
        <v>4263</v>
      </c>
      <c r="L520" s="11">
        <v>2</v>
      </c>
    </row>
    <row r="521" spans="1:12">
      <c r="A521" s="11" t="s">
        <v>958</v>
      </c>
      <c r="D521" s="11" t="s">
        <v>239</v>
      </c>
      <c r="E521" s="19" t="s">
        <v>1187</v>
      </c>
      <c r="F521" s="10">
        <v>42036</v>
      </c>
      <c r="G521" s="10">
        <v>45689</v>
      </c>
      <c r="H521" s="11">
        <v>11</v>
      </c>
      <c r="I521" s="20" t="s">
        <v>238</v>
      </c>
      <c r="J521" s="11" t="s">
        <v>240</v>
      </c>
      <c r="K521" s="11" t="s">
        <v>4263</v>
      </c>
      <c r="L521" s="11">
        <v>2</v>
      </c>
    </row>
    <row r="522" spans="1:12">
      <c r="A522" s="11" t="s">
        <v>959</v>
      </c>
      <c r="D522" s="11" t="s">
        <v>239</v>
      </c>
      <c r="E522" s="19" t="s">
        <v>1188</v>
      </c>
      <c r="F522" s="10">
        <v>42036</v>
      </c>
      <c r="G522" s="10">
        <v>45689</v>
      </c>
      <c r="H522" s="11">
        <v>11</v>
      </c>
      <c r="I522" s="20" t="s">
        <v>238</v>
      </c>
      <c r="J522" s="11" t="s">
        <v>240</v>
      </c>
      <c r="K522" s="11" t="s">
        <v>4263</v>
      </c>
      <c r="L522" s="11">
        <v>2</v>
      </c>
    </row>
    <row r="523" spans="1:12">
      <c r="A523" s="11" t="s">
        <v>960</v>
      </c>
      <c r="D523" s="11" t="s">
        <v>239</v>
      </c>
      <c r="E523" s="19" t="s">
        <v>1189</v>
      </c>
      <c r="F523" s="10">
        <v>42036</v>
      </c>
      <c r="G523" s="10">
        <v>45689</v>
      </c>
      <c r="H523" s="11">
        <v>11</v>
      </c>
      <c r="I523" s="20" t="s">
        <v>238</v>
      </c>
      <c r="J523" s="11" t="s">
        <v>240</v>
      </c>
      <c r="K523" s="11" t="s">
        <v>4263</v>
      </c>
      <c r="L523" s="11">
        <v>2</v>
      </c>
    </row>
    <row r="524" spans="1:12">
      <c r="A524" s="11" t="s">
        <v>961</v>
      </c>
      <c r="D524" s="11" t="s">
        <v>239</v>
      </c>
      <c r="E524" s="19" t="s">
        <v>1190</v>
      </c>
      <c r="F524" s="10">
        <v>42036</v>
      </c>
      <c r="G524" s="10">
        <v>45689</v>
      </c>
      <c r="H524" s="11">
        <v>11</v>
      </c>
      <c r="I524" s="20" t="s">
        <v>238</v>
      </c>
      <c r="J524" s="11" t="s">
        <v>240</v>
      </c>
      <c r="K524" s="11" t="s">
        <v>4263</v>
      </c>
      <c r="L524" s="11">
        <v>2</v>
      </c>
    </row>
    <row r="525" spans="1:12">
      <c r="A525" s="11" t="s">
        <v>962</v>
      </c>
      <c r="D525" s="11" t="s">
        <v>239</v>
      </c>
      <c r="E525" s="19" t="s">
        <v>1191</v>
      </c>
      <c r="F525" s="10">
        <v>42036</v>
      </c>
      <c r="G525" s="10">
        <v>45689</v>
      </c>
      <c r="H525" s="11">
        <v>11</v>
      </c>
      <c r="I525" s="20" t="s">
        <v>238</v>
      </c>
      <c r="J525" s="11" t="s">
        <v>240</v>
      </c>
      <c r="K525" s="11" t="s">
        <v>4263</v>
      </c>
      <c r="L525" s="11">
        <v>2</v>
      </c>
    </row>
    <row r="526" spans="1:12">
      <c r="A526" s="11" t="s">
        <v>963</v>
      </c>
      <c r="D526" s="11" t="s">
        <v>239</v>
      </c>
      <c r="E526" s="19" t="s">
        <v>1192</v>
      </c>
      <c r="F526" s="10">
        <v>42036</v>
      </c>
      <c r="G526" s="10">
        <v>45689</v>
      </c>
      <c r="H526" s="11">
        <v>11</v>
      </c>
      <c r="I526" s="20" t="s">
        <v>238</v>
      </c>
      <c r="J526" s="11" t="s">
        <v>240</v>
      </c>
      <c r="K526" s="11" t="s">
        <v>4263</v>
      </c>
      <c r="L526" s="11">
        <v>2</v>
      </c>
    </row>
    <row r="527" spans="1:12">
      <c r="A527" s="11" t="s">
        <v>964</v>
      </c>
      <c r="D527" s="11" t="s">
        <v>239</v>
      </c>
      <c r="E527" s="19" t="s">
        <v>1193</v>
      </c>
      <c r="F527" s="10">
        <v>42036</v>
      </c>
      <c r="G527" s="10">
        <v>45689</v>
      </c>
      <c r="H527" s="11">
        <v>11</v>
      </c>
      <c r="I527" s="20" t="s">
        <v>238</v>
      </c>
      <c r="J527" s="11" t="s">
        <v>240</v>
      </c>
      <c r="K527" s="11" t="s">
        <v>4263</v>
      </c>
      <c r="L527" s="11">
        <v>2</v>
      </c>
    </row>
    <row r="528" spans="1:12">
      <c r="A528" s="11" t="s">
        <v>965</v>
      </c>
      <c r="D528" s="11" t="s">
        <v>239</v>
      </c>
      <c r="E528" s="19" t="s">
        <v>1194</v>
      </c>
      <c r="F528" s="10">
        <v>42036</v>
      </c>
      <c r="G528" s="10">
        <v>45689</v>
      </c>
      <c r="H528" s="11">
        <v>11</v>
      </c>
      <c r="I528" s="20" t="s">
        <v>238</v>
      </c>
      <c r="J528" s="11" t="s">
        <v>240</v>
      </c>
      <c r="K528" s="11" t="s">
        <v>4263</v>
      </c>
      <c r="L528" s="11">
        <v>2</v>
      </c>
    </row>
    <row r="529" spans="1:12">
      <c r="A529" s="11" t="s">
        <v>966</v>
      </c>
      <c r="D529" s="11" t="s">
        <v>239</v>
      </c>
      <c r="E529" s="19" t="s">
        <v>1195</v>
      </c>
      <c r="F529" s="10">
        <v>42036</v>
      </c>
      <c r="G529" s="10">
        <v>45689</v>
      </c>
      <c r="H529" s="11">
        <v>11</v>
      </c>
      <c r="I529" s="20" t="s">
        <v>238</v>
      </c>
      <c r="J529" s="11" t="s">
        <v>240</v>
      </c>
      <c r="K529" s="11" t="s">
        <v>4263</v>
      </c>
      <c r="L529" s="11">
        <v>2</v>
      </c>
    </row>
    <row r="530" spans="1:12">
      <c r="A530" s="11" t="s">
        <v>967</v>
      </c>
      <c r="D530" s="11" t="s">
        <v>239</v>
      </c>
      <c r="E530" s="19" t="s">
        <v>1196</v>
      </c>
      <c r="F530" s="10">
        <v>42036</v>
      </c>
      <c r="G530" s="10">
        <v>45689</v>
      </c>
      <c r="H530" s="11">
        <v>11</v>
      </c>
      <c r="I530" s="20" t="s">
        <v>238</v>
      </c>
      <c r="J530" s="11" t="s">
        <v>240</v>
      </c>
      <c r="K530" s="11" t="s">
        <v>4263</v>
      </c>
      <c r="L530" s="11">
        <v>2</v>
      </c>
    </row>
    <row r="531" spans="1:12">
      <c r="A531" s="11" t="s">
        <v>968</v>
      </c>
      <c r="D531" s="11" t="s">
        <v>239</v>
      </c>
      <c r="E531" s="19" t="s">
        <v>1197</v>
      </c>
      <c r="F531" s="10">
        <v>42036</v>
      </c>
      <c r="G531" s="10">
        <v>45689</v>
      </c>
      <c r="H531" s="11">
        <v>11</v>
      </c>
      <c r="I531" s="20" t="s">
        <v>238</v>
      </c>
      <c r="J531" s="11" t="s">
        <v>240</v>
      </c>
      <c r="K531" s="11" t="s">
        <v>4263</v>
      </c>
      <c r="L531" s="11">
        <v>2</v>
      </c>
    </row>
    <row r="532" spans="1:12">
      <c r="A532" s="11" t="s">
        <v>969</v>
      </c>
      <c r="D532" s="11" t="s">
        <v>239</v>
      </c>
      <c r="E532" s="19" t="s">
        <v>1198</v>
      </c>
      <c r="F532" s="10">
        <v>42036</v>
      </c>
      <c r="G532" s="10">
        <v>45689</v>
      </c>
      <c r="H532" s="11">
        <v>11</v>
      </c>
      <c r="I532" s="20" t="s">
        <v>238</v>
      </c>
      <c r="J532" s="11" t="s">
        <v>240</v>
      </c>
      <c r="K532" s="11" t="s">
        <v>4263</v>
      </c>
      <c r="L532" s="11">
        <v>2</v>
      </c>
    </row>
    <row r="533" spans="1:12">
      <c r="A533" s="11" t="s">
        <v>970</v>
      </c>
      <c r="D533" s="11" t="s">
        <v>239</v>
      </c>
      <c r="E533" s="19" t="s">
        <v>1199</v>
      </c>
      <c r="F533" s="10">
        <v>42036</v>
      </c>
      <c r="G533" s="10">
        <v>45689</v>
      </c>
      <c r="H533" s="11">
        <v>11</v>
      </c>
      <c r="I533" s="20" t="s">
        <v>238</v>
      </c>
      <c r="J533" s="11" t="s">
        <v>240</v>
      </c>
      <c r="K533" s="11" t="s">
        <v>4263</v>
      </c>
      <c r="L533" s="11">
        <v>2</v>
      </c>
    </row>
    <row r="534" spans="1:12">
      <c r="A534" s="11" t="s">
        <v>971</v>
      </c>
      <c r="D534" s="11" t="s">
        <v>239</v>
      </c>
      <c r="E534" s="19" t="s">
        <v>1200</v>
      </c>
      <c r="F534" s="10">
        <v>42036</v>
      </c>
      <c r="G534" s="10">
        <v>45689</v>
      </c>
      <c r="H534" s="11">
        <v>11</v>
      </c>
      <c r="I534" s="20" t="s">
        <v>238</v>
      </c>
      <c r="J534" s="11" t="s">
        <v>240</v>
      </c>
      <c r="K534" s="11" t="s">
        <v>4263</v>
      </c>
      <c r="L534" s="11">
        <v>2</v>
      </c>
    </row>
    <row r="535" spans="1:12">
      <c r="A535" s="11" t="s">
        <v>972</v>
      </c>
      <c r="D535" s="11" t="s">
        <v>239</v>
      </c>
      <c r="E535" s="19" t="s">
        <v>1201</v>
      </c>
      <c r="F535" s="10">
        <v>42036</v>
      </c>
      <c r="G535" s="10">
        <v>45689</v>
      </c>
      <c r="H535" s="11">
        <v>11</v>
      </c>
      <c r="I535" s="20" t="s">
        <v>238</v>
      </c>
      <c r="J535" s="11" t="s">
        <v>240</v>
      </c>
      <c r="K535" s="11" t="s">
        <v>4263</v>
      </c>
      <c r="L535" s="11">
        <v>2</v>
      </c>
    </row>
    <row r="536" spans="1:12">
      <c r="A536" s="11" t="s">
        <v>973</v>
      </c>
      <c r="D536" s="11" t="s">
        <v>239</v>
      </c>
      <c r="E536" s="19" t="s">
        <v>1202</v>
      </c>
      <c r="F536" s="10">
        <v>42036</v>
      </c>
      <c r="G536" s="10">
        <v>45689</v>
      </c>
      <c r="H536" s="11">
        <v>11</v>
      </c>
      <c r="I536" s="20" t="s">
        <v>238</v>
      </c>
      <c r="J536" s="11" t="s">
        <v>240</v>
      </c>
      <c r="K536" s="11" t="s">
        <v>4263</v>
      </c>
      <c r="L536" s="11">
        <v>2</v>
      </c>
    </row>
    <row r="537" spans="1:12">
      <c r="A537" s="11" t="s">
        <v>974</v>
      </c>
      <c r="D537" s="11" t="s">
        <v>239</v>
      </c>
      <c r="E537" s="19" t="s">
        <v>1203</v>
      </c>
      <c r="F537" s="10">
        <v>42036</v>
      </c>
      <c r="G537" s="10">
        <v>45689</v>
      </c>
      <c r="H537" s="11">
        <v>11</v>
      </c>
      <c r="I537" s="20" t="s">
        <v>238</v>
      </c>
      <c r="J537" s="11" t="s">
        <v>240</v>
      </c>
      <c r="K537" s="11" t="s">
        <v>4263</v>
      </c>
      <c r="L537" s="11">
        <v>2</v>
      </c>
    </row>
    <row r="538" spans="1:12">
      <c r="A538" s="11" t="s">
        <v>975</v>
      </c>
      <c r="D538" s="11" t="s">
        <v>239</v>
      </c>
      <c r="E538" s="19" t="s">
        <v>1204</v>
      </c>
      <c r="F538" s="10">
        <v>42036</v>
      </c>
      <c r="G538" s="10">
        <v>45689</v>
      </c>
      <c r="H538" s="11">
        <v>11</v>
      </c>
      <c r="I538" s="20" t="s">
        <v>238</v>
      </c>
      <c r="J538" s="11" t="s">
        <v>240</v>
      </c>
      <c r="K538" s="11" t="s">
        <v>4263</v>
      </c>
      <c r="L538" s="11">
        <v>2</v>
      </c>
    </row>
    <row r="539" spans="1:12">
      <c r="A539" s="11" t="s">
        <v>976</v>
      </c>
      <c r="D539" s="11" t="s">
        <v>239</v>
      </c>
      <c r="E539" s="19" t="s">
        <v>1205</v>
      </c>
      <c r="F539" s="10">
        <v>42036</v>
      </c>
      <c r="G539" s="10">
        <v>45689</v>
      </c>
      <c r="H539" s="11">
        <v>11</v>
      </c>
      <c r="I539" s="20" t="s">
        <v>238</v>
      </c>
      <c r="J539" s="11" t="s">
        <v>240</v>
      </c>
      <c r="K539" s="11" t="s">
        <v>4263</v>
      </c>
      <c r="L539" s="11">
        <v>2</v>
      </c>
    </row>
    <row r="540" spans="1:12">
      <c r="A540" s="11" t="s">
        <v>977</v>
      </c>
      <c r="D540" s="11" t="s">
        <v>239</v>
      </c>
      <c r="E540" s="19" t="s">
        <v>1206</v>
      </c>
      <c r="F540" s="10">
        <v>42036</v>
      </c>
      <c r="G540" s="10">
        <v>45689</v>
      </c>
      <c r="H540" s="11">
        <v>11</v>
      </c>
      <c r="I540" s="20" t="s">
        <v>238</v>
      </c>
      <c r="J540" s="11" t="s">
        <v>240</v>
      </c>
      <c r="K540" s="11" t="s">
        <v>4263</v>
      </c>
      <c r="L540" s="11">
        <v>2</v>
      </c>
    </row>
    <row r="541" spans="1:12">
      <c r="A541" s="11" t="s">
        <v>978</v>
      </c>
      <c r="D541" s="11" t="s">
        <v>239</v>
      </c>
      <c r="E541" s="19" t="s">
        <v>1207</v>
      </c>
      <c r="F541" s="10">
        <v>42036</v>
      </c>
      <c r="G541" s="10">
        <v>45689</v>
      </c>
      <c r="H541" s="11">
        <v>11</v>
      </c>
      <c r="I541" s="20" t="s">
        <v>238</v>
      </c>
      <c r="J541" s="11" t="s">
        <v>240</v>
      </c>
      <c r="K541" s="11" t="s">
        <v>4263</v>
      </c>
      <c r="L541" s="11">
        <v>2</v>
      </c>
    </row>
    <row r="542" spans="1:12">
      <c r="A542" s="11" t="s">
        <v>979</v>
      </c>
      <c r="D542" s="11" t="s">
        <v>239</v>
      </c>
      <c r="E542" s="19" t="s">
        <v>1208</v>
      </c>
      <c r="F542" s="10">
        <v>42036</v>
      </c>
      <c r="G542" s="10">
        <v>45689</v>
      </c>
      <c r="H542" s="11">
        <v>11</v>
      </c>
      <c r="I542" s="20" t="s">
        <v>238</v>
      </c>
      <c r="J542" s="11" t="s">
        <v>240</v>
      </c>
      <c r="K542" s="11" t="s">
        <v>4263</v>
      </c>
      <c r="L542" s="11">
        <v>2</v>
      </c>
    </row>
    <row r="543" spans="1:12">
      <c r="A543" s="11" t="s">
        <v>980</v>
      </c>
      <c r="D543" s="11" t="s">
        <v>239</v>
      </c>
      <c r="E543" s="19" t="s">
        <v>1209</v>
      </c>
      <c r="F543" s="10">
        <v>42036</v>
      </c>
      <c r="G543" s="10">
        <v>45689</v>
      </c>
      <c r="H543" s="11">
        <v>11</v>
      </c>
      <c r="I543" s="20" t="s">
        <v>238</v>
      </c>
      <c r="J543" s="11" t="s">
        <v>240</v>
      </c>
      <c r="K543" s="11" t="s">
        <v>4263</v>
      </c>
      <c r="L543" s="11">
        <v>2</v>
      </c>
    </row>
    <row r="544" spans="1:12">
      <c r="A544" s="11" t="s">
        <v>981</v>
      </c>
      <c r="D544" s="11" t="s">
        <v>239</v>
      </c>
      <c r="E544" s="19" t="s">
        <v>1210</v>
      </c>
      <c r="F544" s="10">
        <v>42036</v>
      </c>
      <c r="G544" s="10">
        <v>45689</v>
      </c>
      <c r="H544" s="11">
        <v>11</v>
      </c>
      <c r="I544" s="20" t="s">
        <v>238</v>
      </c>
      <c r="J544" s="11" t="s">
        <v>240</v>
      </c>
      <c r="K544" s="11" t="s">
        <v>4263</v>
      </c>
      <c r="L544" s="11">
        <v>2</v>
      </c>
    </row>
    <row r="545" spans="1:12">
      <c r="A545" s="11" t="s">
        <v>982</v>
      </c>
      <c r="D545" s="11" t="s">
        <v>239</v>
      </c>
      <c r="E545" s="19" t="s">
        <v>1211</v>
      </c>
      <c r="F545" s="10">
        <v>42036</v>
      </c>
      <c r="G545" s="10">
        <v>45689</v>
      </c>
      <c r="H545" s="11">
        <v>11</v>
      </c>
      <c r="I545" s="20" t="s">
        <v>238</v>
      </c>
      <c r="J545" s="11" t="s">
        <v>240</v>
      </c>
      <c r="K545" s="11" t="s">
        <v>4263</v>
      </c>
      <c r="L545" s="11">
        <v>2</v>
      </c>
    </row>
    <row r="546" spans="1:12">
      <c r="A546" s="11" t="s">
        <v>983</v>
      </c>
      <c r="D546" s="11" t="s">
        <v>239</v>
      </c>
      <c r="E546" s="19" t="s">
        <v>1212</v>
      </c>
      <c r="F546" s="10">
        <v>42036</v>
      </c>
      <c r="G546" s="10">
        <v>45689</v>
      </c>
      <c r="H546" s="11">
        <v>11</v>
      </c>
      <c r="I546" s="20" t="s">
        <v>238</v>
      </c>
      <c r="J546" s="11" t="s">
        <v>240</v>
      </c>
      <c r="K546" s="11" t="s">
        <v>4263</v>
      </c>
      <c r="L546" s="11">
        <v>2</v>
      </c>
    </row>
    <row r="547" spans="1:12">
      <c r="A547" s="11" t="s">
        <v>984</v>
      </c>
      <c r="D547" s="11" t="s">
        <v>239</v>
      </c>
      <c r="E547" s="19" t="s">
        <v>1213</v>
      </c>
      <c r="F547" s="10">
        <v>42036</v>
      </c>
      <c r="G547" s="10">
        <v>45689</v>
      </c>
      <c r="H547" s="11">
        <v>11</v>
      </c>
      <c r="I547" s="20" t="s">
        <v>238</v>
      </c>
      <c r="J547" s="11" t="s">
        <v>240</v>
      </c>
      <c r="K547" s="11" t="s">
        <v>4263</v>
      </c>
      <c r="L547" s="11">
        <v>2</v>
      </c>
    </row>
    <row r="548" spans="1:12">
      <c r="A548" s="11" t="s">
        <v>985</v>
      </c>
      <c r="D548" s="11" t="s">
        <v>239</v>
      </c>
      <c r="E548" s="19" t="s">
        <v>1214</v>
      </c>
      <c r="F548" s="10">
        <v>42036</v>
      </c>
      <c r="G548" s="10">
        <v>45689</v>
      </c>
      <c r="H548" s="11">
        <v>11</v>
      </c>
      <c r="I548" s="20" t="s">
        <v>238</v>
      </c>
      <c r="J548" s="11" t="s">
        <v>240</v>
      </c>
      <c r="K548" s="11" t="s">
        <v>4263</v>
      </c>
      <c r="L548" s="11">
        <v>2</v>
      </c>
    </row>
    <row r="549" spans="1:12">
      <c r="A549" s="11" t="s">
        <v>986</v>
      </c>
      <c r="D549" s="11" t="s">
        <v>239</v>
      </c>
      <c r="E549" s="19" t="s">
        <v>1215</v>
      </c>
      <c r="F549" s="10">
        <v>42036</v>
      </c>
      <c r="G549" s="10">
        <v>45689</v>
      </c>
      <c r="H549" s="11">
        <v>11</v>
      </c>
      <c r="I549" s="20" t="s">
        <v>238</v>
      </c>
      <c r="J549" s="11" t="s">
        <v>240</v>
      </c>
      <c r="K549" s="11" t="s">
        <v>4263</v>
      </c>
      <c r="L549" s="11">
        <v>2</v>
      </c>
    </row>
    <row r="550" spans="1:12">
      <c r="A550" s="11" t="s">
        <v>987</v>
      </c>
      <c r="D550" s="11" t="s">
        <v>239</v>
      </c>
      <c r="E550" s="19" t="s">
        <v>1216</v>
      </c>
      <c r="F550" s="10">
        <v>42036</v>
      </c>
      <c r="G550" s="10">
        <v>45689</v>
      </c>
      <c r="H550" s="11">
        <v>11</v>
      </c>
      <c r="I550" s="20" t="s">
        <v>238</v>
      </c>
      <c r="J550" s="11" t="s">
        <v>240</v>
      </c>
      <c r="K550" s="11" t="s">
        <v>4263</v>
      </c>
      <c r="L550" s="11">
        <v>2</v>
      </c>
    </row>
    <row r="551" spans="1:12">
      <c r="A551" s="11" t="s">
        <v>988</v>
      </c>
      <c r="D551" s="11" t="s">
        <v>239</v>
      </c>
      <c r="E551" s="19" t="s">
        <v>1217</v>
      </c>
      <c r="F551" s="10">
        <v>42036</v>
      </c>
      <c r="G551" s="10">
        <v>45689</v>
      </c>
      <c r="H551" s="11">
        <v>11</v>
      </c>
      <c r="I551" s="20" t="s">
        <v>238</v>
      </c>
      <c r="J551" s="11" t="s">
        <v>240</v>
      </c>
      <c r="K551" s="11" t="s">
        <v>4263</v>
      </c>
      <c r="L551" s="11">
        <v>2</v>
      </c>
    </row>
    <row r="552" spans="1:12">
      <c r="A552" s="11" t="s">
        <v>989</v>
      </c>
      <c r="D552" s="11" t="s">
        <v>239</v>
      </c>
      <c r="E552" s="19" t="s">
        <v>1218</v>
      </c>
      <c r="F552" s="10">
        <v>42036</v>
      </c>
      <c r="G552" s="10">
        <v>45689</v>
      </c>
      <c r="H552" s="11">
        <v>11</v>
      </c>
      <c r="I552" s="20" t="s">
        <v>238</v>
      </c>
      <c r="J552" s="11" t="s">
        <v>240</v>
      </c>
      <c r="K552" s="11" t="s">
        <v>4263</v>
      </c>
      <c r="L552" s="11">
        <v>2</v>
      </c>
    </row>
    <row r="553" spans="1:12">
      <c r="A553" s="11" t="s">
        <v>990</v>
      </c>
      <c r="D553" s="11" t="s">
        <v>239</v>
      </c>
      <c r="E553" s="19" t="s">
        <v>1219</v>
      </c>
      <c r="F553" s="10">
        <v>42036</v>
      </c>
      <c r="G553" s="10">
        <v>45689</v>
      </c>
      <c r="H553" s="11">
        <v>11</v>
      </c>
      <c r="I553" s="20" t="s">
        <v>238</v>
      </c>
      <c r="J553" s="11" t="s">
        <v>240</v>
      </c>
      <c r="K553" s="11" t="s">
        <v>4263</v>
      </c>
      <c r="L553" s="11">
        <v>2</v>
      </c>
    </row>
    <row r="554" spans="1:12">
      <c r="A554" s="11" t="s">
        <v>991</v>
      </c>
      <c r="D554" s="11" t="s">
        <v>239</v>
      </c>
      <c r="E554" s="19" t="s">
        <v>1220</v>
      </c>
      <c r="F554" s="10">
        <v>42036</v>
      </c>
      <c r="G554" s="10">
        <v>45689</v>
      </c>
      <c r="H554" s="11">
        <v>11</v>
      </c>
      <c r="I554" s="20" t="s">
        <v>238</v>
      </c>
      <c r="J554" s="11" t="s">
        <v>240</v>
      </c>
      <c r="K554" s="11" t="s">
        <v>4263</v>
      </c>
      <c r="L554" s="11">
        <v>2</v>
      </c>
    </row>
    <row r="555" spans="1:12">
      <c r="A555" s="11" t="s">
        <v>992</v>
      </c>
      <c r="D555" s="11" t="s">
        <v>239</v>
      </c>
      <c r="E555" s="19" t="s">
        <v>1221</v>
      </c>
      <c r="F555" s="10">
        <v>42036</v>
      </c>
      <c r="G555" s="10">
        <v>45689</v>
      </c>
      <c r="H555" s="11">
        <v>11</v>
      </c>
      <c r="I555" s="20" t="s">
        <v>238</v>
      </c>
      <c r="J555" s="11" t="s">
        <v>240</v>
      </c>
      <c r="K555" s="11" t="s">
        <v>4263</v>
      </c>
      <c r="L555" s="11">
        <v>2</v>
      </c>
    </row>
    <row r="556" spans="1:12">
      <c r="A556" s="11" t="s">
        <v>993</v>
      </c>
      <c r="D556" s="11" t="s">
        <v>239</v>
      </c>
      <c r="E556" s="19" t="s">
        <v>1222</v>
      </c>
      <c r="F556" s="10">
        <v>42036</v>
      </c>
      <c r="G556" s="10">
        <v>45689</v>
      </c>
      <c r="H556" s="11">
        <v>11</v>
      </c>
      <c r="I556" s="20" t="s">
        <v>238</v>
      </c>
      <c r="J556" s="11" t="s">
        <v>240</v>
      </c>
      <c r="K556" s="11" t="s">
        <v>4263</v>
      </c>
      <c r="L556" s="11">
        <v>2</v>
      </c>
    </row>
    <row r="557" spans="1:12">
      <c r="A557" s="11" t="s">
        <v>994</v>
      </c>
      <c r="D557" s="11" t="s">
        <v>239</v>
      </c>
      <c r="E557" s="19" t="s">
        <v>1223</v>
      </c>
      <c r="F557" s="10">
        <v>42036</v>
      </c>
      <c r="G557" s="10">
        <v>45689</v>
      </c>
      <c r="H557" s="11">
        <v>11</v>
      </c>
      <c r="I557" s="20" t="s">
        <v>238</v>
      </c>
      <c r="J557" s="11" t="s">
        <v>240</v>
      </c>
      <c r="K557" s="11" t="s">
        <v>4263</v>
      </c>
      <c r="L557" s="11">
        <v>2</v>
      </c>
    </row>
    <row r="558" spans="1:12">
      <c r="A558" s="11" t="s">
        <v>995</v>
      </c>
      <c r="D558" s="11" t="s">
        <v>239</v>
      </c>
      <c r="E558" s="19" t="s">
        <v>1224</v>
      </c>
      <c r="F558" s="10">
        <v>42036</v>
      </c>
      <c r="G558" s="10">
        <v>45689</v>
      </c>
      <c r="H558" s="11">
        <v>11</v>
      </c>
      <c r="I558" s="20" t="s">
        <v>238</v>
      </c>
      <c r="J558" s="11" t="s">
        <v>240</v>
      </c>
      <c r="K558" s="11" t="s">
        <v>4263</v>
      </c>
      <c r="L558" s="11">
        <v>2</v>
      </c>
    </row>
    <row r="559" spans="1:12">
      <c r="A559" s="11" t="s">
        <v>996</v>
      </c>
      <c r="D559" s="11" t="s">
        <v>239</v>
      </c>
      <c r="E559" s="19" t="s">
        <v>1225</v>
      </c>
      <c r="F559" s="10">
        <v>42036</v>
      </c>
      <c r="G559" s="10">
        <v>45689</v>
      </c>
      <c r="H559" s="11">
        <v>11</v>
      </c>
      <c r="I559" s="20" t="s">
        <v>238</v>
      </c>
      <c r="J559" s="11" t="s">
        <v>240</v>
      </c>
      <c r="K559" s="11" t="s">
        <v>4263</v>
      </c>
      <c r="L559" s="11">
        <v>2</v>
      </c>
    </row>
    <row r="560" spans="1:12">
      <c r="A560" s="11" t="s">
        <v>997</v>
      </c>
      <c r="D560" s="11" t="s">
        <v>239</v>
      </c>
      <c r="E560" s="19" t="s">
        <v>1226</v>
      </c>
      <c r="F560" s="10">
        <v>42036</v>
      </c>
      <c r="G560" s="10">
        <v>45689</v>
      </c>
      <c r="H560" s="11">
        <v>11</v>
      </c>
      <c r="I560" s="20" t="s">
        <v>238</v>
      </c>
      <c r="J560" s="11" t="s">
        <v>240</v>
      </c>
      <c r="K560" s="11" t="s">
        <v>4263</v>
      </c>
      <c r="L560" s="11">
        <v>2</v>
      </c>
    </row>
    <row r="561" spans="1:12">
      <c r="A561" s="11" t="s">
        <v>998</v>
      </c>
      <c r="D561" s="11" t="s">
        <v>239</v>
      </c>
      <c r="E561" s="19" t="s">
        <v>1227</v>
      </c>
      <c r="F561" s="10">
        <v>42036</v>
      </c>
      <c r="G561" s="10">
        <v>45689</v>
      </c>
      <c r="H561" s="11">
        <v>11</v>
      </c>
      <c r="I561" s="20" t="s">
        <v>238</v>
      </c>
      <c r="J561" s="11" t="s">
        <v>240</v>
      </c>
      <c r="K561" s="11" t="s">
        <v>4263</v>
      </c>
      <c r="L561" s="11">
        <v>2</v>
      </c>
    </row>
    <row r="562" spans="1:12">
      <c r="A562" s="11" t="s">
        <v>999</v>
      </c>
      <c r="D562" s="11" t="s">
        <v>239</v>
      </c>
      <c r="E562" s="19" t="s">
        <v>1228</v>
      </c>
      <c r="F562" s="10">
        <v>42036</v>
      </c>
      <c r="G562" s="10">
        <v>45689</v>
      </c>
      <c r="H562" s="11">
        <v>11</v>
      </c>
      <c r="I562" s="20" t="s">
        <v>238</v>
      </c>
      <c r="J562" s="11" t="s">
        <v>240</v>
      </c>
      <c r="K562" s="11" t="s">
        <v>4263</v>
      </c>
      <c r="L562" s="11">
        <v>2</v>
      </c>
    </row>
    <row r="563" spans="1:12">
      <c r="A563" s="11" t="s">
        <v>1000</v>
      </c>
      <c r="D563" s="11" t="s">
        <v>239</v>
      </c>
      <c r="E563" s="19" t="s">
        <v>1229</v>
      </c>
      <c r="F563" s="10">
        <v>42036</v>
      </c>
      <c r="G563" s="10">
        <v>45689</v>
      </c>
      <c r="H563" s="11">
        <v>11</v>
      </c>
      <c r="I563" s="20" t="s">
        <v>238</v>
      </c>
      <c r="J563" s="11" t="s">
        <v>240</v>
      </c>
      <c r="K563" s="11" t="s">
        <v>4263</v>
      </c>
      <c r="L563" s="11">
        <v>2</v>
      </c>
    </row>
    <row r="564" spans="1:12">
      <c r="A564" s="11" t="s">
        <v>1001</v>
      </c>
      <c r="D564" s="11" t="s">
        <v>239</v>
      </c>
      <c r="E564" s="19" t="s">
        <v>1230</v>
      </c>
      <c r="F564" s="10">
        <v>42036</v>
      </c>
      <c r="G564" s="10">
        <v>45689</v>
      </c>
      <c r="H564" s="11">
        <v>11</v>
      </c>
      <c r="I564" s="20" t="s">
        <v>238</v>
      </c>
      <c r="J564" s="11" t="s">
        <v>240</v>
      </c>
      <c r="K564" s="11" t="s">
        <v>4263</v>
      </c>
      <c r="L564" s="11">
        <v>2</v>
      </c>
    </row>
    <row r="565" spans="1:12">
      <c r="A565" s="11" t="s">
        <v>1002</v>
      </c>
      <c r="D565" s="11" t="s">
        <v>239</v>
      </c>
      <c r="E565" s="19" t="s">
        <v>1231</v>
      </c>
      <c r="F565" s="10">
        <v>42036</v>
      </c>
      <c r="G565" s="10">
        <v>45689</v>
      </c>
      <c r="H565" s="11">
        <v>11</v>
      </c>
      <c r="I565" s="20" t="s">
        <v>238</v>
      </c>
      <c r="J565" s="11" t="s">
        <v>240</v>
      </c>
      <c r="K565" s="11" t="s">
        <v>4263</v>
      </c>
      <c r="L565" s="11">
        <v>2</v>
      </c>
    </row>
    <row r="566" spans="1:12">
      <c r="A566" s="11" t="s">
        <v>1003</v>
      </c>
      <c r="D566" s="11" t="s">
        <v>239</v>
      </c>
      <c r="E566" s="19" t="s">
        <v>1232</v>
      </c>
      <c r="F566" s="10">
        <v>42036</v>
      </c>
      <c r="G566" s="10">
        <v>45689</v>
      </c>
      <c r="H566" s="11">
        <v>11</v>
      </c>
      <c r="I566" s="20" t="s">
        <v>238</v>
      </c>
      <c r="J566" s="11" t="s">
        <v>240</v>
      </c>
      <c r="K566" s="11" t="s">
        <v>4263</v>
      </c>
      <c r="L566" s="11">
        <v>2</v>
      </c>
    </row>
    <row r="567" spans="1:12">
      <c r="A567" s="11" t="s">
        <v>1004</v>
      </c>
      <c r="D567" s="11" t="s">
        <v>239</v>
      </c>
      <c r="E567" s="19" t="s">
        <v>1233</v>
      </c>
      <c r="F567" s="10">
        <v>42036</v>
      </c>
      <c r="G567" s="10">
        <v>45689</v>
      </c>
      <c r="H567" s="11">
        <v>11</v>
      </c>
      <c r="I567" s="20" t="s">
        <v>238</v>
      </c>
      <c r="J567" s="11" t="s">
        <v>240</v>
      </c>
      <c r="K567" s="11" t="s">
        <v>4263</v>
      </c>
      <c r="L567" s="11">
        <v>2</v>
      </c>
    </row>
    <row r="568" spans="1:12">
      <c r="A568" s="11" t="s">
        <v>1005</v>
      </c>
      <c r="D568" s="11" t="s">
        <v>239</v>
      </c>
      <c r="E568" s="19" t="s">
        <v>1234</v>
      </c>
      <c r="F568" s="10">
        <v>42036</v>
      </c>
      <c r="G568" s="10">
        <v>45689</v>
      </c>
      <c r="H568" s="11">
        <v>11</v>
      </c>
      <c r="I568" s="20" t="s">
        <v>238</v>
      </c>
      <c r="J568" s="11" t="s">
        <v>240</v>
      </c>
      <c r="K568" s="11" t="s">
        <v>4263</v>
      </c>
      <c r="L568" s="11">
        <v>2</v>
      </c>
    </row>
    <row r="569" spans="1:12">
      <c r="A569" s="11" t="s">
        <v>1006</v>
      </c>
      <c r="D569" s="11" t="s">
        <v>239</v>
      </c>
      <c r="E569" s="19" t="s">
        <v>1235</v>
      </c>
      <c r="F569" s="10">
        <v>42036</v>
      </c>
      <c r="G569" s="10">
        <v>45689</v>
      </c>
      <c r="H569" s="11">
        <v>11</v>
      </c>
      <c r="I569" s="20" t="s">
        <v>238</v>
      </c>
      <c r="J569" s="11" t="s">
        <v>240</v>
      </c>
      <c r="K569" s="11" t="s">
        <v>4263</v>
      </c>
      <c r="L569" s="11">
        <v>2</v>
      </c>
    </row>
    <row r="570" spans="1:12">
      <c r="A570" s="11" t="s">
        <v>1007</v>
      </c>
      <c r="D570" s="11" t="s">
        <v>239</v>
      </c>
      <c r="E570" s="19" t="s">
        <v>1236</v>
      </c>
      <c r="F570" s="10">
        <v>42036</v>
      </c>
      <c r="G570" s="10">
        <v>45689</v>
      </c>
      <c r="H570" s="11">
        <v>11</v>
      </c>
      <c r="I570" s="20" t="s">
        <v>238</v>
      </c>
      <c r="J570" s="11" t="s">
        <v>240</v>
      </c>
      <c r="K570" s="11" t="s">
        <v>4263</v>
      </c>
      <c r="L570" s="11">
        <v>2</v>
      </c>
    </row>
    <row r="571" spans="1:12">
      <c r="A571" s="11" t="s">
        <v>1008</v>
      </c>
      <c r="D571" s="11" t="s">
        <v>239</v>
      </c>
      <c r="E571" s="19" t="s">
        <v>1237</v>
      </c>
      <c r="F571" s="10">
        <v>42036</v>
      </c>
      <c r="G571" s="10">
        <v>45689</v>
      </c>
      <c r="H571" s="11">
        <v>11</v>
      </c>
      <c r="I571" s="20" t="s">
        <v>238</v>
      </c>
      <c r="J571" s="11" t="s">
        <v>240</v>
      </c>
      <c r="K571" s="11" t="s">
        <v>4263</v>
      </c>
      <c r="L571" s="11">
        <v>2</v>
      </c>
    </row>
    <row r="572" spans="1:12">
      <c r="A572" s="11" t="s">
        <v>1009</v>
      </c>
      <c r="D572" s="11" t="s">
        <v>239</v>
      </c>
      <c r="E572" s="19" t="s">
        <v>1238</v>
      </c>
      <c r="F572" s="10">
        <v>42036</v>
      </c>
      <c r="G572" s="10">
        <v>45689</v>
      </c>
      <c r="H572" s="11">
        <v>11</v>
      </c>
      <c r="I572" s="20" t="s">
        <v>238</v>
      </c>
      <c r="J572" s="11" t="s">
        <v>240</v>
      </c>
      <c r="K572" s="11" t="s">
        <v>4263</v>
      </c>
      <c r="L572" s="11">
        <v>2</v>
      </c>
    </row>
    <row r="573" spans="1:12">
      <c r="A573" s="11" t="s">
        <v>1010</v>
      </c>
      <c r="D573" s="11" t="s">
        <v>239</v>
      </c>
      <c r="E573" s="19" t="s">
        <v>1239</v>
      </c>
      <c r="F573" s="10">
        <v>42036</v>
      </c>
      <c r="G573" s="10">
        <v>45689</v>
      </c>
      <c r="H573" s="11">
        <v>11</v>
      </c>
      <c r="I573" s="20" t="s">
        <v>238</v>
      </c>
      <c r="J573" s="11" t="s">
        <v>240</v>
      </c>
      <c r="K573" s="11" t="s">
        <v>4263</v>
      </c>
      <c r="L573" s="11">
        <v>2</v>
      </c>
    </row>
    <row r="574" spans="1:12">
      <c r="A574" s="11" t="s">
        <v>1011</v>
      </c>
      <c r="D574" s="11" t="s">
        <v>239</v>
      </c>
      <c r="E574" s="19" t="s">
        <v>1240</v>
      </c>
      <c r="F574" s="10">
        <v>42036</v>
      </c>
      <c r="G574" s="10">
        <v>45689</v>
      </c>
      <c r="H574" s="11">
        <v>11</v>
      </c>
      <c r="I574" s="20" t="s">
        <v>238</v>
      </c>
      <c r="J574" s="11" t="s">
        <v>240</v>
      </c>
      <c r="K574" s="11" t="s">
        <v>4263</v>
      </c>
      <c r="L574" s="11">
        <v>2</v>
      </c>
    </row>
    <row r="575" spans="1:12">
      <c r="A575" s="11" t="s">
        <v>1012</v>
      </c>
      <c r="D575" s="11" t="s">
        <v>239</v>
      </c>
      <c r="E575" s="19" t="s">
        <v>1241</v>
      </c>
      <c r="F575" s="10">
        <v>42036</v>
      </c>
      <c r="G575" s="10">
        <v>45689</v>
      </c>
      <c r="H575" s="11">
        <v>11</v>
      </c>
      <c r="I575" s="20" t="s">
        <v>238</v>
      </c>
      <c r="J575" s="11" t="s">
        <v>240</v>
      </c>
      <c r="K575" s="11" t="s">
        <v>4263</v>
      </c>
      <c r="L575" s="11">
        <v>2</v>
      </c>
    </row>
    <row r="576" spans="1:12">
      <c r="A576" s="11" t="s">
        <v>1013</v>
      </c>
      <c r="D576" s="11" t="s">
        <v>239</v>
      </c>
      <c r="E576" s="19" t="s">
        <v>1242</v>
      </c>
      <c r="F576" s="10">
        <v>42036</v>
      </c>
      <c r="G576" s="10">
        <v>45689</v>
      </c>
      <c r="H576" s="11">
        <v>11</v>
      </c>
      <c r="I576" s="20" t="s">
        <v>238</v>
      </c>
      <c r="J576" s="11" t="s">
        <v>240</v>
      </c>
      <c r="K576" s="11" t="s">
        <v>4263</v>
      </c>
      <c r="L576" s="11">
        <v>2</v>
      </c>
    </row>
    <row r="577" spans="1:12">
      <c r="A577" s="11" t="s">
        <v>1014</v>
      </c>
      <c r="D577" s="11" t="s">
        <v>239</v>
      </c>
      <c r="E577" s="19" t="s">
        <v>1243</v>
      </c>
      <c r="F577" s="10">
        <v>42036</v>
      </c>
      <c r="G577" s="10">
        <v>45689</v>
      </c>
      <c r="H577" s="11">
        <v>11</v>
      </c>
      <c r="I577" s="20" t="s">
        <v>238</v>
      </c>
      <c r="J577" s="11" t="s">
        <v>240</v>
      </c>
      <c r="K577" s="11" t="s">
        <v>4263</v>
      </c>
      <c r="L577" s="11">
        <v>2</v>
      </c>
    </row>
    <row r="578" spans="1:12">
      <c r="A578" s="11" t="s">
        <v>1015</v>
      </c>
      <c r="D578" s="11" t="s">
        <v>239</v>
      </c>
      <c r="E578" s="19" t="s">
        <v>1244</v>
      </c>
      <c r="F578" s="10">
        <v>42036</v>
      </c>
      <c r="G578" s="10">
        <v>45689</v>
      </c>
      <c r="H578" s="11">
        <v>11</v>
      </c>
      <c r="I578" s="20" t="s">
        <v>238</v>
      </c>
      <c r="J578" s="11" t="s">
        <v>240</v>
      </c>
      <c r="K578" s="11" t="s">
        <v>4263</v>
      </c>
      <c r="L578" s="11">
        <v>2</v>
      </c>
    </row>
    <row r="579" spans="1:12">
      <c r="A579" s="11" t="s">
        <v>1016</v>
      </c>
      <c r="D579" s="11" t="s">
        <v>239</v>
      </c>
      <c r="E579" s="19" t="s">
        <v>1245</v>
      </c>
      <c r="F579" s="10">
        <v>42036</v>
      </c>
      <c r="G579" s="10">
        <v>45689</v>
      </c>
      <c r="H579" s="11">
        <v>11</v>
      </c>
      <c r="I579" s="20" t="s">
        <v>238</v>
      </c>
      <c r="J579" s="11" t="s">
        <v>240</v>
      </c>
      <c r="K579" s="11" t="s">
        <v>4263</v>
      </c>
      <c r="L579" s="11">
        <v>2</v>
      </c>
    </row>
    <row r="580" spans="1:12">
      <c r="A580" s="11" t="s">
        <v>1017</v>
      </c>
      <c r="D580" s="11" t="s">
        <v>239</v>
      </c>
      <c r="E580" s="19" t="s">
        <v>1246</v>
      </c>
      <c r="F580" s="10">
        <v>42036</v>
      </c>
      <c r="G580" s="10">
        <v>45689</v>
      </c>
      <c r="H580" s="11">
        <v>11</v>
      </c>
      <c r="I580" s="20" t="s">
        <v>238</v>
      </c>
      <c r="J580" s="11" t="s">
        <v>240</v>
      </c>
      <c r="K580" s="11" t="s">
        <v>4263</v>
      </c>
      <c r="L580" s="11">
        <v>2</v>
      </c>
    </row>
    <row r="581" spans="1:12">
      <c r="A581" s="11" t="s">
        <v>1018</v>
      </c>
      <c r="D581" s="11" t="s">
        <v>239</v>
      </c>
      <c r="E581" s="19" t="s">
        <v>1247</v>
      </c>
      <c r="F581" s="10">
        <v>42036</v>
      </c>
      <c r="G581" s="10">
        <v>45689</v>
      </c>
      <c r="H581" s="11">
        <v>11</v>
      </c>
      <c r="I581" s="20" t="s">
        <v>238</v>
      </c>
      <c r="J581" s="11" t="s">
        <v>240</v>
      </c>
      <c r="K581" s="11" t="s">
        <v>4263</v>
      </c>
      <c r="L581" s="11">
        <v>2</v>
      </c>
    </row>
    <row r="582" spans="1:12">
      <c r="A582" s="11" t="s">
        <v>1019</v>
      </c>
      <c r="D582" s="11" t="s">
        <v>239</v>
      </c>
      <c r="E582" s="19" t="s">
        <v>1248</v>
      </c>
      <c r="F582" s="10">
        <v>42036</v>
      </c>
      <c r="G582" s="10">
        <v>45689</v>
      </c>
      <c r="H582" s="11">
        <v>11</v>
      </c>
      <c r="I582" s="20" t="s">
        <v>238</v>
      </c>
      <c r="J582" s="11" t="s">
        <v>240</v>
      </c>
      <c r="K582" s="11" t="s">
        <v>4263</v>
      </c>
      <c r="L582" s="11">
        <v>2</v>
      </c>
    </row>
    <row r="583" spans="1:12">
      <c r="A583" s="11" t="s">
        <v>1020</v>
      </c>
      <c r="D583" s="11" t="s">
        <v>239</v>
      </c>
      <c r="E583" s="19" t="s">
        <v>1249</v>
      </c>
      <c r="F583" s="10">
        <v>42036</v>
      </c>
      <c r="G583" s="10">
        <v>45689</v>
      </c>
      <c r="H583" s="11">
        <v>11</v>
      </c>
      <c r="I583" s="20" t="s">
        <v>238</v>
      </c>
      <c r="J583" s="11" t="s">
        <v>240</v>
      </c>
      <c r="K583" s="11" t="s">
        <v>4263</v>
      </c>
      <c r="L583" s="11">
        <v>2</v>
      </c>
    </row>
    <row r="584" spans="1:12">
      <c r="A584" s="11" t="s">
        <v>1021</v>
      </c>
      <c r="D584" s="11" t="s">
        <v>239</v>
      </c>
      <c r="E584" s="19" t="s">
        <v>1250</v>
      </c>
      <c r="F584" s="10">
        <v>42036</v>
      </c>
      <c r="G584" s="10">
        <v>45689</v>
      </c>
      <c r="H584" s="11">
        <v>11</v>
      </c>
      <c r="I584" s="20" t="s">
        <v>238</v>
      </c>
      <c r="J584" s="11" t="s">
        <v>240</v>
      </c>
      <c r="K584" s="11" t="s">
        <v>4263</v>
      </c>
      <c r="L584" s="11">
        <v>2</v>
      </c>
    </row>
    <row r="585" spans="1:12">
      <c r="A585" s="11" t="s">
        <v>1022</v>
      </c>
      <c r="D585" s="11" t="s">
        <v>239</v>
      </c>
      <c r="E585" s="19" t="s">
        <v>1251</v>
      </c>
      <c r="F585" s="10">
        <v>42036</v>
      </c>
      <c r="G585" s="10">
        <v>45689</v>
      </c>
      <c r="H585" s="11">
        <v>11</v>
      </c>
      <c r="I585" s="20" t="s">
        <v>238</v>
      </c>
      <c r="J585" s="11" t="s">
        <v>240</v>
      </c>
      <c r="K585" s="11" t="s">
        <v>4263</v>
      </c>
      <c r="L585" s="11">
        <v>2</v>
      </c>
    </row>
    <row r="586" spans="1:12">
      <c r="A586" s="11" t="s">
        <v>1023</v>
      </c>
      <c r="D586" s="11" t="s">
        <v>239</v>
      </c>
      <c r="E586" s="19" t="s">
        <v>1252</v>
      </c>
      <c r="F586" s="10">
        <v>42036</v>
      </c>
      <c r="G586" s="10">
        <v>45689</v>
      </c>
      <c r="H586" s="11">
        <v>11</v>
      </c>
      <c r="I586" s="20" t="s">
        <v>238</v>
      </c>
      <c r="J586" s="11" t="s">
        <v>240</v>
      </c>
      <c r="K586" s="11" t="s">
        <v>4263</v>
      </c>
      <c r="L586" s="11">
        <v>2</v>
      </c>
    </row>
    <row r="587" spans="1:12">
      <c r="A587" s="11" t="s">
        <v>1024</v>
      </c>
      <c r="D587" s="11" t="s">
        <v>239</v>
      </c>
      <c r="E587" s="19" t="s">
        <v>1253</v>
      </c>
      <c r="F587" s="10">
        <v>42036</v>
      </c>
      <c r="G587" s="10">
        <v>45689</v>
      </c>
      <c r="H587" s="11">
        <v>11</v>
      </c>
      <c r="I587" s="20" t="s">
        <v>238</v>
      </c>
      <c r="J587" s="11" t="s">
        <v>240</v>
      </c>
      <c r="K587" s="11" t="s">
        <v>4263</v>
      </c>
      <c r="L587" s="11">
        <v>2</v>
      </c>
    </row>
    <row r="588" spans="1:12">
      <c r="A588" s="11" t="s">
        <v>1025</v>
      </c>
      <c r="D588" s="11" t="s">
        <v>239</v>
      </c>
      <c r="E588" s="19" t="s">
        <v>1254</v>
      </c>
      <c r="F588" s="10">
        <v>42036</v>
      </c>
      <c r="G588" s="10">
        <v>45689</v>
      </c>
      <c r="H588" s="11">
        <v>11</v>
      </c>
      <c r="I588" s="20" t="s">
        <v>238</v>
      </c>
      <c r="J588" s="11" t="s">
        <v>240</v>
      </c>
      <c r="K588" s="11" t="s">
        <v>4263</v>
      </c>
      <c r="L588" s="11">
        <v>2</v>
      </c>
    </row>
    <row r="589" spans="1:12">
      <c r="A589" s="11" t="s">
        <v>1026</v>
      </c>
      <c r="D589" s="11" t="s">
        <v>239</v>
      </c>
      <c r="E589" s="19" t="s">
        <v>1255</v>
      </c>
      <c r="F589" s="10">
        <v>42036</v>
      </c>
      <c r="G589" s="10">
        <v>45689</v>
      </c>
      <c r="H589" s="11">
        <v>11</v>
      </c>
      <c r="I589" s="20" t="s">
        <v>238</v>
      </c>
      <c r="J589" s="11" t="s">
        <v>240</v>
      </c>
      <c r="K589" s="11" t="s">
        <v>4263</v>
      </c>
      <c r="L589" s="11">
        <v>2</v>
      </c>
    </row>
    <row r="590" spans="1:12">
      <c r="A590" s="11" t="s">
        <v>1027</v>
      </c>
      <c r="D590" s="11" t="s">
        <v>239</v>
      </c>
      <c r="E590" s="19" t="s">
        <v>1256</v>
      </c>
      <c r="F590" s="10">
        <v>42036</v>
      </c>
      <c r="G590" s="10">
        <v>45689</v>
      </c>
      <c r="H590" s="11">
        <v>11</v>
      </c>
      <c r="I590" s="20" t="s">
        <v>238</v>
      </c>
      <c r="J590" s="11" t="s">
        <v>240</v>
      </c>
      <c r="K590" s="11" t="s">
        <v>4263</v>
      </c>
      <c r="L590" s="11">
        <v>2</v>
      </c>
    </row>
    <row r="591" spans="1:12">
      <c r="A591" s="11" t="s">
        <v>1028</v>
      </c>
      <c r="D591" s="11" t="s">
        <v>239</v>
      </c>
      <c r="E591" s="19" t="s">
        <v>1257</v>
      </c>
      <c r="F591" s="10">
        <v>42036</v>
      </c>
      <c r="G591" s="10">
        <v>45689</v>
      </c>
      <c r="H591" s="11">
        <v>11</v>
      </c>
      <c r="I591" s="20" t="s">
        <v>238</v>
      </c>
      <c r="J591" s="11" t="s">
        <v>240</v>
      </c>
      <c r="K591" s="11" t="s">
        <v>4263</v>
      </c>
      <c r="L591" s="11">
        <v>2</v>
      </c>
    </row>
    <row r="592" spans="1:12">
      <c r="A592" s="11" t="s">
        <v>1029</v>
      </c>
      <c r="D592" s="11" t="s">
        <v>239</v>
      </c>
      <c r="E592" s="19" t="s">
        <v>1258</v>
      </c>
      <c r="F592" s="10">
        <v>42036</v>
      </c>
      <c r="G592" s="10">
        <v>45689</v>
      </c>
      <c r="H592" s="11">
        <v>11</v>
      </c>
      <c r="I592" s="20" t="s">
        <v>238</v>
      </c>
      <c r="J592" s="11" t="s">
        <v>240</v>
      </c>
      <c r="K592" s="11" t="s">
        <v>4263</v>
      </c>
      <c r="L592" s="11">
        <v>2</v>
      </c>
    </row>
    <row r="593" spans="1:12">
      <c r="A593" s="11" t="s">
        <v>1030</v>
      </c>
      <c r="D593" s="11" t="s">
        <v>239</v>
      </c>
      <c r="E593" s="19" t="s">
        <v>1259</v>
      </c>
      <c r="F593" s="10">
        <v>42036</v>
      </c>
      <c r="G593" s="10">
        <v>45689</v>
      </c>
      <c r="H593" s="11">
        <v>11</v>
      </c>
      <c r="I593" s="20" t="s">
        <v>238</v>
      </c>
      <c r="J593" s="11" t="s">
        <v>240</v>
      </c>
      <c r="K593" s="11" t="s">
        <v>4263</v>
      </c>
      <c r="L593" s="11">
        <v>2</v>
      </c>
    </row>
    <row r="594" spans="1:12">
      <c r="A594" s="11" t="s">
        <v>1031</v>
      </c>
      <c r="D594" s="11" t="s">
        <v>239</v>
      </c>
      <c r="E594" s="19" t="s">
        <v>1260</v>
      </c>
      <c r="F594" s="10">
        <v>42036</v>
      </c>
      <c r="G594" s="10">
        <v>45689</v>
      </c>
      <c r="H594" s="11">
        <v>11</v>
      </c>
      <c r="I594" s="20" t="s">
        <v>238</v>
      </c>
      <c r="J594" s="11" t="s">
        <v>240</v>
      </c>
      <c r="K594" s="11" t="s">
        <v>4263</v>
      </c>
      <c r="L594" s="11">
        <v>2</v>
      </c>
    </row>
    <row r="595" spans="1:12">
      <c r="A595" s="11" t="s">
        <v>1032</v>
      </c>
      <c r="D595" s="11" t="s">
        <v>239</v>
      </c>
      <c r="E595" s="19" t="s">
        <v>1261</v>
      </c>
      <c r="F595" s="10">
        <v>42036</v>
      </c>
      <c r="G595" s="10">
        <v>45689</v>
      </c>
      <c r="H595" s="11">
        <v>11</v>
      </c>
      <c r="I595" s="20" t="s">
        <v>238</v>
      </c>
      <c r="J595" s="11" t="s">
        <v>240</v>
      </c>
      <c r="K595" s="11" t="s">
        <v>4263</v>
      </c>
      <c r="L595" s="11">
        <v>2</v>
      </c>
    </row>
    <row r="596" spans="1:12">
      <c r="A596" s="11" t="s">
        <v>1033</v>
      </c>
      <c r="D596" s="11" t="s">
        <v>239</v>
      </c>
      <c r="E596" s="19" t="s">
        <v>1262</v>
      </c>
      <c r="F596" s="10">
        <v>42036</v>
      </c>
      <c r="G596" s="10">
        <v>45689</v>
      </c>
      <c r="H596" s="11">
        <v>11</v>
      </c>
      <c r="I596" s="20" t="s">
        <v>238</v>
      </c>
      <c r="J596" s="11" t="s">
        <v>240</v>
      </c>
      <c r="K596" s="11" t="s">
        <v>4263</v>
      </c>
      <c r="L596" s="11">
        <v>2</v>
      </c>
    </row>
    <row r="597" spans="1:12">
      <c r="A597" s="11" t="s">
        <v>1034</v>
      </c>
      <c r="D597" s="11" t="s">
        <v>239</v>
      </c>
      <c r="E597" s="19" t="s">
        <v>1263</v>
      </c>
      <c r="F597" s="10">
        <v>42036</v>
      </c>
      <c r="G597" s="10">
        <v>45689</v>
      </c>
      <c r="H597" s="11">
        <v>11</v>
      </c>
      <c r="I597" s="20" t="s">
        <v>238</v>
      </c>
      <c r="J597" s="11" t="s">
        <v>240</v>
      </c>
      <c r="K597" s="11" t="s">
        <v>4263</v>
      </c>
      <c r="L597" s="11">
        <v>2</v>
      </c>
    </row>
    <row r="598" spans="1:12">
      <c r="A598" s="11" t="s">
        <v>1035</v>
      </c>
      <c r="D598" s="11" t="s">
        <v>239</v>
      </c>
      <c r="E598" s="19" t="s">
        <v>1264</v>
      </c>
      <c r="F598" s="10">
        <v>42036</v>
      </c>
      <c r="G598" s="10">
        <v>45689</v>
      </c>
      <c r="H598" s="11">
        <v>11</v>
      </c>
      <c r="I598" s="20" t="s">
        <v>238</v>
      </c>
      <c r="J598" s="11" t="s">
        <v>240</v>
      </c>
      <c r="K598" s="11" t="s">
        <v>4263</v>
      </c>
      <c r="L598" s="11">
        <v>2</v>
      </c>
    </row>
    <row r="599" spans="1:12">
      <c r="A599" s="11" t="s">
        <v>1036</v>
      </c>
      <c r="D599" s="11" t="s">
        <v>239</v>
      </c>
      <c r="E599" s="19" t="s">
        <v>1265</v>
      </c>
      <c r="F599" s="10">
        <v>42036</v>
      </c>
      <c r="G599" s="10">
        <v>45689</v>
      </c>
      <c r="H599" s="11">
        <v>11</v>
      </c>
      <c r="I599" s="20" t="s">
        <v>238</v>
      </c>
      <c r="J599" s="11" t="s">
        <v>240</v>
      </c>
      <c r="K599" s="11" t="s">
        <v>4263</v>
      </c>
      <c r="L599" s="11">
        <v>2</v>
      </c>
    </row>
    <row r="600" spans="1:12">
      <c r="A600" s="11" t="s">
        <v>1037</v>
      </c>
      <c r="D600" s="11" t="s">
        <v>239</v>
      </c>
      <c r="E600" s="19" t="s">
        <v>1266</v>
      </c>
      <c r="F600" s="10">
        <v>42036</v>
      </c>
      <c r="G600" s="10">
        <v>45689</v>
      </c>
      <c r="H600" s="11">
        <v>11</v>
      </c>
      <c r="I600" s="20" t="s">
        <v>238</v>
      </c>
      <c r="J600" s="11" t="s">
        <v>240</v>
      </c>
      <c r="K600" s="11" t="s">
        <v>4263</v>
      </c>
      <c r="L600" s="11">
        <v>2</v>
      </c>
    </row>
    <row r="601" spans="1:12">
      <c r="A601" s="11" t="s">
        <v>1038</v>
      </c>
      <c r="D601" s="11" t="s">
        <v>239</v>
      </c>
      <c r="E601" s="19" t="s">
        <v>1267</v>
      </c>
      <c r="F601" s="10">
        <v>42036</v>
      </c>
      <c r="G601" s="10">
        <v>45689</v>
      </c>
      <c r="H601" s="11">
        <v>11</v>
      </c>
      <c r="I601" s="20" t="s">
        <v>238</v>
      </c>
      <c r="J601" s="11" t="s">
        <v>240</v>
      </c>
      <c r="K601" s="11" t="s">
        <v>4263</v>
      </c>
      <c r="L601" s="11">
        <v>2</v>
      </c>
    </row>
    <row r="602" spans="1:12">
      <c r="A602" s="11" t="s">
        <v>1039</v>
      </c>
      <c r="D602" s="11" t="s">
        <v>239</v>
      </c>
      <c r="E602" s="19" t="s">
        <v>1268</v>
      </c>
      <c r="F602" s="10">
        <v>42036</v>
      </c>
      <c r="G602" s="10">
        <v>45689</v>
      </c>
      <c r="H602" s="11">
        <v>11</v>
      </c>
      <c r="I602" s="20" t="s">
        <v>238</v>
      </c>
      <c r="J602" s="11" t="s">
        <v>240</v>
      </c>
      <c r="K602" s="11" t="s">
        <v>4263</v>
      </c>
      <c r="L602" s="11">
        <v>2</v>
      </c>
    </row>
    <row r="603" spans="1:12">
      <c r="A603" s="11" t="s">
        <v>1040</v>
      </c>
      <c r="D603" s="11" t="s">
        <v>239</v>
      </c>
      <c r="E603" s="19" t="s">
        <v>1269</v>
      </c>
      <c r="F603" s="10">
        <v>42036</v>
      </c>
      <c r="G603" s="10">
        <v>45689</v>
      </c>
      <c r="H603" s="11">
        <v>11</v>
      </c>
      <c r="I603" s="20" t="s">
        <v>238</v>
      </c>
      <c r="J603" s="11" t="s">
        <v>240</v>
      </c>
      <c r="K603" s="11" t="s">
        <v>4263</v>
      </c>
      <c r="L603" s="11">
        <v>2</v>
      </c>
    </row>
    <row r="604" spans="1:12">
      <c r="A604" s="11" t="s">
        <v>1041</v>
      </c>
      <c r="D604" s="11" t="s">
        <v>239</v>
      </c>
      <c r="E604" s="19" t="s">
        <v>1270</v>
      </c>
      <c r="F604" s="10">
        <v>42036</v>
      </c>
      <c r="G604" s="10">
        <v>45689</v>
      </c>
      <c r="H604" s="11">
        <v>11</v>
      </c>
      <c r="I604" s="20" t="s">
        <v>238</v>
      </c>
      <c r="J604" s="11" t="s">
        <v>240</v>
      </c>
      <c r="K604" s="11" t="s">
        <v>4263</v>
      </c>
      <c r="L604" s="11">
        <v>2</v>
      </c>
    </row>
    <row r="605" spans="1:12">
      <c r="A605" s="11" t="s">
        <v>1042</v>
      </c>
      <c r="D605" s="11" t="s">
        <v>239</v>
      </c>
      <c r="E605" s="19" t="s">
        <v>1271</v>
      </c>
      <c r="F605" s="10">
        <v>42036</v>
      </c>
      <c r="G605" s="10">
        <v>45689</v>
      </c>
      <c r="H605" s="11">
        <v>11</v>
      </c>
      <c r="I605" s="20" t="s">
        <v>238</v>
      </c>
      <c r="J605" s="11" t="s">
        <v>240</v>
      </c>
      <c r="K605" s="11" t="s">
        <v>4263</v>
      </c>
      <c r="L605" s="11">
        <v>2</v>
      </c>
    </row>
    <row r="606" spans="1:12">
      <c r="A606" s="11" t="s">
        <v>1043</v>
      </c>
      <c r="D606" s="11" t="s">
        <v>239</v>
      </c>
      <c r="E606" s="19" t="s">
        <v>1272</v>
      </c>
      <c r="F606" s="10">
        <v>42036</v>
      </c>
      <c r="G606" s="10">
        <v>45689</v>
      </c>
      <c r="H606" s="11">
        <v>11</v>
      </c>
      <c r="I606" s="20" t="s">
        <v>238</v>
      </c>
      <c r="J606" s="11" t="s">
        <v>240</v>
      </c>
      <c r="K606" s="11" t="s">
        <v>4263</v>
      </c>
      <c r="L606" s="11">
        <v>2</v>
      </c>
    </row>
    <row r="607" spans="1:12">
      <c r="A607" s="11" t="s">
        <v>1044</v>
      </c>
      <c r="D607" s="11" t="s">
        <v>239</v>
      </c>
      <c r="E607" s="19" t="s">
        <v>1273</v>
      </c>
      <c r="F607" s="10">
        <v>42036</v>
      </c>
      <c r="G607" s="10">
        <v>45689</v>
      </c>
      <c r="H607" s="11">
        <v>11</v>
      </c>
      <c r="I607" s="20" t="s">
        <v>238</v>
      </c>
      <c r="J607" s="11" t="s">
        <v>240</v>
      </c>
      <c r="K607" s="11" t="s">
        <v>4263</v>
      </c>
      <c r="L607" s="11">
        <v>2</v>
      </c>
    </row>
    <row r="608" spans="1:12">
      <c r="A608" s="11" t="s">
        <v>1045</v>
      </c>
      <c r="D608" s="11" t="s">
        <v>239</v>
      </c>
      <c r="E608" s="19" t="s">
        <v>1274</v>
      </c>
      <c r="F608" s="10">
        <v>42036</v>
      </c>
      <c r="G608" s="10">
        <v>45689</v>
      </c>
      <c r="H608" s="11">
        <v>11</v>
      </c>
      <c r="I608" s="20" t="s">
        <v>238</v>
      </c>
      <c r="J608" s="11" t="s">
        <v>240</v>
      </c>
      <c r="K608" s="11" t="s">
        <v>4263</v>
      </c>
      <c r="L608" s="11">
        <v>2</v>
      </c>
    </row>
    <row r="609" spans="1:12">
      <c r="A609" s="11" t="s">
        <v>1046</v>
      </c>
      <c r="D609" s="11" t="s">
        <v>239</v>
      </c>
      <c r="E609" s="19" t="s">
        <v>1275</v>
      </c>
      <c r="F609" s="10">
        <v>42036</v>
      </c>
      <c r="G609" s="10">
        <v>45689</v>
      </c>
      <c r="H609" s="11">
        <v>11</v>
      </c>
      <c r="I609" s="20" t="s">
        <v>238</v>
      </c>
      <c r="J609" s="11" t="s">
        <v>240</v>
      </c>
      <c r="K609" s="11" t="s">
        <v>4263</v>
      </c>
      <c r="L609" s="11">
        <v>2</v>
      </c>
    </row>
    <row r="610" spans="1:12">
      <c r="A610" s="11" t="s">
        <v>1047</v>
      </c>
      <c r="D610" s="11" t="s">
        <v>239</v>
      </c>
      <c r="E610" s="19" t="s">
        <v>1276</v>
      </c>
      <c r="F610" s="10">
        <v>42036</v>
      </c>
      <c r="G610" s="10">
        <v>45689</v>
      </c>
      <c r="H610" s="11">
        <v>11</v>
      </c>
      <c r="I610" s="20" t="s">
        <v>238</v>
      </c>
      <c r="J610" s="11" t="s">
        <v>240</v>
      </c>
      <c r="K610" s="11" t="s">
        <v>4263</v>
      </c>
      <c r="L610" s="11">
        <v>2</v>
      </c>
    </row>
    <row r="611" spans="1:12">
      <c r="A611" s="11" t="s">
        <v>1048</v>
      </c>
      <c r="D611" s="11" t="s">
        <v>239</v>
      </c>
      <c r="E611" s="19" t="s">
        <v>1277</v>
      </c>
      <c r="F611" s="10">
        <v>42036</v>
      </c>
      <c r="G611" s="10">
        <v>45689</v>
      </c>
      <c r="H611" s="11">
        <v>11</v>
      </c>
      <c r="I611" s="20" t="s">
        <v>238</v>
      </c>
      <c r="J611" s="11" t="s">
        <v>240</v>
      </c>
      <c r="K611" s="11" t="s">
        <v>4263</v>
      </c>
      <c r="L611" s="11">
        <v>2</v>
      </c>
    </row>
    <row r="612" spans="1:12">
      <c r="A612" s="11" t="s">
        <v>1049</v>
      </c>
      <c r="D612" s="11" t="s">
        <v>239</v>
      </c>
      <c r="E612" s="19" t="s">
        <v>1278</v>
      </c>
      <c r="F612" s="10">
        <v>42036</v>
      </c>
      <c r="G612" s="10">
        <v>45689</v>
      </c>
      <c r="H612" s="11">
        <v>11</v>
      </c>
      <c r="I612" s="20" t="s">
        <v>238</v>
      </c>
      <c r="J612" s="11" t="s">
        <v>240</v>
      </c>
      <c r="K612" s="11" t="s">
        <v>4263</v>
      </c>
      <c r="L612" s="11">
        <v>2</v>
      </c>
    </row>
    <row r="613" spans="1:12">
      <c r="A613" s="11" t="s">
        <v>1050</v>
      </c>
      <c r="D613" s="11" t="s">
        <v>239</v>
      </c>
      <c r="E613" s="19" t="s">
        <v>1279</v>
      </c>
      <c r="F613" s="10">
        <v>42036</v>
      </c>
      <c r="G613" s="10">
        <v>45689</v>
      </c>
      <c r="H613" s="11">
        <v>11</v>
      </c>
      <c r="I613" s="20" t="s">
        <v>238</v>
      </c>
      <c r="J613" s="11" t="s">
        <v>240</v>
      </c>
      <c r="K613" s="11" t="s">
        <v>4263</v>
      </c>
      <c r="L613" s="11">
        <v>2</v>
      </c>
    </row>
    <row r="614" spans="1:12">
      <c r="A614" s="11" t="s">
        <v>1051</v>
      </c>
      <c r="D614" s="11" t="s">
        <v>239</v>
      </c>
      <c r="E614" s="19" t="s">
        <v>1280</v>
      </c>
      <c r="F614" s="10">
        <v>42036</v>
      </c>
      <c r="G614" s="10">
        <v>45689</v>
      </c>
      <c r="H614" s="11">
        <v>11</v>
      </c>
      <c r="I614" s="20" t="s">
        <v>238</v>
      </c>
      <c r="J614" s="11" t="s">
        <v>240</v>
      </c>
      <c r="K614" s="11" t="s">
        <v>4263</v>
      </c>
      <c r="L614" s="11">
        <v>2</v>
      </c>
    </row>
    <row r="615" spans="1:12">
      <c r="A615" s="11" t="s">
        <v>1052</v>
      </c>
      <c r="D615" s="11" t="s">
        <v>239</v>
      </c>
      <c r="E615" s="19" t="s">
        <v>1281</v>
      </c>
      <c r="F615" s="10">
        <v>42036</v>
      </c>
      <c r="G615" s="10">
        <v>45689</v>
      </c>
      <c r="H615" s="11">
        <v>11</v>
      </c>
      <c r="I615" s="20" t="s">
        <v>238</v>
      </c>
      <c r="J615" s="11" t="s">
        <v>240</v>
      </c>
      <c r="K615" s="11" t="s">
        <v>4263</v>
      </c>
      <c r="L615" s="11">
        <v>2</v>
      </c>
    </row>
    <row r="616" spans="1:12">
      <c r="A616" s="11" t="s">
        <v>1053</v>
      </c>
      <c r="D616" s="11" t="s">
        <v>239</v>
      </c>
      <c r="E616" s="19" t="s">
        <v>1282</v>
      </c>
      <c r="F616" s="10">
        <v>42036</v>
      </c>
      <c r="G616" s="10">
        <v>45689</v>
      </c>
      <c r="H616" s="11">
        <v>11</v>
      </c>
      <c r="I616" s="20" t="s">
        <v>238</v>
      </c>
      <c r="J616" s="11" t="s">
        <v>240</v>
      </c>
      <c r="K616" s="11" t="s">
        <v>4263</v>
      </c>
      <c r="L616" s="11">
        <v>2</v>
      </c>
    </row>
    <row r="617" spans="1:12">
      <c r="A617" s="11" t="s">
        <v>1054</v>
      </c>
      <c r="D617" s="11" t="s">
        <v>239</v>
      </c>
      <c r="E617" s="19" t="s">
        <v>1283</v>
      </c>
      <c r="F617" s="10">
        <v>42036</v>
      </c>
      <c r="G617" s="10">
        <v>45689</v>
      </c>
      <c r="H617" s="11">
        <v>11</v>
      </c>
      <c r="I617" s="20" t="s">
        <v>238</v>
      </c>
      <c r="J617" s="11" t="s">
        <v>240</v>
      </c>
      <c r="K617" s="11" t="s">
        <v>4263</v>
      </c>
      <c r="L617" s="11">
        <v>2</v>
      </c>
    </row>
    <row r="618" spans="1:12">
      <c r="A618" s="11" t="s">
        <v>1055</v>
      </c>
      <c r="D618" s="11" t="s">
        <v>239</v>
      </c>
      <c r="E618" s="19" t="s">
        <v>1284</v>
      </c>
      <c r="F618" s="10">
        <v>42036</v>
      </c>
      <c r="G618" s="10">
        <v>45689</v>
      </c>
      <c r="H618" s="11">
        <v>11</v>
      </c>
      <c r="I618" s="20" t="s">
        <v>238</v>
      </c>
      <c r="J618" s="11" t="s">
        <v>240</v>
      </c>
      <c r="K618" s="11" t="s">
        <v>4263</v>
      </c>
      <c r="L618" s="11">
        <v>2</v>
      </c>
    </row>
    <row r="619" spans="1:12">
      <c r="A619" s="11" t="s">
        <v>1056</v>
      </c>
      <c r="D619" s="11" t="s">
        <v>239</v>
      </c>
      <c r="E619" s="19" t="s">
        <v>1285</v>
      </c>
      <c r="F619" s="10">
        <v>42036</v>
      </c>
      <c r="G619" s="10">
        <v>45689</v>
      </c>
      <c r="H619" s="11">
        <v>11</v>
      </c>
      <c r="I619" s="20" t="s">
        <v>238</v>
      </c>
      <c r="J619" s="11" t="s">
        <v>240</v>
      </c>
      <c r="K619" s="11" t="s">
        <v>4263</v>
      </c>
      <c r="L619" s="11">
        <v>2</v>
      </c>
    </row>
    <row r="620" spans="1:12">
      <c r="A620" s="11" t="s">
        <v>1057</v>
      </c>
      <c r="D620" s="11" t="s">
        <v>239</v>
      </c>
      <c r="E620" s="19" t="s">
        <v>1286</v>
      </c>
      <c r="F620" s="10">
        <v>42036</v>
      </c>
      <c r="G620" s="10">
        <v>45689</v>
      </c>
      <c r="H620" s="11">
        <v>11</v>
      </c>
      <c r="I620" s="20" t="s">
        <v>238</v>
      </c>
      <c r="J620" s="11" t="s">
        <v>240</v>
      </c>
      <c r="K620" s="11" t="s">
        <v>4263</v>
      </c>
      <c r="L620" s="11">
        <v>2</v>
      </c>
    </row>
    <row r="621" spans="1:12">
      <c r="A621" s="11" t="s">
        <v>1058</v>
      </c>
      <c r="D621" s="11" t="s">
        <v>239</v>
      </c>
      <c r="E621" s="19" t="s">
        <v>1287</v>
      </c>
      <c r="F621" s="10">
        <v>42036</v>
      </c>
      <c r="G621" s="10">
        <v>45689</v>
      </c>
      <c r="H621" s="11">
        <v>11</v>
      </c>
      <c r="I621" s="20" t="s">
        <v>238</v>
      </c>
      <c r="J621" s="11" t="s">
        <v>240</v>
      </c>
      <c r="K621" s="11" t="s">
        <v>4263</v>
      </c>
      <c r="L621" s="11">
        <v>2</v>
      </c>
    </row>
    <row r="622" spans="1:12">
      <c r="A622" s="11" t="s">
        <v>1059</v>
      </c>
      <c r="D622" s="11" t="s">
        <v>239</v>
      </c>
      <c r="E622" s="19" t="s">
        <v>1288</v>
      </c>
      <c r="F622" s="10">
        <v>42036</v>
      </c>
      <c r="G622" s="10">
        <v>45689</v>
      </c>
      <c r="H622" s="11">
        <v>11</v>
      </c>
      <c r="I622" s="20" t="s">
        <v>238</v>
      </c>
      <c r="J622" s="11" t="s">
        <v>240</v>
      </c>
      <c r="K622" s="11" t="s">
        <v>4263</v>
      </c>
      <c r="L622" s="11">
        <v>2</v>
      </c>
    </row>
    <row r="623" spans="1:12">
      <c r="A623" s="11" t="s">
        <v>1060</v>
      </c>
      <c r="D623" s="11" t="s">
        <v>239</v>
      </c>
      <c r="E623" s="19" t="s">
        <v>1289</v>
      </c>
      <c r="F623" s="10">
        <v>42036</v>
      </c>
      <c r="G623" s="10">
        <v>45689</v>
      </c>
      <c r="H623" s="11">
        <v>11</v>
      </c>
      <c r="I623" s="20" t="s">
        <v>238</v>
      </c>
      <c r="J623" s="11" t="s">
        <v>240</v>
      </c>
      <c r="K623" s="11" t="s">
        <v>4263</v>
      </c>
      <c r="L623" s="11">
        <v>2</v>
      </c>
    </row>
    <row r="624" spans="1:12">
      <c r="A624" s="11" t="s">
        <v>1061</v>
      </c>
      <c r="D624" s="11" t="s">
        <v>239</v>
      </c>
      <c r="E624" s="19" t="s">
        <v>1290</v>
      </c>
      <c r="F624" s="10">
        <v>42036</v>
      </c>
      <c r="G624" s="10">
        <v>45689</v>
      </c>
      <c r="H624" s="11">
        <v>11</v>
      </c>
      <c r="I624" s="20" t="s">
        <v>238</v>
      </c>
      <c r="J624" s="11" t="s">
        <v>240</v>
      </c>
      <c r="K624" s="11" t="s">
        <v>4263</v>
      </c>
      <c r="L624" s="11">
        <v>2</v>
      </c>
    </row>
    <row r="625" spans="1:12">
      <c r="A625" s="11" t="s">
        <v>1062</v>
      </c>
      <c r="D625" s="11" t="s">
        <v>239</v>
      </c>
      <c r="E625" s="19" t="s">
        <v>1291</v>
      </c>
      <c r="F625" s="10">
        <v>42036</v>
      </c>
      <c r="G625" s="10">
        <v>45689</v>
      </c>
      <c r="H625" s="11">
        <v>11</v>
      </c>
      <c r="I625" s="20" t="s">
        <v>238</v>
      </c>
      <c r="J625" s="11" t="s">
        <v>240</v>
      </c>
      <c r="K625" s="11" t="s">
        <v>4263</v>
      </c>
      <c r="L625" s="11">
        <v>2</v>
      </c>
    </row>
    <row r="626" spans="1:12">
      <c r="A626" s="11" t="s">
        <v>1063</v>
      </c>
      <c r="D626" s="11" t="s">
        <v>239</v>
      </c>
      <c r="E626" s="19" t="s">
        <v>1292</v>
      </c>
      <c r="F626" s="10">
        <v>42036</v>
      </c>
      <c r="G626" s="10">
        <v>45689</v>
      </c>
      <c r="H626" s="11">
        <v>11</v>
      </c>
      <c r="I626" s="20" t="s">
        <v>238</v>
      </c>
      <c r="J626" s="11" t="s">
        <v>240</v>
      </c>
      <c r="K626" s="11" t="s">
        <v>4263</v>
      </c>
      <c r="L626" s="11">
        <v>2</v>
      </c>
    </row>
    <row r="627" spans="1:12">
      <c r="A627" s="11" t="s">
        <v>1064</v>
      </c>
      <c r="D627" s="11" t="s">
        <v>239</v>
      </c>
      <c r="E627" s="19" t="s">
        <v>1293</v>
      </c>
      <c r="F627" s="10">
        <v>42036</v>
      </c>
      <c r="G627" s="10">
        <v>45689</v>
      </c>
      <c r="H627" s="11">
        <v>11</v>
      </c>
      <c r="I627" s="20" t="s">
        <v>238</v>
      </c>
      <c r="J627" s="11" t="s">
        <v>240</v>
      </c>
      <c r="K627" s="11" t="s">
        <v>4263</v>
      </c>
      <c r="L627" s="11">
        <v>2</v>
      </c>
    </row>
    <row r="628" spans="1:12">
      <c r="A628" s="11" t="s">
        <v>1065</v>
      </c>
      <c r="D628" s="11" t="s">
        <v>239</v>
      </c>
      <c r="E628" s="19" t="s">
        <v>1294</v>
      </c>
      <c r="F628" s="10">
        <v>42036</v>
      </c>
      <c r="G628" s="10">
        <v>45689</v>
      </c>
      <c r="H628" s="11">
        <v>11</v>
      </c>
      <c r="I628" s="20" t="s">
        <v>238</v>
      </c>
      <c r="J628" s="11" t="s">
        <v>240</v>
      </c>
      <c r="K628" s="11" t="s">
        <v>4263</v>
      </c>
      <c r="L628" s="11">
        <v>2</v>
      </c>
    </row>
    <row r="629" spans="1:12">
      <c r="A629" s="11" t="s">
        <v>1066</v>
      </c>
      <c r="D629" s="11" t="s">
        <v>239</v>
      </c>
      <c r="E629" s="19" t="s">
        <v>1295</v>
      </c>
      <c r="F629" s="10">
        <v>42036</v>
      </c>
      <c r="G629" s="10">
        <v>45689</v>
      </c>
      <c r="H629" s="11">
        <v>11</v>
      </c>
      <c r="I629" s="20" t="s">
        <v>238</v>
      </c>
      <c r="J629" s="11" t="s">
        <v>240</v>
      </c>
      <c r="K629" s="11" t="s">
        <v>4263</v>
      </c>
      <c r="L629" s="11">
        <v>2</v>
      </c>
    </row>
    <row r="630" spans="1:12">
      <c r="A630" s="11" t="s">
        <v>1067</v>
      </c>
      <c r="D630" s="11" t="s">
        <v>239</v>
      </c>
      <c r="E630" s="19" t="s">
        <v>1296</v>
      </c>
      <c r="F630" s="10">
        <v>42036</v>
      </c>
      <c r="G630" s="10">
        <v>45689</v>
      </c>
      <c r="H630" s="11">
        <v>11</v>
      </c>
      <c r="I630" s="20" t="s">
        <v>238</v>
      </c>
      <c r="J630" s="11" t="s">
        <v>240</v>
      </c>
      <c r="K630" s="11" t="s">
        <v>4263</v>
      </c>
      <c r="L630" s="11">
        <v>2</v>
      </c>
    </row>
    <row r="631" spans="1:12">
      <c r="A631" s="11" t="s">
        <v>1068</v>
      </c>
      <c r="D631" s="11" t="s">
        <v>239</v>
      </c>
      <c r="E631" s="19" t="s">
        <v>1297</v>
      </c>
      <c r="F631" s="10">
        <v>42036</v>
      </c>
      <c r="G631" s="10">
        <v>45689</v>
      </c>
      <c r="H631" s="11">
        <v>11</v>
      </c>
      <c r="I631" s="20" t="s">
        <v>238</v>
      </c>
      <c r="J631" s="11" t="s">
        <v>240</v>
      </c>
      <c r="K631" s="11" t="s">
        <v>4263</v>
      </c>
      <c r="L631" s="11">
        <v>2</v>
      </c>
    </row>
    <row r="632" spans="1:12">
      <c r="A632" s="11" t="s">
        <v>1069</v>
      </c>
      <c r="D632" s="11" t="s">
        <v>239</v>
      </c>
      <c r="E632" s="19" t="s">
        <v>1298</v>
      </c>
      <c r="F632" s="10">
        <v>42036</v>
      </c>
      <c r="G632" s="10">
        <v>45689</v>
      </c>
      <c r="H632" s="11">
        <v>11</v>
      </c>
      <c r="I632" s="20" t="s">
        <v>238</v>
      </c>
      <c r="J632" s="11" t="s">
        <v>240</v>
      </c>
      <c r="K632" s="11" t="s">
        <v>4263</v>
      </c>
      <c r="L632" s="11">
        <v>2</v>
      </c>
    </row>
    <row r="633" spans="1:12">
      <c r="A633" s="11" t="s">
        <v>1070</v>
      </c>
      <c r="D633" s="11" t="s">
        <v>239</v>
      </c>
      <c r="E633" s="19" t="s">
        <v>1299</v>
      </c>
      <c r="F633" s="10">
        <v>42036</v>
      </c>
      <c r="G633" s="10">
        <v>45689</v>
      </c>
      <c r="H633" s="11">
        <v>11</v>
      </c>
      <c r="I633" s="20" t="s">
        <v>238</v>
      </c>
      <c r="J633" s="11" t="s">
        <v>240</v>
      </c>
      <c r="K633" s="11" t="s">
        <v>4263</v>
      </c>
      <c r="L633" s="11">
        <v>2</v>
      </c>
    </row>
    <row r="634" spans="1:12">
      <c r="A634" s="11" t="s">
        <v>1071</v>
      </c>
      <c r="D634" s="11" t="s">
        <v>239</v>
      </c>
      <c r="E634" s="19" t="s">
        <v>1300</v>
      </c>
      <c r="F634" s="10">
        <v>42036</v>
      </c>
      <c r="G634" s="10">
        <v>45689</v>
      </c>
      <c r="H634" s="11">
        <v>11</v>
      </c>
      <c r="I634" s="20" t="s">
        <v>238</v>
      </c>
      <c r="J634" s="11" t="s">
        <v>240</v>
      </c>
      <c r="K634" s="11" t="s">
        <v>4263</v>
      </c>
      <c r="L634" s="11">
        <v>2</v>
      </c>
    </row>
    <row r="635" spans="1:12">
      <c r="A635" s="11" t="s">
        <v>1072</v>
      </c>
      <c r="D635" s="11" t="s">
        <v>239</v>
      </c>
      <c r="E635" s="19" t="s">
        <v>1301</v>
      </c>
      <c r="F635" s="10">
        <v>42036</v>
      </c>
      <c r="G635" s="10">
        <v>45689</v>
      </c>
      <c r="H635" s="11">
        <v>11</v>
      </c>
      <c r="I635" s="20" t="s">
        <v>238</v>
      </c>
      <c r="J635" s="11" t="s">
        <v>240</v>
      </c>
      <c r="K635" s="11" t="s">
        <v>4263</v>
      </c>
      <c r="L635" s="11">
        <v>2</v>
      </c>
    </row>
    <row r="636" spans="1:12">
      <c r="A636" s="11" t="s">
        <v>1013</v>
      </c>
      <c r="D636" s="11" t="s">
        <v>239</v>
      </c>
      <c r="E636" s="19" t="s">
        <v>1302</v>
      </c>
      <c r="F636" s="10">
        <v>42036</v>
      </c>
      <c r="G636" s="10">
        <v>45689</v>
      </c>
      <c r="H636" s="11">
        <v>11</v>
      </c>
      <c r="I636" s="20" t="s">
        <v>238</v>
      </c>
      <c r="J636" s="11" t="s">
        <v>240</v>
      </c>
      <c r="K636" s="11" t="s">
        <v>4263</v>
      </c>
      <c r="L636" s="11">
        <v>2</v>
      </c>
    </row>
    <row r="637" spans="1:12">
      <c r="A637" s="11" t="s">
        <v>1014</v>
      </c>
      <c r="D637" s="11" t="s">
        <v>239</v>
      </c>
      <c r="E637" s="19" t="s">
        <v>1303</v>
      </c>
      <c r="F637" s="10">
        <v>42036</v>
      </c>
      <c r="G637" s="10">
        <v>45689</v>
      </c>
      <c r="H637" s="11">
        <v>11</v>
      </c>
      <c r="I637" s="20" t="s">
        <v>238</v>
      </c>
      <c r="J637" s="11" t="s">
        <v>240</v>
      </c>
      <c r="K637" s="11" t="s">
        <v>4263</v>
      </c>
      <c r="L637" s="11">
        <v>2</v>
      </c>
    </row>
    <row r="638" spans="1:12">
      <c r="A638" s="11" t="s">
        <v>1015</v>
      </c>
      <c r="D638" s="11" t="s">
        <v>239</v>
      </c>
      <c r="E638" s="19" t="s">
        <v>1304</v>
      </c>
      <c r="F638" s="10">
        <v>42036</v>
      </c>
      <c r="G638" s="10">
        <v>45689</v>
      </c>
      <c r="H638" s="11">
        <v>11</v>
      </c>
      <c r="I638" s="20" t="s">
        <v>238</v>
      </c>
      <c r="J638" s="11" t="s">
        <v>240</v>
      </c>
      <c r="K638" s="11" t="s">
        <v>4263</v>
      </c>
      <c r="L638" s="11">
        <v>2</v>
      </c>
    </row>
    <row r="639" spans="1:12">
      <c r="A639" s="11" t="s">
        <v>1016</v>
      </c>
      <c r="D639" s="11" t="s">
        <v>239</v>
      </c>
      <c r="E639" s="19" t="s">
        <v>1305</v>
      </c>
      <c r="F639" s="10">
        <v>42036</v>
      </c>
      <c r="G639" s="10">
        <v>45689</v>
      </c>
      <c r="H639" s="11">
        <v>11</v>
      </c>
      <c r="I639" s="20" t="s">
        <v>238</v>
      </c>
      <c r="J639" s="11" t="s">
        <v>240</v>
      </c>
      <c r="K639" s="11" t="s">
        <v>4263</v>
      </c>
      <c r="L639" s="11">
        <v>2</v>
      </c>
    </row>
    <row r="640" spans="1:12">
      <c r="A640" s="11" t="s">
        <v>1017</v>
      </c>
      <c r="D640" s="11" t="s">
        <v>239</v>
      </c>
      <c r="E640" s="19" t="s">
        <v>1306</v>
      </c>
      <c r="F640" s="10">
        <v>42036</v>
      </c>
      <c r="G640" s="10">
        <v>45689</v>
      </c>
      <c r="H640" s="11">
        <v>11</v>
      </c>
      <c r="I640" s="20" t="s">
        <v>238</v>
      </c>
      <c r="J640" s="11" t="s">
        <v>240</v>
      </c>
      <c r="K640" s="11" t="s">
        <v>4263</v>
      </c>
      <c r="L640" s="11">
        <v>2</v>
      </c>
    </row>
    <row r="641" spans="1:12">
      <c r="A641" s="11" t="s">
        <v>1018</v>
      </c>
      <c r="D641" s="11" t="s">
        <v>239</v>
      </c>
      <c r="E641" s="19" t="s">
        <v>1307</v>
      </c>
      <c r="F641" s="10">
        <v>42036</v>
      </c>
      <c r="G641" s="10">
        <v>45689</v>
      </c>
      <c r="H641" s="11">
        <v>11</v>
      </c>
      <c r="I641" s="20" t="s">
        <v>238</v>
      </c>
      <c r="J641" s="11" t="s">
        <v>240</v>
      </c>
      <c r="K641" s="11" t="s">
        <v>4263</v>
      </c>
      <c r="L641" s="11">
        <v>2</v>
      </c>
    </row>
    <row r="642" spans="1:12">
      <c r="A642" s="11" t="s">
        <v>1019</v>
      </c>
      <c r="D642" s="11" t="s">
        <v>239</v>
      </c>
      <c r="E642" s="19" t="s">
        <v>1308</v>
      </c>
      <c r="F642" s="10">
        <v>42036</v>
      </c>
      <c r="G642" s="10">
        <v>45689</v>
      </c>
      <c r="H642" s="11">
        <v>11</v>
      </c>
      <c r="I642" s="20" t="s">
        <v>238</v>
      </c>
      <c r="J642" s="11" t="s">
        <v>240</v>
      </c>
      <c r="K642" s="11" t="s">
        <v>4263</v>
      </c>
      <c r="L642" s="11">
        <v>2</v>
      </c>
    </row>
    <row r="643" spans="1:12">
      <c r="A643" s="11" t="s">
        <v>1020</v>
      </c>
      <c r="D643" s="11" t="s">
        <v>239</v>
      </c>
      <c r="E643" s="19" t="s">
        <v>1309</v>
      </c>
      <c r="F643" s="10">
        <v>42036</v>
      </c>
      <c r="G643" s="10">
        <v>45689</v>
      </c>
      <c r="H643" s="11">
        <v>11</v>
      </c>
      <c r="I643" s="20" t="s">
        <v>238</v>
      </c>
      <c r="J643" s="11" t="s">
        <v>240</v>
      </c>
      <c r="K643" s="11" t="s">
        <v>4263</v>
      </c>
      <c r="L643" s="11">
        <v>2</v>
      </c>
    </row>
    <row r="644" spans="1:12">
      <c r="A644" s="11" t="s">
        <v>1021</v>
      </c>
      <c r="D644" s="11" t="s">
        <v>239</v>
      </c>
      <c r="E644" s="19" t="s">
        <v>1310</v>
      </c>
      <c r="F644" s="10">
        <v>42036</v>
      </c>
      <c r="G644" s="10">
        <v>45689</v>
      </c>
      <c r="H644" s="11">
        <v>11</v>
      </c>
      <c r="I644" s="20" t="s">
        <v>238</v>
      </c>
      <c r="J644" s="11" t="s">
        <v>240</v>
      </c>
      <c r="K644" s="11" t="s">
        <v>4263</v>
      </c>
      <c r="L644" s="11">
        <v>2</v>
      </c>
    </row>
    <row r="645" spans="1:12">
      <c r="A645" s="11" t="s">
        <v>1073</v>
      </c>
      <c r="D645" s="11" t="s">
        <v>239</v>
      </c>
      <c r="E645" s="19" t="s">
        <v>1311</v>
      </c>
      <c r="F645" s="10">
        <v>42036</v>
      </c>
      <c r="G645" s="10">
        <v>45689</v>
      </c>
      <c r="H645" s="11">
        <v>11</v>
      </c>
      <c r="I645" s="20" t="s">
        <v>238</v>
      </c>
      <c r="J645" s="11" t="s">
        <v>240</v>
      </c>
      <c r="K645" s="11" t="s">
        <v>4263</v>
      </c>
      <c r="L645" s="11">
        <v>2</v>
      </c>
    </row>
    <row r="646" spans="1:12">
      <c r="A646" s="11" t="s">
        <v>1074</v>
      </c>
      <c r="D646" s="11" t="s">
        <v>239</v>
      </c>
      <c r="E646" s="19" t="s">
        <v>1312</v>
      </c>
      <c r="F646" s="10">
        <v>42036</v>
      </c>
      <c r="G646" s="10">
        <v>45689</v>
      </c>
      <c r="H646" s="11">
        <v>11</v>
      </c>
      <c r="I646" s="20" t="s">
        <v>238</v>
      </c>
      <c r="J646" s="11" t="s">
        <v>240</v>
      </c>
      <c r="K646" s="11" t="s">
        <v>4263</v>
      </c>
      <c r="L646" s="11">
        <v>2</v>
      </c>
    </row>
    <row r="647" spans="1:12">
      <c r="A647" s="11" t="s">
        <v>1075</v>
      </c>
      <c r="D647" s="11" t="s">
        <v>239</v>
      </c>
      <c r="E647" s="19" t="s">
        <v>1313</v>
      </c>
      <c r="F647" s="10">
        <v>42036</v>
      </c>
      <c r="G647" s="10">
        <v>45689</v>
      </c>
      <c r="H647" s="11">
        <v>11</v>
      </c>
      <c r="I647" s="20" t="s">
        <v>238</v>
      </c>
      <c r="J647" s="11" t="s">
        <v>240</v>
      </c>
      <c r="K647" s="11" t="s">
        <v>4263</v>
      </c>
      <c r="L647" s="11">
        <v>2</v>
      </c>
    </row>
    <row r="648" spans="1:12">
      <c r="A648" s="11" t="s">
        <v>1025</v>
      </c>
      <c r="D648" s="11" t="s">
        <v>239</v>
      </c>
      <c r="E648" s="19" t="s">
        <v>1314</v>
      </c>
      <c r="F648" s="10">
        <v>42036</v>
      </c>
      <c r="G648" s="10">
        <v>45689</v>
      </c>
      <c r="H648" s="11">
        <v>11</v>
      </c>
      <c r="I648" s="20" t="s">
        <v>238</v>
      </c>
      <c r="J648" s="11" t="s">
        <v>240</v>
      </c>
      <c r="K648" s="11" t="s">
        <v>4263</v>
      </c>
      <c r="L648" s="11">
        <v>2</v>
      </c>
    </row>
    <row r="649" spans="1:12">
      <c r="A649" s="11" t="s">
        <v>1026</v>
      </c>
      <c r="D649" s="11" t="s">
        <v>239</v>
      </c>
      <c r="E649" s="19" t="s">
        <v>1315</v>
      </c>
      <c r="F649" s="10">
        <v>42036</v>
      </c>
      <c r="G649" s="10">
        <v>45689</v>
      </c>
      <c r="H649" s="11">
        <v>11</v>
      </c>
      <c r="I649" s="20" t="s">
        <v>238</v>
      </c>
      <c r="J649" s="11" t="s">
        <v>240</v>
      </c>
      <c r="K649" s="11" t="s">
        <v>4263</v>
      </c>
      <c r="L649" s="11">
        <v>2</v>
      </c>
    </row>
    <row r="650" spans="1:12">
      <c r="A650" s="11" t="s">
        <v>1027</v>
      </c>
      <c r="D650" s="11" t="s">
        <v>239</v>
      </c>
      <c r="E650" s="19" t="s">
        <v>1316</v>
      </c>
      <c r="F650" s="10">
        <v>42036</v>
      </c>
      <c r="G650" s="10">
        <v>45689</v>
      </c>
      <c r="H650" s="11">
        <v>11</v>
      </c>
      <c r="I650" s="20" t="s">
        <v>238</v>
      </c>
      <c r="J650" s="11" t="s">
        <v>240</v>
      </c>
      <c r="K650" s="11" t="s">
        <v>4263</v>
      </c>
      <c r="L650" s="11">
        <v>2</v>
      </c>
    </row>
    <row r="651" spans="1:12">
      <c r="A651" s="11" t="s">
        <v>1028</v>
      </c>
      <c r="D651" s="11" t="s">
        <v>239</v>
      </c>
      <c r="E651" s="19" t="s">
        <v>1317</v>
      </c>
      <c r="F651" s="10">
        <v>42036</v>
      </c>
      <c r="G651" s="10">
        <v>45689</v>
      </c>
      <c r="H651" s="11">
        <v>11</v>
      </c>
      <c r="I651" s="20" t="s">
        <v>238</v>
      </c>
      <c r="J651" s="11" t="s">
        <v>240</v>
      </c>
      <c r="K651" s="11" t="s">
        <v>4263</v>
      </c>
      <c r="L651" s="11">
        <v>2</v>
      </c>
    </row>
    <row r="652" spans="1:12">
      <c r="A652" s="11" t="s">
        <v>1029</v>
      </c>
      <c r="D652" s="11" t="s">
        <v>239</v>
      </c>
      <c r="E652" s="19" t="s">
        <v>1318</v>
      </c>
      <c r="F652" s="10">
        <v>42036</v>
      </c>
      <c r="G652" s="10">
        <v>45689</v>
      </c>
      <c r="H652" s="11">
        <v>11</v>
      </c>
      <c r="I652" s="20" t="s">
        <v>238</v>
      </c>
      <c r="J652" s="11" t="s">
        <v>240</v>
      </c>
      <c r="K652" s="11" t="s">
        <v>4263</v>
      </c>
      <c r="L652" s="11">
        <v>2</v>
      </c>
    </row>
    <row r="653" spans="1:12">
      <c r="A653" s="11" t="s">
        <v>1030</v>
      </c>
      <c r="D653" s="11" t="s">
        <v>239</v>
      </c>
      <c r="E653" s="19" t="s">
        <v>1319</v>
      </c>
      <c r="F653" s="10">
        <v>42036</v>
      </c>
      <c r="G653" s="10">
        <v>45689</v>
      </c>
      <c r="H653" s="11">
        <v>11</v>
      </c>
      <c r="I653" s="20" t="s">
        <v>238</v>
      </c>
      <c r="J653" s="11" t="s">
        <v>240</v>
      </c>
      <c r="K653" s="11" t="s">
        <v>4263</v>
      </c>
      <c r="L653" s="11">
        <v>2</v>
      </c>
    </row>
    <row r="654" spans="1:12">
      <c r="A654" s="11" t="s">
        <v>1031</v>
      </c>
      <c r="D654" s="11" t="s">
        <v>239</v>
      </c>
      <c r="E654" s="19" t="s">
        <v>1320</v>
      </c>
      <c r="F654" s="10">
        <v>42036</v>
      </c>
      <c r="G654" s="10">
        <v>45689</v>
      </c>
      <c r="H654" s="11">
        <v>11</v>
      </c>
      <c r="I654" s="20" t="s">
        <v>238</v>
      </c>
      <c r="J654" s="11" t="s">
        <v>240</v>
      </c>
      <c r="K654" s="11" t="s">
        <v>4263</v>
      </c>
      <c r="L654" s="11">
        <v>2</v>
      </c>
    </row>
    <row r="655" spans="1:12">
      <c r="A655" s="11" t="s">
        <v>1032</v>
      </c>
      <c r="D655" s="11" t="s">
        <v>239</v>
      </c>
      <c r="E655" s="19" t="s">
        <v>1321</v>
      </c>
      <c r="F655" s="10">
        <v>42036</v>
      </c>
      <c r="G655" s="10">
        <v>45689</v>
      </c>
      <c r="H655" s="11">
        <v>11</v>
      </c>
      <c r="I655" s="20" t="s">
        <v>238</v>
      </c>
      <c r="J655" s="11" t="s">
        <v>240</v>
      </c>
      <c r="K655" s="11" t="s">
        <v>4263</v>
      </c>
      <c r="L655" s="11">
        <v>2</v>
      </c>
    </row>
    <row r="656" spans="1:12">
      <c r="A656" s="11" t="s">
        <v>1033</v>
      </c>
      <c r="D656" s="11" t="s">
        <v>239</v>
      </c>
      <c r="E656" s="19" t="s">
        <v>1322</v>
      </c>
      <c r="F656" s="10">
        <v>42036</v>
      </c>
      <c r="G656" s="10">
        <v>45689</v>
      </c>
      <c r="H656" s="11">
        <v>11</v>
      </c>
      <c r="I656" s="20" t="s">
        <v>238</v>
      </c>
      <c r="J656" s="11" t="s">
        <v>240</v>
      </c>
      <c r="K656" s="11" t="s">
        <v>4263</v>
      </c>
      <c r="L656" s="11">
        <v>2</v>
      </c>
    </row>
    <row r="657" spans="1:12">
      <c r="A657" s="11" t="s">
        <v>1034</v>
      </c>
      <c r="D657" s="11" t="s">
        <v>239</v>
      </c>
      <c r="E657" s="19" t="s">
        <v>1323</v>
      </c>
      <c r="F657" s="10">
        <v>42036</v>
      </c>
      <c r="G657" s="10">
        <v>45689</v>
      </c>
      <c r="H657" s="11">
        <v>11</v>
      </c>
      <c r="I657" s="20" t="s">
        <v>238</v>
      </c>
      <c r="J657" s="11" t="s">
        <v>240</v>
      </c>
      <c r="K657" s="11" t="s">
        <v>4263</v>
      </c>
      <c r="L657" s="11">
        <v>2</v>
      </c>
    </row>
    <row r="658" spans="1:12">
      <c r="A658" s="11" t="s">
        <v>1035</v>
      </c>
      <c r="D658" s="11" t="s">
        <v>239</v>
      </c>
      <c r="E658" s="19" t="s">
        <v>1324</v>
      </c>
      <c r="F658" s="10">
        <v>42036</v>
      </c>
      <c r="G658" s="10">
        <v>45689</v>
      </c>
      <c r="H658" s="11">
        <v>11</v>
      </c>
      <c r="I658" s="20" t="s">
        <v>238</v>
      </c>
      <c r="J658" s="11" t="s">
        <v>240</v>
      </c>
      <c r="K658" s="11" t="s">
        <v>4263</v>
      </c>
      <c r="L658" s="11">
        <v>2</v>
      </c>
    </row>
    <row r="659" spans="1:12">
      <c r="A659" s="11" t="s">
        <v>1036</v>
      </c>
      <c r="D659" s="11" t="s">
        <v>239</v>
      </c>
      <c r="E659" s="19" t="s">
        <v>1325</v>
      </c>
      <c r="F659" s="10">
        <v>42036</v>
      </c>
      <c r="G659" s="10">
        <v>45689</v>
      </c>
      <c r="H659" s="11">
        <v>11</v>
      </c>
      <c r="I659" s="20" t="s">
        <v>238</v>
      </c>
      <c r="J659" s="11" t="s">
        <v>240</v>
      </c>
      <c r="K659" s="11" t="s">
        <v>4263</v>
      </c>
      <c r="L659" s="11">
        <v>2</v>
      </c>
    </row>
    <row r="660" spans="1:12">
      <c r="A660" s="11" t="s">
        <v>1076</v>
      </c>
      <c r="D660" s="11" t="s">
        <v>239</v>
      </c>
      <c r="E660" s="19" t="s">
        <v>1326</v>
      </c>
      <c r="F660" s="10">
        <v>42036</v>
      </c>
      <c r="G660" s="10">
        <v>45689</v>
      </c>
      <c r="H660" s="11">
        <v>11</v>
      </c>
      <c r="I660" s="20" t="s">
        <v>238</v>
      </c>
      <c r="J660" s="11" t="s">
        <v>240</v>
      </c>
      <c r="K660" s="11" t="s">
        <v>4263</v>
      </c>
      <c r="L660" s="11">
        <v>2</v>
      </c>
    </row>
    <row r="661" spans="1:12">
      <c r="A661" s="11" t="s">
        <v>1077</v>
      </c>
      <c r="D661" s="11" t="s">
        <v>239</v>
      </c>
      <c r="E661" s="19" t="s">
        <v>1327</v>
      </c>
      <c r="F661" s="10">
        <v>42036</v>
      </c>
      <c r="G661" s="10">
        <v>45689</v>
      </c>
      <c r="H661" s="11">
        <v>11</v>
      </c>
      <c r="I661" s="20" t="s">
        <v>238</v>
      </c>
      <c r="J661" s="11" t="s">
        <v>240</v>
      </c>
      <c r="K661" s="11" t="s">
        <v>4263</v>
      </c>
      <c r="L661" s="11">
        <v>2</v>
      </c>
    </row>
    <row r="662" spans="1:12">
      <c r="A662" s="11" t="s">
        <v>1078</v>
      </c>
      <c r="D662" s="11" t="s">
        <v>239</v>
      </c>
      <c r="E662" s="19" t="s">
        <v>1328</v>
      </c>
      <c r="F662" s="10">
        <v>42036</v>
      </c>
      <c r="G662" s="10">
        <v>45689</v>
      </c>
      <c r="H662" s="11">
        <v>11</v>
      </c>
      <c r="I662" s="20" t="s">
        <v>238</v>
      </c>
      <c r="J662" s="11" t="s">
        <v>240</v>
      </c>
      <c r="K662" s="11" t="s">
        <v>4263</v>
      </c>
      <c r="L662" s="11">
        <v>2</v>
      </c>
    </row>
    <row r="663" spans="1:12">
      <c r="A663" s="11" t="s">
        <v>1079</v>
      </c>
      <c r="D663" s="11" t="s">
        <v>239</v>
      </c>
      <c r="E663" s="19" t="s">
        <v>1329</v>
      </c>
      <c r="F663" s="10">
        <v>42036</v>
      </c>
      <c r="G663" s="10">
        <v>45689</v>
      </c>
      <c r="H663" s="11">
        <v>11</v>
      </c>
      <c r="I663" s="20" t="s">
        <v>238</v>
      </c>
      <c r="J663" s="11" t="s">
        <v>240</v>
      </c>
      <c r="K663" s="11" t="s">
        <v>4263</v>
      </c>
      <c r="L663" s="11">
        <v>2</v>
      </c>
    </row>
    <row r="664" spans="1:12">
      <c r="A664" s="11" t="s">
        <v>1080</v>
      </c>
      <c r="D664" s="11" t="s">
        <v>239</v>
      </c>
      <c r="E664" s="19" t="s">
        <v>1330</v>
      </c>
      <c r="F664" s="10">
        <v>42036</v>
      </c>
      <c r="G664" s="10">
        <v>45689</v>
      </c>
      <c r="H664" s="11">
        <v>11</v>
      </c>
      <c r="I664" s="20" t="s">
        <v>238</v>
      </c>
      <c r="J664" s="11" t="s">
        <v>240</v>
      </c>
      <c r="K664" s="11" t="s">
        <v>4263</v>
      </c>
      <c r="L664" s="11">
        <v>2</v>
      </c>
    </row>
    <row r="665" spans="1:12">
      <c r="A665" s="11" t="s">
        <v>1081</v>
      </c>
      <c r="D665" s="11" t="s">
        <v>239</v>
      </c>
      <c r="E665" s="19" t="s">
        <v>1331</v>
      </c>
      <c r="F665" s="10">
        <v>42036</v>
      </c>
      <c r="G665" s="10">
        <v>45689</v>
      </c>
      <c r="H665" s="11">
        <v>11</v>
      </c>
      <c r="I665" s="20" t="s">
        <v>238</v>
      </c>
      <c r="J665" s="11" t="s">
        <v>240</v>
      </c>
      <c r="K665" s="11" t="s">
        <v>4263</v>
      </c>
      <c r="L665" s="11">
        <v>2</v>
      </c>
    </row>
    <row r="666" spans="1:12">
      <c r="A666" s="11" t="s">
        <v>1082</v>
      </c>
      <c r="D666" s="11" t="s">
        <v>239</v>
      </c>
      <c r="E666" s="19" t="s">
        <v>1332</v>
      </c>
      <c r="F666" s="10">
        <v>42036</v>
      </c>
      <c r="G666" s="10">
        <v>45689</v>
      </c>
      <c r="H666" s="11">
        <v>11</v>
      </c>
      <c r="I666" s="20" t="s">
        <v>238</v>
      </c>
      <c r="J666" s="11" t="s">
        <v>240</v>
      </c>
      <c r="K666" s="11" t="s">
        <v>4263</v>
      </c>
      <c r="L666" s="11">
        <v>2</v>
      </c>
    </row>
    <row r="667" spans="1:12">
      <c r="A667" s="11" t="s">
        <v>1083</v>
      </c>
      <c r="D667" s="11" t="s">
        <v>239</v>
      </c>
      <c r="E667" s="19" t="s">
        <v>1333</v>
      </c>
      <c r="F667" s="10">
        <v>42036</v>
      </c>
      <c r="G667" s="10">
        <v>45689</v>
      </c>
      <c r="H667" s="11">
        <v>11</v>
      </c>
      <c r="I667" s="20" t="s">
        <v>238</v>
      </c>
      <c r="J667" s="11" t="s">
        <v>240</v>
      </c>
      <c r="K667" s="11" t="s">
        <v>4263</v>
      </c>
      <c r="L667" s="11">
        <v>2</v>
      </c>
    </row>
    <row r="668" spans="1:12">
      <c r="A668" s="11" t="s">
        <v>1084</v>
      </c>
      <c r="D668" s="11" t="s">
        <v>239</v>
      </c>
      <c r="E668" s="19" t="s">
        <v>1334</v>
      </c>
      <c r="F668" s="10">
        <v>42036</v>
      </c>
      <c r="G668" s="10">
        <v>45689</v>
      </c>
      <c r="H668" s="11">
        <v>11</v>
      </c>
      <c r="I668" s="20" t="s">
        <v>238</v>
      </c>
      <c r="J668" s="11" t="s">
        <v>240</v>
      </c>
      <c r="K668" s="11" t="s">
        <v>4263</v>
      </c>
      <c r="L668" s="11">
        <v>2</v>
      </c>
    </row>
    <row r="669" spans="1:12">
      <c r="A669" s="11" t="s">
        <v>1085</v>
      </c>
      <c r="D669" s="11" t="s">
        <v>239</v>
      </c>
      <c r="E669" s="19" t="s">
        <v>1335</v>
      </c>
      <c r="F669" s="10">
        <v>42036</v>
      </c>
      <c r="G669" s="10">
        <v>45689</v>
      </c>
      <c r="H669" s="11">
        <v>11</v>
      </c>
      <c r="I669" s="20" t="s">
        <v>238</v>
      </c>
      <c r="J669" s="11" t="s">
        <v>240</v>
      </c>
      <c r="K669" s="11" t="s">
        <v>4263</v>
      </c>
      <c r="L669" s="11">
        <v>2</v>
      </c>
    </row>
    <row r="670" spans="1:12">
      <c r="A670" s="11" t="s">
        <v>1086</v>
      </c>
      <c r="D670" s="11" t="s">
        <v>239</v>
      </c>
      <c r="E670" s="19" t="s">
        <v>1336</v>
      </c>
      <c r="F670" s="10">
        <v>42036</v>
      </c>
      <c r="G670" s="10">
        <v>45689</v>
      </c>
      <c r="H670" s="11">
        <v>11</v>
      </c>
      <c r="I670" s="20" t="s">
        <v>238</v>
      </c>
      <c r="J670" s="11" t="s">
        <v>240</v>
      </c>
      <c r="K670" s="11" t="s">
        <v>4263</v>
      </c>
      <c r="L670" s="11">
        <v>2</v>
      </c>
    </row>
    <row r="671" spans="1:12">
      <c r="A671" s="11" t="s">
        <v>1087</v>
      </c>
      <c r="D671" s="11" t="s">
        <v>239</v>
      </c>
      <c r="E671" s="19" t="s">
        <v>1337</v>
      </c>
      <c r="F671" s="10">
        <v>42036</v>
      </c>
      <c r="G671" s="10">
        <v>45689</v>
      </c>
      <c r="H671" s="11">
        <v>11</v>
      </c>
      <c r="I671" s="20" t="s">
        <v>238</v>
      </c>
      <c r="J671" s="11" t="s">
        <v>240</v>
      </c>
      <c r="K671" s="11" t="s">
        <v>4263</v>
      </c>
      <c r="L671" s="11">
        <v>2</v>
      </c>
    </row>
    <row r="672" spans="1:12">
      <c r="A672" s="11" t="s">
        <v>1088</v>
      </c>
      <c r="D672" s="11" t="s">
        <v>239</v>
      </c>
      <c r="E672" s="19" t="s">
        <v>1338</v>
      </c>
      <c r="F672" s="10">
        <v>42036</v>
      </c>
      <c r="G672" s="10">
        <v>45689</v>
      </c>
      <c r="H672" s="11">
        <v>11</v>
      </c>
      <c r="I672" s="20" t="s">
        <v>238</v>
      </c>
      <c r="J672" s="11" t="s">
        <v>240</v>
      </c>
      <c r="K672" s="11" t="s">
        <v>4263</v>
      </c>
      <c r="L672" s="11">
        <v>2</v>
      </c>
    </row>
    <row r="673" spans="1:12">
      <c r="A673" s="11" t="s">
        <v>1089</v>
      </c>
      <c r="D673" s="11" t="s">
        <v>239</v>
      </c>
      <c r="E673" s="19" t="s">
        <v>1339</v>
      </c>
      <c r="F673" s="10">
        <v>42036</v>
      </c>
      <c r="G673" s="10">
        <v>45689</v>
      </c>
      <c r="H673" s="11">
        <v>11</v>
      </c>
      <c r="I673" s="20" t="s">
        <v>238</v>
      </c>
      <c r="J673" s="11" t="s">
        <v>240</v>
      </c>
      <c r="K673" s="11" t="s">
        <v>4263</v>
      </c>
      <c r="L673" s="11">
        <v>2</v>
      </c>
    </row>
    <row r="674" spans="1:12">
      <c r="A674" s="11" t="s">
        <v>1090</v>
      </c>
      <c r="D674" s="11" t="s">
        <v>239</v>
      </c>
      <c r="E674" s="19" t="s">
        <v>1340</v>
      </c>
      <c r="F674" s="10">
        <v>42036</v>
      </c>
      <c r="G674" s="10">
        <v>45689</v>
      </c>
      <c r="H674" s="11">
        <v>11</v>
      </c>
      <c r="I674" s="20" t="s">
        <v>238</v>
      </c>
      <c r="J674" s="11" t="s">
        <v>240</v>
      </c>
      <c r="K674" s="11" t="s">
        <v>4263</v>
      </c>
      <c r="L674" s="11">
        <v>2</v>
      </c>
    </row>
    <row r="675" spans="1:12">
      <c r="A675" s="11" t="s">
        <v>1091</v>
      </c>
      <c r="D675" s="11" t="s">
        <v>239</v>
      </c>
      <c r="E675" s="19" t="s">
        <v>1341</v>
      </c>
      <c r="F675" s="10">
        <v>42036</v>
      </c>
      <c r="G675" s="10">
        <v>45689</v>
      </c>
      <c r="H675" s="11">
        <v>11</v>
      </c>
      <c r="I675" s="20" t="s">
        <v>238</v>
      </c>
      <c r="J675" s="11" t="s">
        <v>240</v>
      </c>
      <c r="K675" s="11" t="s">
        <v>4263</v>
      </c>
      <c r="L675" s="11">
        <v>2</v>
      </c>
    </row>
    <row r="676" spans="1:12">
      <c r="A676" s="11" t="s">
        <v>1092</v>
      </c>
      <c r="D676" s="11" t="s">
        <v>239</v>
      </c>
      <c r="E676" s="19" t="s">
        <v>1342</v>
      </c>
      <c r="F676" s="10">
        <v>42036</v>
      </c>
      <c r="G676" s="10">
        <v>45689</v>
      </c>
      <c r="H676" s="11">
        <v>11</v>
      </c>
      <c r="I676" s="20" t="s">
        <v>238</v>
      </c>
      <c r="J676" s="11" t="s">
        <v>240</v>
      </c>
      <c r="K676" s="11" t="s">
        <v>4263</v>
      </c>
      <c r="L676" s="11">
        <v>2</v>
      </c>
    </row>
    <row r="677" spans="1:12">
      <c r="A677" s="11" t="s">
        <v>1093</v>
      </c>
      <c r="D677" s="11" t="s">
        <v>239</v>
      </c>
      <c r="E677" s="19" t="s">
        <v>1343</v>
      </c>
      <c r="F677" s="10">
        <v>42036</v>
      </c>
      <c r="G677" s="10">
        <v>45689</v>
      </c>
      <c r="H677" s="11">
        <v>11</v>
      </c>
      <c r="I677" s="20" t="s">
        <v>238</v>
      </c>
      <c r="J677" s="11" t="s">
        <v>240</v>
      </c>
      <c r="K677" s="11" t="s">
        <v>4263</v>
      </c>
      <c r="L677" s="11">
        <v>2</v>
      </c>
    </row>
    <row r="678" spans="1:12">
      <c r="A678" s="11" t="s">
        <v>1094</v>
      </c>
      <c r="D678" s="11" t="s">
        <v>239</v>
      </c>
      <c r="E678" s="19" t="s">
        <v>1344</v>
      </c>
      <c r="F678" s="10">
        <v>42036</v>
      </c>
      <c r="G678" s="10">
        <v>45689</v>
      </c>
      <c r="H678" s="11">
        <v>11</v>
      </c>
      <c r="I678" s="20" t="s">
        <v>238</v>
      </c>
      <c r="J678" s="11" t="s">
        <v>240</v>
      </c>
      <c r="K678" s="11" t="s">
        <v>4263</v>
      </c>
      <c r="L678" s="11">
        <v>2</v>
      </c>
    </row>
    <row r="679" spans="1:12">
      <c r="A679" s="11" t="s">
        <v>1095</v>
      </c>
      <c r="D679" s="11" t="s">
        <v>239</v>
      </c>
      <c r="E679" s="19" t="s">
        <v>1345</v>
      </c>
      <c r="F679" s="10">
        <v>42036</v>
      </c>
      <c r="G679" s="10">
        <v>45689</v>
      </c>
      <c r="H679" s="11">
        <v>11</v>
      </c>
      <c r="I679" s="20" t="s">
        <v>238</v>
      </c>
      <c r="J679" s="11" t="s">
        <v>240</v>
      </c>
      <c r="K679" s="11" t="s">
        <v>4263</v>
      </c>
      <c r="L679" s="11">
        <v>2</v>
      </c>
    </row>
    <row r="680" spans="1:12">
      <c r="A680" s="11" t="s">
        <v>1096</v>
      </c>
      <c r="D680" s="11" t="s">
        <v>239</v>
      </c>
      <c r="E680" s="19" t="s">
        <v>1346</v>
      </c>
      <c r="F680" s="10">
        <v>42036</v>
      </c>
      <c r="G680" s="10">
        <v>45689</v>
      </c>
      <c r="H680" s="11">
        <v>11</v>
      </c>
      <c r="I680" s="20" t="s">
        <v>238</v>
      </c>
      <c r="J680" s="11" t="s">
        <v>240</v>
      </c>
      <c r="K680" s="11" t="s">
        <v>4263</v>
      </c>
      <c r="L680" s="11">
        <v>2</v>
      </c>
    </row>
    <row r="681" spans="1:12">
      <c r="A681" s="11" t="s">
        <v>1097</v>
      </c>
      <c r="D681" s="11" t="s">
        <v>239</v>
      </c>
      <c r="E681" s="19" t="s">
        <v>1347</v>
      </c>
      <c r="F681" s="10">
        <v>42036</v>
      </c>
      <c r="G681" s="10">
        <v>45689</v>
      </c>
      <c r="H681" s="11">
        <v>11</v>
      </c>
      <c r="I681" s="20" t="s">
        <v>238</v>
      </c>
      <c r="J681" s="11" t="s">
        <v>240</v>
      </c>
      <c r="K681" s="11" t="s">
        <v>4263</v>
      </c>
      <c r="L681" s="11">
        <v>2</v>
      </c>
    </row>
    <row r="682" spans="1:12">
      <c r="A682" s="11" t="s">
        <v>1098</v>
      </c>
      <c r="D682" s="11" t="s">
        <v>239</v>
      </c>
      <c r="E682" s="19" t="s">
        <v>1348</v>
      </c>
      <c r="F682" s="10">
        <v>42036</v>
      </c>
      <c r="G682" s="10">
        <v>45689</v>
      </c>
      <c r="H682" s="11">
        <v>11</v>
      </c>
      <c r="I682" s="20" t="s">
        <v>238</v>
      </c>
      <c r="J682" s="11" t="s">
        <v>240</v>
      </c>
      <c r="K682" s="11" t="s">
        <v>4263</v>
      </c>
      <c r="L682" s="11">
        <v>2</v>
      </c>
    </row>
    <row r="683" spans="1:12">
      <c r="A683" s="11" t="s">
        <v>1099</v>
      </c>
      <c r="D683" s="11" t="s">
        <v>239</v>
      </c>
      <c r="E683" s="19" t="s">
        <v>1349</v>
      </c>
      <c r="F683" s="10">
        <v>42036</v>
      </c>
      <c r="G683" s="10">
        <v>45689</v>
      </c>
      <c r="H683" s="11">
        <v>11</v>
      </c>
      <c r="I683" s="20" t="s">
        <v>238</v>
      </c>
      <c r="J683" s="11" t="s">
        <v>240</v>
      </c>
      <c r="K683" s="11" t="s">
        <v>4263</v>
      </c>
      <c r="L683" s="11">
        <v>2</v>
      </c>
    </row>
    <row r="684" spans="1:12">
      <c r="A684" s="11" t="s">
        <v>1100</v>
      </c>
      <c r="D684" s="11" t="s">
        <v>239</v>
      </c>
      <c r="E684" s="19" t="s">
        <v>1350</v>
      </c>
      <c r="F684" s="10">
        <v>42036</v>
      </c>
      <c r="G684" s="10">
        <v>45689</v>
      </c>
      <c r="H684" s="11">
        <v>11</v>
      </c>
      <c r="I684" s="20" t="s">
        <v>238</v>
      </c>
      <c r="J684" s="11" t="s">
        <v>240</v>
      </c>
      <c r="K684" s="11" t="s">
        <v>4263</v>
      </c>
      <c r="L684" s="11">
        <v>2</v>
      </c>
    </row>
    <row r="685" spans="1:12">
      <c r="A685" s="11" t="s">
        <v>1101</v>
      </c>
      <c r="D685" s="11" t="s">
        <v>239</v>
      </c>
      <c r="E685" s="19" t="s">
        <v>1351</v>
      </c>
      <c r="F685" s="10">
        <v>42036</v>
      </c>
      <c r="G685" s="10">
        <v>45689</v>
      </c>
      <c r="H685" s="11">
        <v>11</v>
      </c>
      <c r="I685" s="20" t="s">
        <v>238</v>
      </c>
      <c r="J685" s="11" t="s">
        <v>240</v>
      </c>
      <c r="K685" s="11" t="s">
        <v>4263</v>
      </c>
      <c r="L685" s="11">
        <v>2</v>
      </c>
    </row>
    <row r="686" spans="1:12">
      <c r="A686" s="11" t="s">
        <v>1102</v>
      </c>
      <c r="D686" s="11" t="s">
        <v>239</v>
      </c>
      <c r="E686" s="19" t="s">
        <v>1352</v>
      </c>
      <c r="F686" s="10">
        <v>42036</v>
      </c>
      <c r="G686" s="10">
        <v>45689</v>
      </c>
      <c r="H686" s="11">
        <v>11</v>
      </c>
      <c r="I686" s="20" t="s">
        <v>238</v>
      </c>
      <c r="J686" s="11" t="s">
        <v>240</v>
      </c>
      <c r="K686" s="11" t="s">
        <v>4263</v>
      </c>
      <c r="L686" s="11">
        <v>2</v>
      </c>
    </row>
    <row r="687" spans="1:12">
      <c r="A687" s="11" t="s">
        <v>1103</v>
      </c>
      <c r="D687" s="11" t="s">
        <v>239</v>
      </c>
      <c r="E687" s="19" t="s">
        <v>1353</v>
      </c>
      <c r="F687" s="10">
        <v>42036</v>
      </c>
      <c r="G687" s="10">
        <v>45689</v>
      </c>
      <c r="H687" s="11">
        <v>11</v>
      </c>
      <c r="I687" s="20" t="s">
        <v>238</v>
      </c>
      <c r="J687" s="11" t="s">
        <v>240</v>
      </c>
      <c r="K687" s="11" t="s">
        <v>4263</v>
      </c>
      <c r="L687" s="11">
        <v>2</v>
      </c>
    </row>
    <row r="688" spans="1:12">
      <c r="A688" s="11" t="s">
        <v>1104</v>
      </c>
      <c r="D688" s="11" t="s">
        <v>239</v>
      </c>
      <c r="E688" s="19" t="s">
        <v>1354</v>
      </c>
      <c r="F688" s="10">
        <v>42036</v>
      </c>
      <c r="G688" s="10">
        <v>45689</v>
      </c>
      <c r="H688" s="11">
        <v>11</v>
      </c>
      <c r="I688" s="20" t="s">
        <v>238</v>
      </c>
      <c r="J688" s="11" t="s">
        <v>240</v>
      </c>
      <c r="K688" s="11" t="s">
        <v>4263</v>
      </c>
      <c r="L688" s="11">
        <v>2</v>
      </c>
    </row>
    <row r="689" spans="1:12">
      <c r="A689" s="11" t="s">
        <v>1105</v>
      </c>
      <c r="D689" s="11" t="s">
        <v>239</v>
      </c>
      <c r="E689" s="19" t="s">
        <v>1355</v>
      </c>
      <c r="F689" s="10">
        <v>42036</v>
      </c>
      <c r="G689" s="10">
        <v>45689</v>
      </c>
      <c r="H689" s="11">
        <v>11</v>
      </c>
      <c r="I689" s="20" t="s">
        <v>238</v>
      </c>
      <c r="J689" s="11" t="s">
        <v>240</v>
      </c>
      <c r="K689" s="11" t="s">
        <v>4263</v>
      </c>
      <c r="L689" s="11">
        <v>2</v>
      </c>
    </row>
    <row r="690" spans="1:12">
      <c r="A690" s="11" t="s">
        <v>1106</v>
      </c>
      <c r="D690" s="11" t="s">
        <v>239</v>
      </c>
      <c r="E690" s="19" t="s">
        <v>1356</v>
      </c>
      <c r="F690" s="10">
        <v>42036</v>
      </c>
      <c r="G690" s="10">
        <v>45689</v>
      </c>
      <c r="H690" s="11">
        <v>11</v>
      </c>
      <c r="I690" s="20" t="s">
        <v>238</v>
      </c>
      <c r="J690" s="11" t="s">
        <v>240</v>
      </c>
      <c r="K690" s="11" t="s">
        <v>4263</v>
      </c>
      <c r="L690" s="11">
        <v>2</v>
      </c>
    </row>
    <row r="691" spans="1:12">
      <c r="A691" s="11" t="s">
        <v>1107</v>
      </c>
      <c r="D691" s="11" t="s">
        <v>239</v>
      </c>
      <c r="E691" s="19" t="s">
        <v>1357</v>
      </c>
      <c r="F691" s="10">
        <v>42036</v>
      </c>
      <c r="G691" s="10">
        <v>45689</v>
      </c>
      <c r="H691" s="11">
        <v>11</v>
      </c>
      <c r="I691" s="20" t="s">
        <v>238</v>
      </c>
      <c r="J691" s="11" t="s">
        <v>240</v>
      </c>
      <c r="K691" s="11" t="s">
        <v>4263</v>
      </c>
      <c r="L691" s="11">
        <v>2</v>
      </c>
    </row>
    <row r="692" spans="1:12">
      <c r="A692" s="11" t="s">
        <v>1108</v>
      </c>
      <c r="D692" s="11" t="s">
        <v>239</v>
      </c>
      <c r="E692" s="19" t="s">
        <v>1358</v>
      </c>
      <c r="F692" s="10">
        <v>42036</v>
      </c>
      <c r="G692" s="10">
        <v>45689</v>
      </c>
      <c r="H692" s="11">
        <v>11</v>
      </c>
      <c r="I692" s="20" t="s">
        <v>238</v>
      </c>
      <c r="J692" s="11" t="s">
        <v>240</v>
      </c>
      <c r="K692" s="11" t="s">
        <v>4263</v>
      </c>
      <c r="L692" s="11">
        <v>2</v>
      </c>
    </row>
    <row r="693" spans="1:12">
      <c r="A693" s="11" t="s">
        <v>1109</v>
      </c>
      <c r="D693" s="11" t="s">
        <v>239</v>
      </c>
      <c r="E693" s="19" t="s">
        <v>1359</v>
      </c>
      <c r="F693" s="10">
        <v>42036</v>
      </c>
      <c r="G693" s="10">
        <v>45689</v>
      </c>
      <c r="H693" s="11">
        <v>11</v>
      </c>
      <c r="I693" s="20" t="s">
        <v>238</v>
      </c>
      <c r="J693" s="11" t="s">
        <v>240</v>
      </c>
      <c r="K693" s="11" t="s">
        <v>4263</v>
      </c>
      <c r="L693" s="11">
        <v>2</v>
      </c>
    </row>
    <row r="694" spans="1:12">
      <c r="A694" s="11" t="s">
        <v>1110</v>
      </c>
      <c r="D694" s="11" t="s">
        <v>239</v>
      </c>
      <c r="E694" s="19" t="s">
        <v>1360</v>
      </c>
      <c r="F694" s="10">
        <v>42036</v>
      </c>
      <c r="G694" s="10">
        <v>45689</v>
      </c>
      <c r="H694" s="11">
        <v>11</v>
      </c>
      <c r="I694" s="20" t="s">
        <v>238</v>
      </c>
      <c r="J694" s="11" t="s">
        <v>240</v>
      </c>
      <c r="K694" s="11" t="s">
        <v>4263</v>
      </c>
      <c r="L694" s="11">
        <v>2</v>
      </c>
    </row>
    <row r="695" spans="1:12">
      <c r="A695" s="11" t="s">
        <v>1111</v>
      </c>
      <c r="D695" s="11" t="s">
        <v>239</v>
      </c>
      <c r="E695" s="19" t="s">
        <v>1361</v>
      </c>
      <c r="F695" s="10">
        <v>42036</v>
      </c>
      <c r="G695" s="10">
        <v>45689</v>
      </c>
      <c r="H695" s="11">
        <v>11</v>
      </c>
      <c r="I695" s="20" t="s">
        <v>238</v>
      </c>
      <c r="J695" s="11" t="s">
        <v>240</v>
      </c>
      <c r="K695" s="11" t="s">
        <v>4263</v>
      </c>
      <c r="L695" s="11">
        <v>2</v>
      </c>
    </row>
    <row r="696" spans="1:12">
      <c r="A696" s="11" t="s">
        <v>1112</v>
      </c>
      <c r="D696" s="11" t="s">
        <v>239</v>
      </c>
      <c r="E696" s="19" t="s">
        <v>1362</v>
      </c>
      <c r="F696" s="10">
        <v>42036</v>
      </c>
      <c r="G696" s="10">
        <v>45689</v>
      </c>
      <c r="H696" s="11">
        <v>11</v>
      </c>
      <c r="I696" s="20" t="s">
        <v>238</v>
      </c>
      <c r="J696" s="11" t="s">
        <v>240</v>
      </c>
      <c r="K696" s="11" t="s">
        <v>4263</v>
      </c>
      <c r="L696" s="11">
        <v>2</v>
      </c>
    </row>
    <row r="697" spans="1:12">
      <c r="A697" s="11" t="s">
        <v>1113</v>
      </c>
      <c r="D697" s="11" t="s">
        <v>239</v>
      </c>
      <c r="E697" s="19" t="s">
        <v>1363</v>
      </c>
      <c r="F697" s="10">
        <v>42036</v>
      </c>
      <c r="G697" s="10">
        <v>45689</v>
      </c>
      <c r="H697" s="11">
        <v>11</v>
      </c>
      <c r="I697" s="20" t="s">
        <v>238</v>
      </c>
      <c r="J697" s="11" t="s">
        <v>240</v>
      </c>
      <c r="K697" s="11" t="s">
        <v>4263</v>
      </c>
      <c r="L697" s="11">
        <v>2</v>
      </c>
    </row>
    <row r="698" spans="1:12">
      <c r="A698" s="11" t="s">
        <v>1114</v>
      </c>
      <c r="D698" s="11" t="s">
        <v>239</v>
      </c>
      <c r="E698" s="19" t="s">
        <v>1364</v>
      </c>
      <c r="F698" s="10">
        <v>42036</v>
      </c>
      <c r="G698" s="10">
        <v>45689</v>
      </c>
      <c r="H698" s="11">
        <v>11</v>
      </c>
      <c r="I698" s="20" t="s">
        <v>238</v>
      </c>
      <c r="J698" s="11" t="s">
        <v>240</v>
      </c>
      <c r="K698" s="11" t="s">
        <v>4263</v>
      </c>
      <c r="L698" s="11">
        <v>2</v>
      </c>
    </row>
    <row r="699" spans="1:12">
      <c r="A699" s="11" t="s">
        <v>1115</v>
      </c>
      <c r="D699" s="11" t="s">
        <v>239</v>
      </c>
      <c r="E699" s="19" t="s">
        <v>1365</v>
      </c>
      <c r="F699" s="10">
        <v>42036</v>
      </c>
      <c r="G699" s="10">
        <v>45689</v>
      </c>
      <c r="H699" s="11">
        <v>11</v>
      </c>
      <c r="I699" s="20" t="s">
        <v>238</v>
      </c>
      <c r="J699" s="11" t="s">
        <v>240</v>
      </c>
      <c r="K699" s="11" t="s">
        <v>4263</v>
      </c>
      <c r="L699" s="11">
        <v>2</v>
      </c>
    </row>
    <row r="700" spans="1:12">
      <c r="A700" s="11" t="s">
        <v>1116</v>
      </c>
      <c r="D700" s="11" t="s">
        <v>239</v>
      </c>
      <c r="E700" s="19" t="s">
        <v>1366</v>
      </c>
      <c r="F700" s="10">
        <v>42036</v>
      </c>
      <c r="G700" s="10">
        <v>45689</v>
      </c>
      <c r="H700" s="11">
        <v>11</v>
      </c>
      <c r="I700" s="20" t="s">
        <v>238</v>
      </c>
      <c r="J700" s="11" t="s">
        <v>240</v>
      </c>
      <c r="K700" s="11" t="s">
        <v>4263</v>
      </c>
      <c r="L700" s="11">
        <v>2</v>
      </c>
    </row>
    <row r="701" spans="1:12">
      <c r="A701" s="11" t="s">
        <v>1117</v>
      </c>
      <c r="D701" s="11" t="s">
        <v>239</v>
      </c>
      <c r="E701" s="19" t="s">
        <v>1367</v>
      </c>
      <c r="F701" s="10">
        <v>42036</v>
      </c>
      <c r="G701" s="10">
        <v>45689</v>
      </c>
      <c r="H701" s="11">
        <v>11</v>
      </c>
      <c r="I701" s="20" t="s">
        <v>238</v>
      </c>
      <c r="J701" s="11" t="s">
        <v>240</v>
      </c>
      <c r="K701" s="11" t="s">
        <v>4263</v>
      </c>
      <c r="L701" s="11">
        <v>2</v>
      </c>
    </row>
    <row r="702" spans="1:12">
      <c r="A702" s="11" t="s">
        <v>1118</v>
      </c>
      <c r="D702" s="11" t="s">
        <v>239</v>
      </c>
      <c r="E702" s="19" t="s">
        <v>1368</v>
      </c>
      <c r="F702" s="10">
        <v>42036</v>
      </c>
      <c r="G702" s="10">
        <v>45689</v>
      </c>
      <c r="H702" s="11">
        <v>11</v>
      </c>
      <c r="I702" s="20" t="s">
        <v>238</v>
      </c>
      <c r="J702" s="11" t="s">
        <v>240</v>
      </c>
      <c r="K702" s="11" t="s">
        <v>4263</v>
      </c>
      <c r="L702" s="11">
        <v>2</v>
      </c>
    </row>
    <row r="703" spans="1:12">
      <c r="A703" s="11" t="s">
        <v>1119</v>
      </c>
      <c r="D703" s="11" t="s">
        <v>239</v>
      </c>
      <c r="E703" s="19" t="s">
        <v>1369</v>
      </c>
      <c r="F703" s="10">
        <v>42036</v>
      </c>
      <c r="G703" s="10">
        <v>45689</v>
      </c>
      <c r="H703" s="11">
        <v>11</v>
      </c>
      <c r="I703" s="20" t="s">
        <v>238</v>
      </c>
      <c r="J703" s="11" t="s">
        <v>240</v>
      </c>
      <c r="K703" s="11" t="s">
        <v>4263</v>
      </c>
      <c r="L703" s="11">
        <v>2</v>
      </c>
    </row>
    <row r="704" spans="1:12">
      <c r="A704" s="11" t="s">
        <v>1120</v>
      </c>
      <c r="D704" s="11" t="s">
        <v>239</v>
      </c>
      <c r="E704" s="19" t="s">
        <v>1370</v>
      </c>
      <c r="F704" s="10">
        <v>42036</v>
      </c>
      <c r="G704" s="10">
        <v>45689</v>
      </c>
      <c r="H704" s="11">
        <v>11</v>
      </c>
      <c r="I704" s="20" t="s">
        <v>238</v>
      </c>
      <c r="J704" s="11" t="s">
        <v>240</v>
      </c>
      <c r="K704" s="11" t="s">
        <v>4263</v>
      </c>
      <c r="L704" s="11">
        <v>2</v>
      </c>
    </row>
    <row r="705" spans="1:12">
      <c r="A705" s="11" t="s">
        <v>1121</v>
      </c>
      <c r="D705" s="11" t="s">
        <v>239</v>
      </c>
      <c r="E705" s="19" t="s">
        <v>1371</v>
      </c>
      <c r="F705" s="10">
        <v>42036</v>
      </c>
      <c r="G705" s="10">
        <v>45689</v>
      </c>
      <c r="H705" s="11">
        <v>11</v>
      </c>
      <c r="I705" s="20" t="s">
        <v>238</v>
      </c>
      <c r="J705" s="11" t="s">
        <v>240</v>
      </c>
      <c r="K705" s="11" t="s">
        <v>4263</v>
      </c>
      <c r="L705" s="11">
        <v>2</v>
      </c>
    </row>
    <row r="706" spans="1:12">
      <c r="A706" s="11" t="s">
        <v>1122</v>
      </c>
      <c r="D706" s="11" t="s">
        <v>239</v>
      </c>
      <c r="E706" s="19" t="s">
        <v>1372</v>
      </c>
      <c r="F706" s="10">
        <v>42036</v>
      </c>
      <c r="G706" s="10">
        <v>45689</v>
      </c>
      <c r="H706" s="11">
        <v>11</v>
      </c>
      <c r="I706" s="20" t="s">
        <v>238</v>
      </c>
      <c r="J706" s="11" t="s">
        <v>240</v>
      </c>
      <c r="K706" s="11" t="s">
        <v>4263</v>
      </c>
      <c r="L706" s="11">
        <v>2</v>
      </c>
    </row>
    <row r="707" spans="1:12">
      <c r="A707" s="11" t="s">
        <v>1123</v>
      </c>
      <c r="D707" s="11" t="s">
        <v>239</v>
      </c>
      <c r="E707" s="19" t="s">
        <v>1373</v>
      </c>
      <c r="F707" s="10">
        <v>42036</v>
      </c>
      <c r="G707" s="10">
        <v>45689</v>
      </c>
      <c r="H707" s="11">
        <v>11</v>
      </c>
      <c r="I707" s="20" t="s">
        <v>238</v>
      </c>
      <c r="J707" s="11" t="s">
        <v>240</v>
      </c>
      <c r="K707" s="11" t="s">
        <v>4263</v>
      </c>
      <c r="L707" s="11">
        <v>2</v>
      </c>
    </row>
    <row r="708" spans="1:12">
      <c r="A708" s="11" t="s">
        <v>1124</v>
      </c>
      <c r="D708" s="11" t="s">
        <v>239</v>
      </c>
      <c r="E708" s="19" t="s">
        <v>1374</v>
      </c>
      <c r="F708" s="10">
        <v>42036</v>
      </c>
      <c r="G708" s="10">
        <v>45689</v>
      </c>
      <c r="H708" s="11">
        <v>11</v>
      </c>
      <c r="I708" s="20" t="s">
        <v>238</v>
      </c>
      <c r="J708" s="11" t="s">
        <v>240</v>
      </c>
      <c r="K708" s="11" t="s">
        <v>4263</v>
      </c>
      <c r="L708" s="11">
        <v>2</v>
      </c>
    </row>
    <row r="709" spans="1:12">
      <c r="A709" s="11" t="s">
        <v>1125</v>
      </c>
      <c r="D709" s="11" t="s">
        <v>239</v>
      </c>
      <c r="E709" s="19" t="s">
        <v>1375</v>
      </c>
      <c r="F709" s="10">
        <v>42036</v>
      </c>
      <c r="G709" s="10">
        <v>45689</v>
      </c>
      <c r="H709" s="11">
        <v>11</v>
      </c>
      <c r="I709" s="20" t="s">
        <v>238</v>
      </c>
      <c r="J709" s="11" t="s">
        <v>240</v>
      </c>
      <c r="K709" s="11" t="s">
        <v>4263</v>
      </c>
      <c r="L709" s="11">
        <v>2</v>
      </c>
    </row>
    <row r="710" spans="1:12">
      <c r="A710" s="11" t="s">
        <v>1126</v>
      </c>
      <c r="D710" s="11" t="s">
        <v>239</v>
      </c>
      <c r="E710" s="19" t="s">
        <v>1376</v>
      </c>
      <c r="F710" s="10">
        <v>42036</v>
      </c>
      <c r="G710" s="10">
        <v>45689</v>
      </c>
      <c r="H710" s="11">
        <v>11</v>
      </c>
      <c r="I710" s="20" t="s">
        <v>238</v>
      </c>
      <c r="J710" s="11" t="s">
        <v>240</v>
      </c>
      <c r="K710" s="11" t="s">
        <v>4263</v>
      </c>
      <c r="L710" s="11">
        <v>2</v>
      </c>
    </row>
    <row r="711" spans="1:12">
      <c r="A711" s="11" t="s">
        <v>1127</v>
      </c>
      <c r="D711" s="11" t="s">
        <v>239</v>
      </c>
      <c r="E711" s="19" t="s">
        <v>1377</v>
      </c>
      <c r="F711" s="10">
        <v>42036</v>
      </c>
      <c r="G711" s="10">
        <v>45689</v>
      </c>
      <c r="H711" s="11">
        <v>11</v>
      </c>
      <c r="I711" s="20" t="s">
        <v>238</v>
      </c>
      <c r="J711" s="11" t="s">
        <v>240</v>
      </c>
      <c r="K711" s="11" t="s">
        <v>4263</v>
      </c>
      <c r="L711" s="11">
        <v>2</v>
      </c>
    </row>
    <row r="712" spans="1:12">
      <c r="A712" s="11" t="s">
        <v>1128</v>
      </c>
      <c r="D712" s="11" t="s">
        <v>239</v>
      </c>
      <c r="E712" s="19" t="s">
        <v>1378</v>
      </c>
      <c r="F712" s="10">
        <v>42036</v>
      </c>
      <c r="G712" s="10">
        <v>45689</v>
      </c>
      <c r="H712" s="11">
        <v>11</v>
      </c>
      <c r="I712" s="20" t="s">
        <v>238</v>
      </c>
      <c r="J712" s="11" t="s">
        <v>240</v>
      </c>
      <c r="K712" s="11" t="s">
        <v>4263</v>
      </c>
      <c r="L712" s="11">
        <v>2</v>
      </c>
    </row>
    <row r="713" spans="1:12">
      <c r="A713" s="11" t="s">
        <v>1129</v>
      </c>
      <c r="D713" s="11" t="s">
        <v>239</v>
      </c>
      <c r="E713" s="19" t="s">
        <v>1379</v>
      </c>
      <c r="F713" s="10">
        <v>42036</v>
      </c>
      <c r="G713" s="10">
        <v>45689</v>
      </c>
      <c r="H713" s="11">
        <v>11</v>
      </c>
      <c r="I713" s="20" t="s">
        <v>238</v>
      </c>
      <c r="J713" s="11" t="s">
        <v>240</v>
      </c>
      <c r="K713" s="11" t="s">
        <v>4263</v>
      </c>
      <c r="L713" s="11">
        <v>2</v>
      </c>
    </row>
    <row r="714" spans="1:12">
      <c r="A714" s="11" t="s">
        <v>1130</v>
      </c>
      <c r="D714" s="11" t="s">
        <v>239</v>
      </c>
      <c r="E714" s="19" t="s">
        <v>1380</v>
      </c>
      <c r="F714" s="10">
        <v>42036</v>
      </c>
      <c r="G714" s="10">
        <v>45689</v>
      </c>
      <c r="H714" s="11">
        <v>11</v>
      </c>
      <c r="I714" s="20" t="s">
        <v>238</v>
      </c>
      <c r="J714" s="11" t="s">
        <v>240</v>
      </c>
      <c r="K714" s="11" t="s">
        <v>4263</v>
      </c>
      <c r="L714" s="11">
        <v>2</v>
      </c>
    </row>
    <row r="715" spans="1:12">
      <c r="A715" s="11" t="s">
        <v>1131</v>
      </c>
      <c r="D715" s="11" t="s">
        <v>239</v>
      </c>
      <c r="E715" s="19" t="s">
        <v>1381</v>
      </c>
      <c r="F715" s="10">
        <v>42036</v>
      </c>
      <c r="G715" s="10">
        <v>45689</v>
      </c>
      <c r="H715" s="11">
        <v>11</v>
      </c>
      <c r="I715" s="20" t="s">
        <v>238</v>
      </c>
      <c r="J715" s="11" t="s">
        <v>240</v>
      </c>
      <c r="K715" s="11" t="s">
        <v>4263</v>
      </c>
      <c r="L715" s="11">
        <v>2</v>
      </c>
    </row>
    <row r="716" spans="1:12">
      <c r="A716" s="11" t="s">
        <v>1132</v>
      </c>
      <c r="D716" s="11" t="s">
        <v>239</v>
      </c>
      <c r="E716" s="19" t="s">
        <v>1382</v>
      </c>
      <c r="F716" s="10">
        <v>42036</v>
      </c>
      <c r="G716" s="10">
        <v>45689</v>
      </c>
      <c r="H716" s="11">
        <v>11</v>
      </c>
      <c r="I716" s="20" t="s">
        <v>238</v>
      </c>
      <c r="J716" s="11" t="s">
        <v>240</v>
      </c>
      <c r="K716" s="11" t="s">
        <v>4263</v>
      </c>
      <c r="L716" s="11">
        <v>2</v>
      </c>
    </row>
    <row r="717" spans="1:12">
      <c r="A717" s="11" t="s">
        <v>1133</v>
      </c>
      <c r="D717" s="11" t="s">
        <v>239</v>
      </c>
      <c r="E717" s="19" t="s">
        <v>1383</v>
      </c>
      <c r="F717" s="10">
        <v>42036</v>
      </c>
      <c r="G717" s="10">
        <v>45689</v>
      </c>
      <c r="H717" s="11">
        <v>11</v>
      </c>
      <c r="I717" s="20" t="s">
        <v>238</v>
      </c>
      <c r="J717" s="11" t="s">
        <v>240</v>
      </c>
      <c r="K717" s="11" t="s">
        <v>4263</v>
      </c>
      <c r="L717" s="11">
        <v>2</v>
      </c>
    </row>
    <row r="718" spans="1:12">
      <c r="A718" s="11" t="s">
        <v>1134</v>
      </c>
      <c r="D718" s="11" t="s">
        <v>239</v>
      </c>
      <c r="E718" s="19" t="s">
        <v>1384</v>
      </c>
      <c r="F718" s="10">
        <v>42036</v>
      </c>
      <c r="G718" s="10">
        <v>45689</v>
      </c>
      <c r="H718" s="11">
        <v>11</v>
      </c>
      <c r="I718" s="20" t="s">
        <v>238</v>
      </c>
      <c r="J718" s="11" t="s">
        <v>240</v>
      </c>
      <c r="K718" s="11" t="s">
        <v>4263</v>
      </c>
      <c r="L718" s="11">
        <v>2</v>
      </c>
    </row>
    <row r="719" spans="1:12">
      <c r="A719" s="11" t="s">
        <v>1135</v>
      </c>
      <c r="D719" s="11" t="s">
        <v>239</v>
      </c>
      <c r="E719" s="19" t="s">
        <v>1385</v>
      </c>
      <c r="F719" s="10">
        <v>42036</v>
      </c>
      <c r="G719" s="10">
        <v>45689</v>
      </c>
      <c r="H719" s="11">
        <v>11</v>
      </c>
      <c r="I719" s="20" t="s">
        <v>238</v>
      </c>
      <c r="J719" s="11" t="s">
        <v>240</v>
      </c>
      <c r="K719" s="11" t="s">
        <v>4263</v>
      </c>
      <c r="L719" s="11">
        <v>2</v>
      </c>
    </row>
    <row r="720" spans="1:12">
      <c r="A720" s="11" t="s">
        <v>1136</v>
      </c>
      <c r="D720" s="11" t="s">
        <v>239</v>
      </c>
      <c r="E720" s="19" t="s">
        <v>1386</v>
      </c>
      <c r="F720" s="10">
        <v>42036</v>
      </c>
      <c r="G720" s="10">
        <v>45689</v>
      </c>
      <c r="H720" s="11">
        <v>11</v>
      </c>
      <c r="I720" s="20" t="s">
        <v>238</v>
      </c>
      <c r="J720" s="11" t="s">
        <v>240</v>
      </c>
      <c r="K720" s="11" t="s">
        <v>4263</v>
      </c>
      <c r="L720" s="11">
        <v>2</v>
      </c>
    </row>
    <row r="721" spans="1:12">
      <c r="A721" s="11" t="s">
        <v>1137</v>
      </c>
      <c r="D721" s="11" t="s">
        <v>239</v>
      </c>
      <c r="E721" s="19" t="s">
        <v>1387</v>
      </c>
      <c r="F721" s="10">
        <v>42036</v>
      </c>
      <c r="G721" s="10">
        <v>45689</v>
      </c>
      <c r="H721" s="11">
        <v>11</v>
      </c>
      <c r="I721" s="20" t="s">
        <v>238</v>
      </c>
      <c r="J721" s="11" t="s">
        <v>240</v>
      </c>
      <c r="K721" s="11" t="s">
        <v>4263</v>
      </c>
      <c r="L721" s="11">
        <v>2</v>
      </c>
    </row>
    <row r="722" spans="1:12">
      <c r="A722" s="11" t="s">
        <v>1138</v>
      </c>
      <c r="D722" s="11" t="s">
        <v>239</v>
      </c>
      <c r="E722" s="19" t="s">
        <v>1388</v>
      </c>
      <c r="F722" s="10">
        <v>42036</v>
      </c>
      <c r="G722" s="10">
        <v>45689</v>
      </c>
      <c r="H722" s="11">
        <v>11</v>
      </c>
      <c r="I722" s="20" t="s">
        <v>238</v>
      </c>
      <c r="J722" s="11" t="s">
        <v>240</v>
      </c>
      <c r="K722" s="11" t="s">
        <v>4263</v>
      </c>
      <c r="L722" s="11">
        <v>2</v>
      </c>
    </row>
    <row r="723" spans="1:12">
      <c r="A723" s="11" t="s">
        <v>1139</v>
      </c>
      <c r="D723" s="11" t="s">
        <v>239</v>
      </c>
      <c r="E723" s="19" t="s">
        <v>1389</v>
      </c>
      <c r="F723" s="10">
        <v>42036</v>
      </c>
      <c r="G723" s="10">
        <v>45689</v>
      </c>
      <c r="H723" s="11">
        <v>11</v>
      </c>
      <c r="I723" s="20" t="s">
        <v>238</v>
      </c>
      <c r="J723" s="11" t="s">
        <v>240</v>
      </c>
      <c r="K723" s="11" t="s">
        <v>4263</v>
      </c>
      <c r="L723" s="11">
        <v>2</v>
      </c>
    </row>
    <row r="724" spans="1:12">
      <c r="A724" s="11" t="s">
        <v>1140</v>
      </c>
      <c r="D724" s="11" t="s">
        <v>239</v>
      </c>
      <c r="E724" s="19" t="s">
        <v>1390</v>
      </c>
      <c r="F724" s="10">
        <v>42036</v>
      </c>
      <c r="G724" s="10">
        <v>45689</v>
      </c>
      <c r="H724" s="11">
        <v>11</v>
      </c>
      <c r="I724" s="20" t="s">
        <v>238</v>
      </c>
      <c r="J724" s="11" t="s">
        <v>240</v>
      </c>
      <c r="K724" s="11" t="s">
        <v>4263</v>
      </c>
      <c r="L724" s="11">
        <v>2</v>
      </c>
    </row>
    <row r="725" spans="1:12">
      <c r="A725" s="11" t="s">
        <v>1141</v>
      </c>
      <c r="D725" s="11" t="s">
        <v>239</v>
      </c>
      <c r="E725" s="19" t="s">
        <v>1391</v>
      </c>
      <c r="F725" s="10">
        <v>42036</v>
      </c>
      <c r="G725" s="10">
        <v>45689</v>
      </c>
      <c r="H725" s="11">
        <v>11</v>
      </c>
      <c r="I725" s="20" t="s">
        <v>238</v>
      </c>
      <c r="J725" s="11" t="s">
        <v>240</v>
      </c>
      <c r="K725" s="11" t="s">
        <v>4263</v>
      </c>
      <c r="L725" s="11">
        <v>2</v>
      </c>
    </row>
    <row r="726" spans="1:12">
      <c r="A726" s="11" t="s">
        <v>1142</v>
      </c>
      <c r="D726" s="11" t="s">
        <v>239</v>
      </c>
      <c r="E726" s="19" t="s">
        <v>1392</v>
      </c>
      <c r="F726" s="10">
        <v>42036</v>
      </c>
      <c r="G726" s="10">
        <v>45689</v>
      </c>
      <c r="H726" s="11">
        <v>11</v>
      </c>
      <c r="I726" s="20" t="s">
        <v>238</v>
      </c>
      <c r="J726" s="11" t="s">
        <v>240</v>
      </c>
      <c r="K726" s="11" t="s">
        <v>4263</v>
      </c>
      <c r="L726" s="11">
        <v>2</v>
      </c>
    </row>
    <row r="727" spans="1:12">
      <c r="A727" s="11" t="s">
        <v>1143</v>
      </c>
      <c r="D727" s="11" t="s">
        <v>239</v>
      </c>
      <c r="E727" s="19" t="s">
        <v>1393</v>
      </c>
      <c r="F727" s="10">
        <v>42036</v>
      </c>
      <c r="G727" s="10">
        <v>45689</v>
      </c>
      <c r="H727" s="11">
        <v>11</v>
      </c>
      <c r="I727" s="20" t="s">
        <v>238</v>
      </c>
      <c r="J727" s="11" t="s">
        <v>240</v>
      </c>
      <c r="K727" s="11" t="s">
        <v>4263</v>
      </c>
      <c r="L727" s="11">
        <v>2</v>
      </c>
    </row>
    <row r="728" spans="1:12">
      <c r="A728" s="11" t="s">
        <v>1144</v>
      </c>
      <c r="D728" s="11" t="s">
        <v>239</v>
      </c>
      <c r="E728" s="19" t="s">
        <v>1394</v>
      </c>
      <c r="F728" s="10">
        <v>42036</v>
      </c>
      <c r="G728" s="10">
        <v>45689</v>
      </c>
      <c r="H728" s="11">
        <v>11</v>
      </c>
      <c r="I728" s="20" t="s">
        <v>238</v>
      </c>
      <c r="J728" s="11" t="s">
        <v>240</v>
      </c>
      <c r="K728" s="11" t="s">
        <v>4263</v>
      </c>
      <c r="L728" s="11">
        <v>2</v>
      </c>
    </row>
    <row r="729" spans="1:12">
      <c r="A729" s="11" t="s">
        <v>1145</v>
      </c>
      <c r="D729" s="11" t="s">
        <v>239</v>
      </c>
      <c r="E729" s="19" t="s">
        <v>1395</v>
      </c>
      <c r="F729" s="10">
        <v>42036</v>
      </c>
      <c r="G729" s="10">
        <v>45689</v>
      </c>
      <c r="H729" s="11">
        <v>11</v>
      </c>
      <c r="I729" s="20" t="s">
        <v>238</v>
      </c>
      <c r="J729" s="11" t="s">
        <v>240</v>
      </c>
      <c r="K729" s="11" t="s">
        <v>4263</v>
      </c>
      <c r="L729" s="11">
        <v>2</v>
      </c>
    </row>
    <row r="730" spans="1:12">
      <c r="A730" s="11" t="s">
        <v>1146</v>
      </c>
      <c r="D730" s="11" t="s">
        <v>239</v>
      </c>
      <c r="E730" s="19" t="s">
        <v>1396</v>
      </c>
      <c r="F730" s="10">
        <v>42036</v>
      </c>
      <c r="G730" s="10">
        <v>45689</v>
      </c>
      <c r="H730" s="11">
        <v>11</v>
      </c>
      <c r="I730" s="20" t="s">
        <v>238</v>
      </c>
      <c r="J730" s="11" t="s">
        <v>240</v>
      </c>
      <c r="K730" s="11" t="s">
        <v>4263</v>
      </c>
      <c r="L730" s="11">
        <v>2</v>
      </c>
    </row>
    <row r="731" spans="1:12">
      <c r="A731" s="11" t="s">
        <v>1147</v>
      </c>
      <c r="D731" s="11" t="s">
        <v>239</v>
      </c>
      <c r="E731" s="19" t="s">
        <v>1397</v>
      </c>
      <c r="F731" s="10">
        <v>42036</v>
      </c>
      <c r="G731" s="10">
        <v>45689</v>
      </c>
      <c r="H731" s="11">
        <v>11</v>
      </c>
      <c r="I731" s="20" t="s">
        <v>238</v>
      </c>
      <c r="J731" s="11" t="s">
        <v>240</v>
      </c>
      <c r="K731" s="11" t="s">
        <v>4263</v>
      </c>
      <c r="L731" s="11">
        <v>2</v>
      </c>
    </row>
    <row r="732" spans="1:12">
      <c r="A732" s="11" t="s">
        <v>1148</v>
      </c>
      <c r="D732" s="11" t="s">
        <v>239</v>
      </c>
      <c r="E732" s="19" t="s">
        <v>1398</v>
      </c>
      <c r="F732" s="10">
        <v>42036</v>
      </c>
      <c r="G732" s="10">
        <v>45689</v>
      </c>
      <c r="H732" s="11">
        <v>11</v>
      </c>
      <c r="I732" s="20" t="s">
        <v>238</v>
      </c>
      <c r="J732" s="11" t="s">
        <v>240</v>
      </c>
      <c r="K732" s="11" t="s">
        <v>4263</v>
      </c>
      <c r="L732" s="11">
        <v>2</v>
      </c>
    </row>
    <row r="733" spans="1:12">
      <c r="A733" s="11" t="s">
        <v>1149</v>
      </c>
      <c r="D733" s="11" t="s">
        <v>239</v>
      </c>
      <c r="E733" s="19" t="s">
        <v>1399</v>
      </c>
      <c r="F733" s="10">
        <v>42036</v>
      </c>
      <c r="G733" s="10">
        <v>45689</v>
      </c>
      <c r="H733" s="11">
        <v>11</v>
      </c>
      <c r="I733" s="20" t="s">
        <v>238</v>
      </c>
      <c r="J733" s="11" t="s">
        <v>240</v>
      </c>
      <c r="K733" s="11" t="s">
        <v>4263</v>
      </c>
      <c r="L733" s="11">
        <v>2</v>
      </c>
    </row>
    <row r="734" spans="1:12">
      <c r="A734" s="11" t="s">
        <v>1150</v>
      </c>
      <c r="D734" s="11" t="s">
        <v>239</v>
      </c>
      <c r="E734" s="19" t="s">
        <v>1400</v>
      </c>
      <c r="F734" s="10">
        <v>42036</v>
      </c>
      <c r="G734" s="10">
        <v>45689</v>
      </c>
      <c r="H734" s="11">
        <v>11</v>
      </c>
      <c r="I734" s="20" t="s">
        <v>238</v>
      </c>
      <c r="J734" s="11" t="s">
        <v>240</v>
      </c>
      <c r="K734" s="11" t="s">
        <v>4263</v>
      </c>
      <c r="L734" s="11">
        <v>2</v>
      </c>
    </row>
    <row r="735" spans="1:12">
      <c r="A735" s="11" t="s">
        <v>1151</v>
      </c>
      <c r="D735" s="11" t="s">
        <v>239</v>
      </c>
      <c r="E735" s="19" t="s">
        <v>1401</v>
      </c>
      <c r="F735" s="10">
        <v>42036</v>
      </c>
      <c r="G735" s="10">
        <v>45689</v>
      </c>
      <c r="H735" s="11">
        <v>11</v>
      </c>
      <c r="I735" s="20" t="s">
        <v>238</v>
      </c>
      <c r="J735" s="11" t="s">
        <v>240</v>
      </c>
      <c r="K735" s="11" t="s">
        <v>4263</v>
      </c>
      <c r="L735" s="11">
        <v>2</v>
      </c>
    </row>
    <row r="736" spans="1:12">
      <c r="A736" s="11" t="s">
        <v>1152</v>
      </c>
      <c r="D736" s="11" t="s">
        <v>239</v>
      </c>
      <c r="E736" s="19" t="s">
        <v>1402</v>
      </c>
      <c r="F736" s="10">
        <v>42036</v>
      </c>
      <c r="G736" s="10">
        <v>45689</v>
      </c>
      <c r="H736" s="11">
        <v>11</v>
      </c>
      <c r="I736" s="20" t="s">
        <v>238</v>
      </c>
      <c r="J736" s="11" t="s">
        <v>240</v>
      </c>
      <c r="K736" s="11" t="s">
        <v>4263</v>
      </c>
      <c r="L736" s="11">
        <v>2</v>
      </c>
    </row>
    <row r="737" spans="1:12">
      <c r="A737" s="11" t="s">
        <v>1153</v>
      </c>
      <c r="D737" s="11" t="s">
        <v>239</v>
      </c>
      <c r="E737" s="19" t="s">
        <v>1403</v>
      </c>
      <c r="F737" s="10">
        <v>42036</v>
      </c>
      <c r="G737" s="10">
        <v>45689</v>
      </c>
      <c r="H737" s="11">
        <v>11</v>
      </c>
      <c r="I737" s="20" t="s">
        <v>238</v>
      </c>
      <c r="J737" s="11" t="s">
        <v>240</v>
      </c>
      <c r="K737" s="11" t="s">
        <v>4263</v>
      </c>
      <c r="L737" s="11">
        <v>2</v>
      </c>
    </row>
    <row r="738" spans="1:12">
      <c r="A738" s="11" t="s">
        <v>1154</v>
      </c>
      <c r="D738" s="11" t="s">
        <v>239</v>
      </c>
      <c r="E738" s="19" t="s">
        <v>1404</v>
      </c>
      <c r="F738" s="10">
        <v>42036</v>
      </c>
      <c r="G738" s="10">
        <v>45689</v>
      </c>
      <c r="H738" s="11">
        <v>11</v>
      </c>
      <c r="I738" s="20" t="s">
        <v>238</v>
      </c>
      <c r="J738" s="11" t="s">
        <v>240</v>
      </c>
      <c r="K738" s="11" t="s">
        <v>4263</v>
      </c>
      <c r="L738" s="11">
        <v>2</v>
      </c>
    </row>
    <row r="739" spans="1:12">
      <c r="A739" s="11" t="s">
        <v>1155</v>
      </c>
      <c r="D739" s="11" t="s">
        <v>239</v>
      </c>
      <c r="E739" s="19" t="s">
        <v>1405</v>
      </c>
      <c r="F739" s="10">
        <v>42036</v>
      </c>
      <c r="G739" s="10">
        <v>45689</v>
      </c>
      <c r="H739" s="11">
        <v>11</v>
      </c>
      <c r="I739" s="20" t="s">
        <v>238</v>
      </c>
      <c r="J739" s="11" t="s">
        <v>240</v>
      </c>
      <c r="K739" s="11" t="s">
        <v>4263</v>
      </c>
      <c r="L739" s="11">
        <v>2</v>
      </c>
    </row>
    <row r="740" spans="1:12">
      <c r="A740" s="11" t="s">
        <v>1156</v>
      </c>
      <c r="D740" s="11" t="s">
        <v>239</v>
      </c>
      <c r="E740" s="19" t="s">
        <v>1406</v>
      </c>
      <c r="F740" s="10">
        <v>42036</v>
      </c>
      <c r="G740" s="10">
        <v>45689</v>
      </c>
      <c r="H740" s="11">
        <v>11</v>
      </c>
      <c r="I740" s="20" t="s">
        <v>238</v>
      </c>
      <c r="J740" s="11" t="s">
        <v>240</v>
      </c>
      <c r="K740" s="11" t="s">
        <v>4263</v>
      </c>
      <c r="L740" s="11">
        <v>2</v>
      </c>
    </row>
    <row r="741" spans="1:12">
      <c r="A741" s="11" t="s">
        <v>1157</v>
      </c>
      <c r="D741" s="11" t="s">
        <v>239</v>
      </c>
      <c r="E741" s="19" t="s">
        <v>1407</v>
      </c>
      <c r="F741" s="10">
        <v>42036</v>
      </c>
      <c r="G741" s="10">
        <v>45689</v>
      </c>
      <c r="H741" s="11">
        <v>11</v>
      </c>
      <c r="I741" s="20" t="s">
        <v>238</v>
      </c>
      <c r="J741" s="11" t="s">
        <v>240</v>
      </c>
      <c r="K741" s="11" t="s">
        <v>4263</v>
      </c>
      <c r="L741" s="11">
        <v>2</v>
      </c>
    </row>
    <row r="742" spans="1:12">
      <c r="A742" s="11" t="s">
        <v>1158</v>
      </c>
      <c r="D742" s="11" t="s">
        <v>239</v>
      </c>
      <c r="E742" s="19" t="s">
        <v>1408</v>
      </c>
      <c r="F742" s="10">
        <v>42036</v>
      </c>
      <c r="G742" s="10">
        <v>45689</v>
      </c>
      <c r="H742" s="11">
        <v>11</v>
      </c>
      <c r="I742" s="20" t="s">
        <v>238</v>
      </c>
      <c r="J742" s="11" t="s">
        <v>240</v>
      </c>
      <c r="K742" s="11" t="s">
        <v>4263</v>
      </c>
      <c r="L742" s="11">
        <v>2</v>
      </c>
    </row>
    <row r="743" spans="1:12">
      <c r="A743" s="11" t="s">
        <v>1159</v>
      </c>
      <c r="D743" s="11" t="s">
        <v>239</v>
      </c>
      <c r="E743" s="19" t="s">
        <v>1409</v>
      </c>
      <c r="F743" s="10">
        <v>42036</v>
      </c>
      <c r="G743" s="10">
        <v>45689</v>
      </c>
      <c r="H743" s="11">
        <v>11</v>
      </c>
      <c r="I743" s="20" t="s">
        <v>238</v>
      </c>
      <c r="J743" s="11" t="s">
        <v>240</v>
      </c>
      <c r="K743" s="11" t="s">
        <v>4263</v>
      </c>
      <c r="L743" s="11">
        <v>2</v>
      </c>
    </row>
    <row r="744" spans="1:12">
      <c r="A744" s="11" t="s">
        <v>1160</v>
      </c>
      <c r="D744" s="11" t="s">
        <v>239</v>
      </c>
      <c r="E744" s="19" t="s">
        <v>1410</v>
      </c>
      <c r="F744" s="10">
        <v>42036</v>
      </c>
      <c r="G744" s="10">
        <v>45689</v>
      </c>
      <c r="H744" s="11">
        <v>11</v>
      </c>
      <c r="I744" s="20" t="s">
        <v>238</v>
      </c>
      <c r="J744" s="11" t="s">
        <v>240</v>
      </c>
      <c r="K744" s="11" t="s">
        <v>4263</v>
      </c>
      <c r="L744" s="11">
        <v>2</v>
      </c>
    </row>
    <row r="745" spans="1:12">
      <c r="A745" s="11" t="s">
        <v>1161</v>
      </c>
      <c r="D745" s="11" t="s">
        <v>239</v>
      </c>
      <c r="E745" s="19" t="s">
        <v>1411</v>
      </c>
      <c r="F745" s="10">
        <v>42036</v>
      </c>
      <c r="G745" s="10">
        <v>45689</v>
      </c>
      <c r="H745" s="11">
        <v>11</v>
      </c>
      <c r="I745" s="20" t="s">
        <v>238</v>
      </c>
      <c r="J745" s="11" t="s">
        <v>240</v>
      </c>
      <c r="K745" s="11" t="s">
        <v>4263</v>
      </c>
      <c r="L745" s="11">
        <v>2</v>
      </c>
    </row>
    <row r="746" spans="1:12">
      <c r="A746" s="11" t="s">
        <v>1162</v>
      </c>
      <c r="D746" s="11" t="s">
        <v>239</v>
      </c>
      <c r="E746" s="19" t="s">
        <v>1412</v>
      </c>
      <c r="F746" s="10">
        <v>42036</v>
      </c>
      <c r="G746" s="10">
        <v>45689</v>
      </c>
      <c r="H746" s="11">
        <v>11</v>
      </c>
      <c r="I746" s="20" t="s">
        <v>238</v>
      </c>
      <c r="J746" s="11" t="s">
        <v>240</v>
      </c>
      <c r="K746" s="11" t="s">
        <v>4263</v>
      </c>
      <c r="L746" s="11">
        <v>2</v>
      </c>
    </row>
    <row r="747" spans="1:12">
      <c r="A747" s="11" t="s">
        <v>1163</v>
      </c>
      <c r="D747" s="11" t="s">
        <v>239</v>
      </c>
      <c r="E747" s="19" t="s">
        <v>1413</v>
      </c>
      <c r="F747" s="10">
        <v>42036</v>
      </c>
      <c r="G747" s="10">
        <v>45689</v>
      </c>
      <c r="H747" s="11">
        <v>11</v>
      </c>
      <c r="I747" s="20" t="s">
        <v>238</v>
      </c>
      <c r="J747" s="11" t="s">
        <v>240</v>
      </c>
      <c r="K747" s="11" t="s">
        <v>4263</v>
      </c>
      <c r="L747" s="11">
        <v>2</v>
      </c>
    </row>
    <row r="748" spans="1:12">
      <c r="A748" s="11" t="s">
        <v>1164</v>
      </c>
      <c r="D748" s="11" t="s">
        <v>239</v>
      </c>
      <c r="E748" s="19" t="s">
        <v>1414</v>
      </c>
      <c r="F748" s="10">
        <v>42036</v>
      </c>
      <c r="G748" s="10">
        <v>45689</v>
      </c>
      <c r="H748" s="11">
        <v>11</v>
      </c>
      <c r="I748" s="20" t="s">
        <v>238</v>
      </c>
      <c r="J748" s="11" t="s">
        <v>240</v>
      </c>
      <c r="K748" s="11" t="s">
        <v>4263</v>
      </c>
      <c r="L748" s="11">
        <v>2</v>
      </c>
    </row>
    <row r="749" spans="1:12">
      <c r="A749" s="11" t="s">
        <v>1165</v>
      </c>
      <c r="D749" s="11" t="s">
        <v>239</v>
      </c>
      <c r="E749" s="19" t="s">
        <v>1415</v>
      </c>
      <c r="F749" s="10">
        <v>42036</v>
      </c>
      <c r="G749" s="10">
        <v>45689</v>
      </c>
      <c r="H749" s="11">
        <v>11</v>
      </c>
      <c r="I749" s="20" t="s">
        <v>238</v>
      </c>
      <c r="J749" s="11" t="s">
        <v>240</v>
      </c>
      <c r="K749" s="11" t="s">
        <v>4263</v>
      </c>
      <c r="L749" s="11">
        <v>2</v>
      </c>
    </row>
    <row r="750" spans="1:12">
      <c r="A750" s="11" t="s">
        <v>1166</v>
      </c>
      <c r="D750" s="11" t="s">
        <v>239</v>
      </c>
      <c r="E750" s="19" t="s">
        <v>1416</v>
      </c>
      <c r="F750" s="10">
        <v>42036</v>
      </c>
      <c r="G750" s="10">
        <v>45689</v>
      </c>
      <c r="H750" s="11">
        <v>11</v>
      </c>
      <c r="I750" s="20" t="s">
        <v>238</v>
      </c>
      <c r="J750" s="11" t="s">
        <v>240</v>
      </c>
      <c r="K750" s="11" t="s">
        <v>4263</v>
      </c>
      <c r="L750" s="11">
        <v>2</v>
      </c>
    </row>
    <row r="751" spans="1:12">
      <c r="A751" s="11" t="s">
        <v>1167</v>
      </c>
      <c r="D751" s="11" t="s">
        <v>239</v>
      </c>
      <c r="E751" s="19" t="s">
        <v>1417</v>
      </c>
      <c r="F751" s="10">
        <v>42036</v>
      </c>
      <c r="G751" s="10">
        <v>45689</v>
      </c>
      <c r="H751" s="11">
        <v>11</v>
      </c>
      <c r="I751" s="20" t="s">
        <v>238</v>
      </c>
      <c r="J751" s="11" t="s">
        <v>240</v>
      </c>
      <c r="K751" s="11" t="s">
        <v>4263</v>
      </c>
      <c r="L751" s="11">
        <v>2</v>
      </c>
    </row>
    <row r="752" spans="1:12">
      <c r="A752" s="11" t="s">
        <v>1168</v>
      </c>
      <c r="D752" s="11" t="s">
        <v>239</v>
      </c>
      <c r="E752" s="19" t="s">
        <v>1418</v>
      </c>
      <c r="F752" s="10">
        <v>42036</v>
      </c>
      <c r="G752" s="10">
        <v>45689</v>
      </c>
      <c r="H752" s="11">
        <v>11</v>
      </c>
      <c r="I752" s="20" t="s">
        <v>238</v>
      </c>
      <c r="J752" s="11" t="s">
        <v>240</v>
      </c>
      <c r="K752" s="11" t="s">
        <v>4263</v>
      </c>
      <c r="L752" s="11">
        <v>2</v>
      </c>
    </row>
    <row r="753" spans="1:12">
      <c r="A753" s="11" t="s">
        <v>1169</v>
      </c>
      <c r="D753" s="11" t="s">
        <v>239</v>
      </c>
      <c r="E753" s="19" t="s">
        <v>1419</v>
      </c>
      <c r="F753" s="10">
        <v>42036</v>
      </c>
      <c r="G753" s="10">
        <v>45689</v>
      </c>
      <c r="H753" s="11">
        <v>11</v>
      </c>
      <c r="I753" s="20" t="s">
        <v>238</v>
      </c>
      <c r="J753" s="11" t="s">
        <v>240</v>
      </c>
      <c r="K753" s="11" t="s">
        <v>4263</v>
      </c>
      <c r="L753" s="11">
        <v>2</v>
      </c>
    </row>
    <row r="754" spans="1:12">
      <c r="A754" s="11" t="s">
        <v>1170</v>
      </c>
      <c r="D754" s="11" t="s">
        <v>239</v>
      </c>
      <c r="E754" s="19" t="s">
        <v>1420</v>
      </c>
      <c r="F754" s="10">
        <v>42036</v>
      </c>
      <c r="G754" s="10">
        <v>45689</v>
      </c>
      <c r="H754" s="11">
        <v>11</v>
      </c>
      <c r="I754" s="20" t="s">
        <v>238</v>
      </c>
      <c r="J754" s="11" t="s">
        <v>240</v>
      </c>
      <c r="K754" s="11" t="s">
        <v>4263</v>
      </c>
      <c r="L754" s="11">
        <v>2</v>
      </c>
    </row>
    <row r="755" spans="1:12">
      <c r="A755" s="11" t="s">
        <v>1171</v>
      </c>
      <c r="D755" s="11" t="s">
        <v>239</v>
      </c>
      <c r="E755" s="19" t="s">
        <v>1421</v>
      </c>
      <c r="F755" s="10">
        <v>42036</v>
      </c>
      <c r="G755" s="10">
        <v>45689</v>
      </c>
      <c r="H755" s="11">
        <v>11</v>
      </c>
      <c r="I755" s="20" t="s">
        <v>238</v>
      </c>
      <c r="J755" s="11" t="s">
        <v>240</v>
      </c>
      <c r="K755" s="11" t="s">
        <v>4263</v>
      </c>
      <c r="L755" s="11">
        <v>2</v>
      </c>
    </row>
    <row r="756" spans="1:12">
      <c r="A756" s="11" t="s">
        <v>1172</v>
      </c>
      <c r="D756" s="11" t="s">
        <v>239</v>
      </c>
      <c r="E756" s="19" t="s">
        <v>1422</v>
      </c>
      <c r="F756" s="10">
        <v>42036</v>
      </c>
      <c r="G756" s="10">
        <v>45689</v>
      </c>
      <c r="H756" s="11">
        <v>11</v>
      </c>
      <c r="I756" s="20" t="s">
        <v>238</v>
      </c>
      <c r="J756" s="11" t="s">
        <v>240</v>
      </c>
      <c r="K756" s="11" t="s">
        <v>4263</v>
      </c>
      <c r="L756" s="11">
        <v>2</v>
      </c>
    </row>
    <row r="757" spans="1:12">
      <c r="A757" s="11" t="s">
        <v>1173</v>
      </c>
      <c r="D757" s="11" t="s">
        <v>239</v>
      </c>
      <c r="E757" s="19" t="s">
        <v>1423</v>
      </c>
      <c r="F757" s="10">
        <v>42036</v>
      </c>
      <c r="G757" s="10">
        <v>45689</v>
      </c>
      <c r="H757" s="11">
        <v>11</v>
      </c>
      <c r="I757" s="20" t="s">
        <v>238</v>
      </c>
      <c r="J757" s="11" t="s">
        <v>240</v>
      </c>
      <c r="K757" s="11" t="s">
        <v>4263</v>
      </c>
      <c r="L757" s="11">
        <v>2</v>
      </c>
    </row>
    <row r="758" spans="1:12">
      <c r="A758" s="11" t="s">
        <v>1174</v>
      </c>
      <c r="D758" s="11" t="s">
        <v>239</v>
      </c>
      <c r="E758" s="19" t="s">
        <v>1424</v>
      </c>
      <c r="F758" s="10">
        <v>42036</v>
      </c>
      <c r="G758" s="10">
        <v>45689</v>
      </c>
      <c r="H758" s="11">
        <v>11</v>
      </c>
      <c r="I758" s="20" t="s">
        <v>238</v>
      </c>
      <c r="J758" s="11" t="s">
        <v>240</v>
      </c>
      <c r="K758" s="11" t="s">
        <v>4263</v>
      </c>
      <c r="L758" s="11">
        <v>2</v>
      </c>
    </row>
    <row r="759" spans="1:12">
      <c r="A759" s="11" t="s">
        <v>1175</v>
      </c>
      <c r="D759" s="11" t="s">
        <v>239</v>
      </c>
      <c r="E759" s="19" t="s">
        <v>1425</v>
      </c>
      <c r="F759" s="10">
        <v>42036</v>
      </c>
      <c r="G759" s="10">
        <v>45689</v>
      </c>
      <c r="H759" s="11">
        <v>11</v>
      </c>
      <c r="I759" s="20" t="s">
        <v>238</v>
      </c>
      <c r="J759" s="11" t="s">
        <v>240</v>
      </c>
      <c r="K759" s="11" t="s">
        <v>4263</v>
      </c>
      <c r="L759" s="11">
        <v>2</v>
      </c>
    </row>
    <row r="760" spans="1:12">
      <c r="A760" s="11" t="s">
        <v>1176</v>
      </c>
      <c r="D760" s="11" t="s">
        <v>239</v>
      </c>
      <c r="E760" s="19" t="s">
        <v>1426</v>
      </c>
      <c r="F760" s="10">
        <v>42036</v>
      </c>
      <c r="G760" s="10">
        <v>45689</v>
      </c>
      <c r="H760" s="11">
        <v>11</v>
      </c>
      <c r="I760" s="20" t="s">
        <v>238</v>
      </c>
      <c r="J760" s="11" t="s">
        <v>240</v>
      </c>
      <c r="K760" s="11" t="s">
        <v>4263</v>
      </c>
      <c r="L760" s="11">
        <v>2</v>
      </c>
    </row>
    <row r="761" spans="1:12">
      <c r="A761" s="11" t="s">
        <v>1177</v>
      </c>
      <c r="D761" s="11" t="s">
        <v>239</v>
      </c>
      <c r="E761" s="19" t="s">
        <v>1427</v>
      </c>
      <c r="F761" s="10">
        <v>42036</v>
      </c>
      <c r="G761" s="10">
        <v>45689</v>
      </c>
      <c r="H761" s="11">
        <v>11</v>
      </c>
      <c r="I761" s="20" t="s">
        <v>238</v>
      </c>
      <c r="J761" s="11" t="s">
        <v>240</v>
      </c>
      <c r="K761" s="11" t="s">
        <v>4263</v>
      </c>
      <c r="L761" s="11">
        <v>2</v>
      </c>
    </row>
    <row r="762" spans="1:12">
      <c r="A762" s="11" t="s">
        <v>1428</v>
      </c>
      <c r="D762" s="11" t="s">
        <v>239</v>
      </c>
      <c r="E762" s="19" t="s">
        <v>1636</v>
      </c>
      <c r="F762" s="10">
        <v>42036</v>
      </c>
      <c r="G762" s="10">
        <v>45689</v>
      </c>
      <c r="H762" s="11">
        <v>11</v>
      </c>
      <c r="I762" s="20" t="s">
        <v>238</v>
      </c>
      <c r="J762" s="11" t="s">
        <v>240</v>
      </c>
      <c r="K762" s="11" t="s">
        <v>4263</v>
      </c>
      <c r="L762" s="11">
        <v>2</v>
      </c>
    </row>
    <row r="763" spans="1:12">
      <c r="A763" s="11" t="s">
        <v>1429</v>
      </c>
      <c r="D763" s="11" t="s">
        <v>239</v>
      </c>
      <c r="E763" s="19" t="s">
        <v>1637</v>
      </c>
      <c r="F763" s="10">
        <v>42036</v>
      </c>
      <c r="G763" s="10">
        <v>45689</v>
      </c>
      <c r="H763" s="11">
        <v>11</v>
      </c>
      <c r="I763" s="20" t="s">
        <v>238</v>
      </c>
      <c r="J763" s="11" t="s">
        <v>240</v>
      </c>
      <c r="K763" s="11" t="s">
        <v>4263</v>
      </c>
      <c r="L763" s="11">
        <v>2</v>
      </c>
    </row>
    <row r="764" spans="1:12">
      <c r="A764" s="11" t="s">
        <v>1430</v>
      </c>
      <c r="D764" s="11" t="s">
        <v>239</v>
      </c>
      <c r="E764" s="19" t="s">
        <v>1638</v>
      </c>
      <c r="F764" s="10">
        <v>42036</v>
      </c>
      <c r="G764" s="10">
        <v>45689</v>
      </c>
      <c r="H764" s="11">
        <v>11</v>
      </c>
      <c r="I764" s="20" t="s">
        <v>238</v>
      </c>
      <c r="J764" s="11" t="s">
        <v>240</v>
      </c>
      <c r="K764" s="11" t="s">
        <v>4263</v>
      </c>
      <c r="L764" s="11">
        <v>2</v>
      </c>
    </row>
    <row r="765" spans="1:12">
      <c r="A765" s="11" t="s">
        <v>1431</v>
      </c>
      <c r="D765" s="11" t="s">
        <v>239</v>
      </c>
      <c r="E765" s="19" t="s">
        <v>1639</v>
      </c>
      <c r="F765" s="10">
        <v>42036</v>
      </c>
      <c r="G765" s="10">
        <v>45689</v>
      </c>
      <c r="H765" s="11">
        <v>11</v>
      </c>
      <c r="I765" s="20" t="s">
        <v>238</v>
      </c>
      <c r="J765" s="11" t="s">
        <v>240</v>
      </c>
      <c r="K765" s="11" t="s">
        <v>4263</v>
      </c>
      <c r="L765" s="11">
        <v>2</v>
      </c>
    </row>
    <row r="766" spans="1:12">
      <c r="A766" s="11" t="s">
        <v>1432</v>
      </c>
      <c r="D766" s="11" t="s">
        <v>239</v>
      </c>
      <c r="E766" s="19" t="s">
        <v>1640</v>
      </c>
      <c r="F766" s="10">
        <v>42036</v>
      </c>
      <c r="G766" s="10">
        <v>45689</v>
      </c>
      <c r="H766" s="11">
        <v>11</v>
      </c>
      <c r="I766" s="20" t="s">
        <v>238</v>
      </c>
      <c r="J766" s="11" t="s">
        <v>240</v>
      </c>
      <c r="K766" s="11" t="s">
        <v>4263</v>
      </c>
      <c r="L766" s="11">
        <v>2</v>
      </c>
    </row>
    <row r="767" spans="1:12">
      <c r="A767" s="11" t="s">
        <v>1433</v>
      </c>
      <c r="D767" s="11" t="s">
        <v>239</v>
      </c>
      <c r="E767" s="19" t="s">
        <v>1641</v>
      </c>
      <c r="F767" s="10">
        <v>42036</v>
      </c>
      <c r="G767" s="10">
        <v>45689</v>
      </c>
      <c r="H767" s="11">
        <v>11</v>
      </c>
      <c r="I767" s="20" t="s">
        <v>238</v>
      </c>
      <c r="J767" s="11" t="s">
        <v>240</v>
      </c>
      <c r="K767" s="11" t="s">
        <v>4263</v>
      </c>
      <c r="L767" s="11">
        <v>2</v>
      </c>
    </row>
    <row r="768" spans="1:12">
      <c r="A768" s="11" t="s">
        <v>1434</v>
      </c>
      <c r="D768" s="11" t="s">
        <v>239</v>
      </c>
      <c r="E768" s="19" t="s">
        <v>1642</v>
      </c>
      <c r="F768" s="10">
        <v>42036</v>
      </c>
      <c r="G768" s="10">
        <v>45689</v>
      </c>
      <c r="H768" s="11">
        <v>11</v>
      </c>
      <c r="I768" s="20" t="s">
        <v>238</v>
      </c>
      <c r="J768" s="11" t="s">
        <v>240</v>
      </c>
      <c r="K768" s="11" t="s">
        <v>4263</v>
      </c>
      <c r="L768" s="11">
        <v>2</v>
      </c>
    </row>
    <row r="769" spans="1:12">
      <c r="A769" s="11" t="s">
        <v>1435</v>
      </c>
      <c r="D769" s="11" t="s">
        <v>239</v>
      </c>
      <c r="E769" s="19" t="s">
        <v>1643</v>
      </c>
      <c r="F769" s="10">
        <v>42036</v>
      </c>
      <c r="G769" s="10">
        <v>45689</v>
      </c>
      <c r="H769" s="11">
        <v>11</v>
      </c>
      <c r="I769" s="20" t="s">
        <v>238</v>
      </c>
      <c r="J769" s="11" t="s">
        <v>240</v>
      </c>
      <c r="K769" s="11" t="s">
        <v>4263</v>
      </c>
      <c r="L769" s="11">
        <v>2</v>
      </c>
    </row>
    <row r="770" spans="1:12">
      <c r="A770" s="11" t="s">
        <v>1436</v>
      </c>
      <c r="D770" s="11" t="s">
        <v>239</v>
      </c>
      <c r="E770" s="19" t="s">
        <v>1644</v>
      </c>
      <c r="F770" s="10">
        <v>42036</v>
      </c>
      <c r="G770" s="10">
        <v>45689</v>
      </c>
      <c r="H770" s="11">
        <v>11</v>
      </c>
      <c r="I770" s="20" t="s">
        <v>238</v>
      </c>
      <c r="J770" s="11" t="s">
        <v>240</v>
      </c>
      <c r="K770" s="11" t="s">
        <v>4263</v>
      </c>
      <c r="L770" s="11">
        <v>2</v>
      </c>
    </row>
    <row r="771" spans="1:12">
      <c r="A771" s="11" t="s">
        <v>1437</v>
      </c>
      <c r="D771" s="11" t="s">
        <v>239</v>
      </c>
      <c r="E771" s="19" t="s">
        <v>1645</v>
      </c>
      <c r="F771" s="10">
        <v>42036</v>
      </c>
      <c r="G771" s="10">
        <v>45689</v>
      </c>
      <c r="H771" s="11">
        <v>11</v>
      </c>
      <c r="I771" s="20" t="s">
        <v>238</v>
      </c>
      <c r="J771" s="11" t="s">
        <v>240</v>
      </c>
      <c r="K771" s="11" t="s">
        <v>4263</v>
      </c>
      <c r="L771" s="11">
        <v>2</v>
      </c>
    </row>
    <row r="772" spans="1:12">
      <c r="A772" s="11" t="s">
        <v>1438</v>
      </c>
      <c r="D772" s="11" t="s">
        <v>239</v>
      </c>
      <c r="E772" s="19" t="s">
        <v>1646</v>
      </c>
      <c r="F772" s="10">
        <v>42036</v>
      </c>
      <c r="G772" s="10">
        <v>45689</v>
      </c>
      <c r="H772" s="11">
        <v>11</v>
      </c>
      <c r="I772" s="20" t="s">
        <v>238</v>
      </c>
      <c r="J772" s="11" t="s">
        <v>240</v>
      </c>
      <c r="K772" s="11" t="s">
        <v>4263</v>
      </c>
      <c r="L772" s="11">
        <v>2</v>
      </c>
    </row>
    <row r="773" spans="1:12">
      <c r="A773" s="11" t="s">
        <v>1439</v>
      </c>
      <c r="D773" s="11" t="s">
        <v>239</v>
      </c>
      <c r="E773" s="19" t="s">
        <v>1647</v>
      </c>
      <c r="F773" s="10">
        <v>42036</v>
      </c>
      <c r="G773" s="10">
        <v>45689</v>
      </c>
      <c r="H773" s="11">
        <v>11</v>
      </c>
      <c r="I773" s="20" t="s">
        <v>238</v>
      </c>
      <c r="J773" s="11" t="s">
        <v>240</v>
      </c>
      <c r="K773" s="11" t="s">
        <v>4263</v>
      </c>
      <c r="L773" s="11">
        <v>2</v>
      </c>
    </row>
    <row r="774" spans="1:12">
      <c r="A774" s="11" t="s">
        <v>1440</v>
      </c>
      <c r="D774" s="11" t="s">
        <v>239</v>
      </c>
      <c r="E774" s="19" t="s">
        <v>1648</v>
      </c>
      <c r="F774" s="10">
        <v>42036</v>
      </c>
      <c r="G774" s="10">
        <v>45689</v>
      </c>
      <c r="H774" s="11">
        <v>11</v>
      </c>
      <c r="I774" s="20" t="s">
        <v>238</v>
      </c>
      <c r="J774" s="11" t="s">
        <v>240</v>
      </c>
      <c r="K774" s="11" t="s">
        <v>4263</v>
      </c>
      <c r="L774" s="11">
        <v>2</v>
      </c>
    </row>
    <row r="775" spans="1:12">
      <c r="A775" s="11" t="s">
        <v>1441</v>
      </c>
      <c r="D775" s="11" t="s">
        <v>239</v>
      </c>
      <c r="E775" s="19" t="s">
        <v>1649</v>
      </c>
      <c r="F775" s="10">
        <v>42036</v>
      </c>
      <c r="G775" s="10">
        <v>45689</v>
      </c>
      <c r="H775" s="11">
        <v>11</v>
      </c>
      <c r="I775" s="20" t="s">
        <v>238</v>
      </c>
      <c r="J775" s="11" t="s">
        <v>240</v>
      </c>
      <c r="K775" s="11" t="s">
        <v>4263</v>
      </c>
      <c r="L775" s="11">
        <v>2</v>
      </c>
    </row>
    <row r="776" spans="1:12">
      <c r="A776" s="11" t="s">
        <v>1442</v>
      </c>
      <c r="D776" s="11" t="s">
        <v>239</v>
      </c>
      <c r="E776" s="19" t="s">
        <v>1650</v>
      </c>
      <c r="F776" s="10">
        <v>42036</v>
      </c>
      <c r="G776" s="10">
        <v>45689</v>
      </c>
      <c r="H776" s="11">
        <v>11</v>
      </c>
      <c r="I776" s="20" t="s">
        <v>238</v>
      </c>
      <c r="J776" s="11" t="s">
        <v>240</v>
      </c>
      <c r="K776" s="11" t="s">
        <v>4263</v>
      </c>
      <c r="L776" s="11">
        <v>2</v>
      </c>
    </row>
    <row r="777" spans="1:12">
      <c r="A777" s="11" t="s">
        <v>1443</v>
      </c>
      <c r="D777" s="11" t="s">
        <v>239</v>
      </c>
      <c r="E777" s="19" t="s">
        <v>1651</v>
      </c>
      <c r="F777" s="10">
        <v>42036</v>
      </c>
      <c r="G777" s="10">
        <v>45689</v>
      </c>
      <c r="H777" s="11">
        <v>11</v>
      </c>
      <c r="I777" s="20" t="s">
        <v>238</v>
      </c>
      <c r="J777" s="11" t="s">
        <v>240</v>
      </c>
      <c r="K777" s="11" t="s">
        <v>4263</v>
      </c>
      <c r="L777" s="11">
        <v>2</v>
      </c>
    </row>
    <row r="778" spans="1:12">
      <c r="A778" s="11" t="s">
        <v>1444</v>
      </c>
      <c r="D778" s="11" t="s">
        <v>239</v>
      </c>
      <c r="E778" s="19" t="s">
        <v>1652</v>
      </c>
      <c r="F778" s="10">
        <v>42036</v>
      </c>
      <c r="G778" s="10">
        <v>45689</v>
      </c>
      <c r="H778" s="11">
        <v>11</v>
      </c>
      <c r="I778" s="20" t="s">
        <v>238</v>
      </c>
      <c r="J778" s="11" t="s">
        <v>240</v>
      </c>
      <c r="K778" s="11" t="s">
        <v>4263</v>
      </c>
      <c r="L778" s="11">
        <v>2</v>
      </c>
    </row>
    <row r="779" spans="1:12">
      <c r="A779" s="11" t="s">
        <v>1445</v>
      </c>
      <c r="D779" s="11" t="s">
        <v>239</v>
      </c>
      <c r="E779" s="19" t="s">
        <v>1653</v>
      </c>
      <c r="F779" s="10">
        <v>42036</v>
      </c>
      <c r="G779" s="10">
        <v>45689</v>
      </c>
      <c r="H779" s="11">
        <v>11</v>
      </c>
      <c r="I779" s="20" t="s">
        <v>238</v>
      </c>
      <c r="J779" s="11" t="s">
        <v>240</v>
      </c>
      <c r="K779" s="11" t="s">
        <v>4263</v>
      </c>
      <c r="L779" s="11">
        <v>2</v>
      </c>
    </row>
    <row r="780" spans="1:12">
      <c r="A780" s="11" t="s">
        <v>1446</v>
      </c>
      <c r="D780" s="11" t="s">
        <v>239</v>
      </c>
      <c r="E780" s="19" t="s">
        <v>1654</v>
      </c>
      <c r="F780" s="10">
        <v>42036</v>
      </c>
      <c r="G780" s="10">
        <v>45689</v>
      </c>
      <c r="H780" s="11">
        <v>11</v>
      </c>
      <c r="I780" s="20" t="s">
        <v>238</v>
      </c>
      <c r="J780" s="11" t="s">
        <v>240</v>
      </c>
      <c r="K780" s="11" t="s">
        <v>4263</v>
      </c>
      <c r="L780" s="11">
        <v>2</v>
      </c>
    </row>
    <row r="781" spans="1:12">
      <c r="A781" s="11" t="s">
        <v>1447</v>
      </c>
      <c r="D781" s="11" t="s">
        <v>239</v>
      </c>
      <c r="E781" s="19" t="s">
        <v>1655</v>
      </c>
      <c r="F781" s="10">
        <v>42036</v>
      </c>
      <c r="G781" s="10">
        <v>45689</v>
      </c>
      <c r="H781" s="11">
        <v>11</v>
      </c>
      <c r="I781" s="20" t="s">
        <v>238</v>
      </c>
      <c r="J781" s="11" t="s">
        <v>240</v>
      </c>
      <c r="K781" s="11" t="s">
        <v>4263</v>
      </c>
      <c r="L781" s="11">
        <v>2</v>
      </c>
    </row>
    <row r="782" spans="1:12">
      <c r="A782" s="11" t="s">
        <v>1448</v>
      </c>
      <c r="D782" s="11" t="s">
        <v>239</v>
      </c>
      <c r="E782" s="19" t="s">
        <v>1656</v>
      </c>
      <c r="F782" s="10">
        <v>42036</v>
      </c>
      <c r="G782" s="10">
        <v>45689</v>
      </c>
      <c r="H782" s="11">
        <v>11</v>
      </c>
      <c r="I782" s="20" t="s">
        <v>238</v>
      </c>
      <c r="J782" s="11" t="s">
        <v>240</v>
      </c>
      <c r="K782" s="11" t="s">
        <v>4263</v>
      </c>
      <c r="L782" s="11">
        <v>2</v>
      </c>
    </row>
    <row r="783" spans="1:12">
      <c r="A783" s="11" t="s">
        <v>1449</v>
      </c>
      <c r="D783" s="11" t="s">
        <v>239</v>
      </c>
      <c r="E783" s="19" t="s">
        <v>1657</v>
      </c>
      <c r="F783" s="10">
        <v>42036</v>
      </c>
      <c r="G783" s="10">
        <v>45689</v>
      </c>
      <c r="H783" s="11">
        <v>11</v>
      </c>
      <c r="I783" s="20" t="s">
        <v>238</v>
      </c>
      <c r="J783" s="11" t="s">
        <v>240</v>
      </c>
      <c r="K783" s="11" t="s">
        <v>4263</v>
      </c>
      <c r="L783" s="11">
        <v>2</v>
      </c>
    </row>
    <row r="784" spans="1:12">
      <c r="A784" s="11" t="s">
        <v>1450</v>
      </c>
      <c r="D784" s="11" t="s">
        <v>239</v>
      </c>
      <c r="E784" s="19" t="s">
        <v>1658</v>
      </c>
      <c r="F784" s="10">
        <v>42036</v>
      </c>
      <c r="G784" s="10">
        <v>45689</v>
      </c>
      <c r="H784" s="11">
        <v>11</v>
      </c>
      <c r="I784" s="20" t="s">
        <v>238</v>
      </c>
      <c r="J784" s="11" t="s">
        <v>240</v>
      </c>
      <c r="K784" s="11" t="s">
        <v>4263</v>
      </c>
      <c r="L784" s="11">
        <v>2</v>
      </c>
    </row>
    <row r="785" spans="1:12">
      <c r="A785" s="11" t="s">
        <v>1451</v>
      </c>
      <c r="D785" s="11" t="s">
        <v>239</v>
      </c>
      <c r="E785" s="19" t="s">
        <v>1659</v>
      </c>
      <c r="F785" s="10">
        <v>42036</v>
      </c>
      <c r="G785" s="10">
        <v>45689</v>
      </c>
      <c r="H785" s="11">
        <v>11</v>
      </c>
      <c r="I785" s="20" t="s">
        <v>238</v>
      </c>
      <c r="J785" s="11" t="s">
        <v>240</v>
      </c>
      <c r="K785" s="11" t="s">
        <v>4263</v>
      </c>
      <c r="L785" s="11">
        <v>2</v>
      </c>
    </row>
    <row r="786" spans="1:12">
      <c r="A786" s="11" t="s">
        <v>1452</v>
      </c>
      <c r="D786" s="11" t="s">
        <v>239</v>
      </c>
      <c r="E786" s="19" t="s">
        <v>1660</v>
      </c>
      <c r="F786" s="10">
        <v>42036</v>
      </c>
      <c r="G786" s="10">
        <v>45689</v>
      </c>
      <c r="H786" s="11">
        <v>11</v>
      </c>
      <c r="I786" s="20" t="s">
        <v>238</v>
      </c>
      <c r="J786" s="11" t="s">
        <v>240</v>
      </c>
      <c r="K786" s="11" t="s">
        <v>4263</v>
      </c>
      <c r="L786" s="11">
        <v>2</v>
      </c>
    </row>
    <row r="787" spans="1:12">
      <c r="A787" s="11" t="s">
        <v>1453</v>
      </c>
      <c r="D787" s="11" t="s">
        <v>239</v>
      </c>
      <c r="E787" s="19" t="s">
        <v>1661</v>
      </c>
      <c r="F787" s="10">
        <v>42036</v>
      </c>
      <c r="G787" s="10">
        <v>45689</v>
      </c>
      <c r="H787" s="11">
        <v>11</v>
      </c>
      <c r="I787" s="20" t="s">
        <v>238</v>
      </c>
      <c r="J787" s="11" t="s">
        <v>240</v>
      </c>
      <c r="K787" s="11" t="s">
        <v>4263</v>
      </c>
      <c r="L787" s="11">
        <v>2</v>
      </c>
    </row>
    <row r="788" spans="1:12">
      <c r="A788" s="11" t="s">
        <v>1454</v>
      </c>
      <c r="D788" s="11" t="s">
        <v>239</v>
      </c>
      <c r="E788" s="19" t="s">
        <v>1662</v>
      </c>
      <c r="F788" s="10">
        <v>42036</v>
      </c>
      <c r="G788" s="10">
        <v>45689</v>
      </c>
      <c r="H788" s="11">
        <v>11</v>
      </c>
      <c r="I788" s="20" t="s">
        <v>238</v>
      </c>
      <c r="J788" s="11" t="s">
        <v>240</v>
      </c>
      <c r="K788" s="11" t="s">
        <v>4263</v>
      </c>
      <c r="L788" s="11">
        <v>2</v>
      </c>
    </row>
    <row r="789" spans="1:12">
      <c r="A789" s="11" t="s">
        <v>1455</v>
      </c>
      <c r="D789" s="11" t="s">
        <v>239</v>
      </c>
      <c r="E789" s="19" t="s">
        <v>1663</v>
      </c>
      <c r="F789" s="10">
        <v>42036</v>
      </c>
      <c r="G789" s="10">
        <v>45689</v>
      </c>
      <c r="H789" s="11">
        <v>11</v>
      </c>
      <c r="I789" s="20" t="s">
        <v>238</v>
      </c>
      <c r="J789" s="11" t="s">
        <v>240</v>
      </c>
      <c r="K789" s="11" t="s">
        <v>4263</v>
      </c>
      <c r="L789" s="11">
        <v>2</v>
      </c>
    </row>
    <row r="790" spans="1:12">
      <c r="A790" s="11" t="s">
        <v>1456</v>
      </c>
      <c r="D790" s="11" t="s">
        <v>239</v>
      </c>
      <c r="E790" s="19" t="s">
        <v>1664</v>
      </c>
      <c r="F790" s="10">
        <v>42036</v>
      </c>
      <c r="G790" s="10">
        <v>45689</v>
      </c>
      <c r="H790" s="11">
        <v>11</v>
      </c>
      <c r="I790" s="20" t="s">
        <v>238</v>
      </c>
      <c r="J790" s="11" t="s">
        <v>240</v>
      </c>
      <c r="K790" s="11" t="s">
        <v>4263</v>
      </c>
      <c r="L790" s="11">
        <v>2</v>
      </c>
    </row>
    <row r="791" spans="1:12">
      <c r="A791" s="11" t="s">
        <v>1457</v>
      </c>
      <c r="D791" s="11" t="s">
        <v>239</v>
      </c>
      <c r="E791" s="19" t="s">
        <v>1665</v>
      </c>
      <c r="F791" s="10">
        <v>42036</v>
      </c>
      <c r="G791" s="10">
        <v>45689</v>
      </c>
      <c r="H791" s="11">
        <v>11</v>
      </c>
      <c r="I791" s="20" t="s">
        <v>238</v>
      </c>
      <c r="J791" s="11" t="s">
        <v>240</v>
      </c>
      <c r="K791" s="11" t="s">
        <v>4263</v>
      </c>
      <c r="L791" s="11">
        <v>2</v>
      </c>
    </row>
    <row r="792" spans="1:12">
      <c r="A792" s="11" t="s">
        <v>1458</v>
      </c>
      <c r="D792" s="11" t="s">
        <v>239</v>
      </c>
      <c r="E792" s="19" t="s">
        <v>1666</v>
      </c>
      <c r="F792" s="10">
        <v>42036</v>
      </c>
      <c r="G792" s="10">
        <v>45689</v>
      </c>
      <c r="H792" s="11">
        <v>11</v>
      </c>
      <c r="I792" s="20" t="s">
        <v>238</v>
      </c>
      <c r="J792" s="11" t="s">
        <v>240</v>
      </c>
      <c r="K792" s="11" t="s">
        <v>4263</v>
      </c>
      <c r="L792" s="11">
        <v>2</v>
      </c>
    </row>
    <row r="793" spans="1:12">
      <c r="A793" s="11" t="s">
        <v>1459</v>
      </c>
      <c r="D793" s="11" t="s">
        <v>239</v>
      </c>
      <c r="E793" s="19" t="s">
        <v>1667</v>
      </c>
      <c r="F793" s="10">
        <v>42036</v>
      </c>
      <c r="G793" s="10">
        <v>45689</v>
      </c>
      <c r="H793" s="11">
        <v>11</v>
      </c>
      <c r="I793" s="20" t="s">
        <v>238</v>
      </c>
      <c r="J793" s="11" t="s">
        <v>240</v>
      </c>
      <c r="K793" s="11" t="s">
        <v>4263</v>
      </c>
      <c r="L793" s="11">
        <v>2</v>
      </c>
    </row>
    <row r="794" spans="1:12">
      <c r="A794" s="11" t="s">
        <v>1460</v>
      </c>
      <c r="D794" s="11" t="s">
        <v>239</v>
      </c>
      <c r="E794" s="19" t="s">
        <v>1668</v>
      </c>
      <c r="F794" s="10">
        <v>42036</v>
      </c>
      <c r="G794" s="10">
        <v>45689</v>
      </c>
      <c r="H794" s="11">
        <v>11</v>
      </c>
      <c r="I794" s="20" t="s">
        <v>238</v>
      </c>
      <c r="J794" s="11" t="s">
        <v>240</v>
      </c>
      <c r="K794" s="11" t="s">
        <v>4263</v>
      </c>
      <c r="L794" s="11">
        <v>2</v>
      </c>
    </row>
    <row r="795" spans="1:12">
      <c r="A795" s="11" t="s">
        <v>1461</v>
      </c>
      <c r="D795" s="11" t="s">
        <v>239</v>
      </c>
      <c r="E795" s="19" t="s">
        <v>1669</v>
      </c>
      <c r="F795" s="10">
        <v>42036</v>
      </c>
      <c r="G795" s="10">
        <v>45689</v>
      </c>
      <c r="H795" s="11">
        <v>11</v>
      </c>
      <c r="I795" s="20" t="s">
        <v>238</v>
      </c>
      <c r="J795" s="11" t="s">
        <v>240</v>
      </c>
      <c r="K795" s="11" t="s">
        <v>4263</v>
      </c>
      <c r="L795" s="11">
        <v>2</v>
      </c>
    </row>
    <row r="796" spans="1:12">
      <c r="A796" s="11" t="s">
        <v>1462</v>
      </c>
      <c r="D796" s="11" t="s">
        <v>239</v>
      </c>
      <c r="E796" s="19" t="s">
        <v>1670</v>
      </c>
      <c r="F796" s="10">
        <v>42036</v>
      </c>
      <c r="G796" s="10">
        <v>45689</v>
      </c>
      <c r="H796" s="11">
        <v>11</v>
      </c>
      <c r="I796" s="20" t="s">
        <v>238</v>
      </c>
      <c r="J796" s="11" t="s">
        <v>240</v>
      </c>
      <c r="K796" s="11" t="s">
        <v>4263</v>
      </c>
      <c r="L796" s="11">
        <v>2</v>
      </c>
    </row>
    <row r="797" spans="1:12">
      <c r="A797" s="11" t="s">
        <v>1463</v>
      </c>
      <c r="D797" s="11" t="s">
        <v>239</v>
      </c>
      <c r="E797" s="19" t="s">
        <v>1671</v>
      </c>
      <c r="F797" s="10">
        <v>42036</v>
      </c>
      <c r="G797" s="10">
        <v>45689</v>
      </c>
      <c r="H797" s="11">
        <v>11</v>
      </c>
      <c r="I797" s="20" t="s">
        <v>238</v>
      </c>
      <c r="J797" s="11" t="s">
        <v>240</v>
      </c>
      <c r="K797" s="11" t="s">
        <v>4263</v>
      </c>
      <c r="L797" s="11">
        <v>2</v>
      </c>
    </row>
    <row r="798" spans="1:12">
      <c r="A798" s="11" t="s">
        <v>1154</v>
      </c>
      <c r="D798" s="11" t="s">
        <v>239</v>
      </c>
      <c r="E798" s="19" t="s">
        <v>1672</v>
      </c>
      <c r="F798" s="10">
        <v>42036</v>
      </c>
      <c r="G798" s="10">
        <v>45689</v>
      </c>
      <c r="H798" s="11">
        <v>11</v>
      </c>
      <c r="I798" s="20" t="s">
        <v>238</v>
      </c>
      <c r="J798" s="11" t="s">
        <v>240</v>
      </c>
      <c r="K798" s="11" t="s">
        <v>4263</v>
      </c>
      <c r="L798" s="11">
        <v>2</v>
      </c>
    </row>
    <row r="799" spans="1:12">
      <c r="A799" s="11" t="s">
        <v>1155</v>
      </c>
      <c r="D799" s="11" t="s">
        <v>239</v>
      </c>
      <c r="E799" s="19" t="s">
        <v>1673</v>
      </c>
      <c r="F799" s="10">
        <v>42036</v>
      </c>
      <c r="G799" s="10">
        <v>45689</v>
      </c>
      <c r="H799" s="11">
        <v>11</v>
      </c>
      <c r="I799" s="20" t="s">
        <v>238</v>
      </c>
      <c r="J799" s="11" t="s">
        <v>240</v>
      </c>
      <c r="K799" s="11" t="s">
        <v>4263</v>
      </c>
      <c r="L799" s="11">
        <v>2</v>
      </c>
    </row>
    <row r="800" spans="1:12">
      <c r="A800" s="11" t="s">
        <v>1156</v>
      </c>
      <c r="D800" s="11" t="s">
        <v>239</v>
      </c>
      <c r="E800" s="19" t="s">
        <v>1674</v>
      </c>
      <c r="F800" s="10">
        <v>42036</v>
      </c>
      <c r="G800" s="10">
        <v>45689</v>
      </c>
      <c r="H800" s="11">
        <v>11</v>
      </c>
      <c r="I800" s="20" t="s">
        <v>238</v>
      </c>
      <c r="J800" s="11" t="s">
        <v>240</v>
      </c>
      <c r="K800" s="11" t="s">
        <v>4263</v>
      </c>
      <c r="L800" s="11">
        <v>2</v>
      </c>
    </row>
    <row r="801" spans="1:12">
      <c r="A801" s="11" t="s">
        <v>1157</v>
      </c>
      <c r="D801" s="11" t="s">
        <v>239</v>
      </c>
      <c r="E801" s="19" t="s">
        <v>1675</v>
      </c>
      <c r="F801" s="10">
        <v>42036</v>
      </c>
      <c r="G801" s="10">
        <v>45689</v>
      </c>
      <c r="H801" s="11">
        <v>11</v>
      </c>
      <c r="I801" s="20" t="s">
        <v>238</v>
      </c>
      <c r="J801" s="11" t="s">
        <v>240</v>
      </c>
      <c r="K801" s="11" t="s">
        <v>4263</v>
      </c>
      <c r="L801" s="11">
        <v>2</v>
      </c>
    </row>
    <row r="802" spans="1:12">
      <c r="A802" s="11" t="s">
        <v>1158</v>
      </c>
      <c r="D802" s="11" t="s">
        <v>239</v>
      </c>
      <c r="E802" s="19" t="s">
        <v>1676</v>
      </c>
      <c r="F802" s="10">
        <v>42036</v>
      </c>
      <c r="G802" s="10">
        <v>45689</v>
      </c>
      <c r="H802" s="11">
        <v>11</v>
      </c>
      <c r="I802" s="20" t="s">
        <v>238</v>
      </c>
      <c r="J802" s="11" t="s">
        <v>240</v>
      </c>
      <c r="K802" s="11" t="s">
        <v>4263</v>
      </c>
      <c r="L802" s="11">
        <v>2</v>
      </c>
    </row>
    <row r="803" spans="1:12">
      <c r="A803" s="11" t="s">
        <v>1159</v>
      </c>
      <c r="D803" s="11" t="s">
        <v>239</v>
      </c>
      <c r="E803" s="19" t="s">
        <v>1677</v>
      </c>
      <c r="F803" s="10">
        <v>42036</v>
      </c>
      <c r="G803" s="10">
        <v>45689</v>
      </c>
      <c r="H803" s="11">
        <v>11</v>
      </c>
      <c r="I803" s="20" t="s">
        <v>238</v>
      </c>
      <c r="J803" s="11" t="s">
        <v>240</v>
      </c>
      <c r="K803" s="11" t="s">
        <v>4263</v>
      </c>
      <c r="L803" s="11">
        <v>2</v>
      </c>
    </row>
    <row r="804" spans="1:12">
      <c r="A804" s="11" t="s">
        <v>1160</v>
      </c>
      <c r="D804" s="11" t="s">
        <v>239</v>
      </c>
      <c r="E804" s="19" t="s">
        <v>1678</v>
      </c>
      <c r="F804" s="10">
        <v>42036</v>
      </c>
      <c r="G804" s="10">
        <v>45689</v>
      </c>
      <c r="H804" s="11">
        <v>11</v>
      </c>
      <c r="I804" s="20" t="s">
        <v>238</v>
      </c>
      <c r="J804" s="11" t="s">
        <v>240</v>
      </c>
      <c r="K804" s="11" t="s">
        <v>4263</v>
      </c>
      <c r="L804" s="11">
        <v>2</v>
      </c>
    </row>
    <row r="805" spans="1:12">
      <c r="A805" s="11" t="s">
        <v>1161</v>
      </c>
      <c r="D805" s="11" t="s">
        <v>239</v>
      </c>
      <c r="E805" s="19" t="s">
        <v>1679</v>
      </c>
      <c r="F805" s="10">
        <v>42036</v>
      </c>
      <c r="G805" s="10">
        <v>45689</v>
      </c>
      <c r="H805" s="11">
        <v>11</v>
      </c>
      <c r="I805" s="20" t="s">
        <v>238</v>
      </c>
      <c r="J805" s="11" t="s">
        <v>240</v>
      </c>
      <c r="K805" s="11" t="s">
        <v>4263</v>
      </c>
      <c r="L805" s="11">
        <v>2</v>
      </c>
    </row>
    <row r="806" spans="1:12">
      <c r="A806" s="11" t="s">
        <v>1162</v>
      </c>
      <c r="D806" s="11" t="s">
        <v>239</v>
      </c>
      <c r="E806" s="19" t="s">
        <v>1680</v>
      </c>
      <c r="F806" s="10">
        <v>42036</v>
      </c>
      <c r="G806" s="10">
        <v>45689</v>
      </c>
      <c r="H806" s="11">
        <v>11</v>
      </c>
      <c r="I806" s="20" t="s">
        <v>238</v>
      </c>
      <c r="J806" s="11" t="s">
        <v>240</v>
      </c>
      <c r="K806" s="11" t="s">
        <v>4263</v>
      </c>
      <c r="L806" s="11">
        <v>2</v>
      </c>
    </row>
    <row r="807" spans="1:12">
      <c r="A807" s="11" t="s">
        <v>1464</v>
      </c>
      <c r="D807" s="11" t="s">
        <v>239</v>
      </c>
      <c r="E807" s="19" t="s">
        <v>1681</v>
      </c>
      <c r="F807" s="10">
        <v>42036</v>
      </c>
      <c r="G807" s="10">
        <v>45689</v>
      </c>
      <c r="H807" s="11">
        <v>11</v>
      </c>
      <c r="I807" s="20" t="s">
        <v>238</v>
      </c>
      <c r="J807" s="11" t="s">
        <v>240</v>
      </c>
      <c r="K807" s="11" t="s">
        <v>4263</v>
      </c>
      <c r="L807" s="11">
        <v>2</v>
      </c>
    </row>
    <row r="808" spans="1:12">
      <c r="A808" s="11" t="s">
        <v>1465</v>
      </c>
      <c r="D808" s="11" t="s">
        <v>239</v>
      </c>
      <c r="E808" s="19" t="s">
        <v>1682</v>
      </c>
      <c r="F808" s="10">
        <v>42036</v>
      </c>
      <c r="G808" s="10">
        <v>45689</v>
      </c>
      <c r="H808" s="11">
        <v>11</v>
      </c>
      <c r="I808" s="20" t="s">
        <v>238</v>
      </c>
      <c r="J808" s="11" t="s">
        <v>240</v>
      </c>
      <c r="K808" s="11" t="s">
        <v>4263</v>
      </c>
      <c r="L808" s="11">
        <v>2</v>
      </c>
    </row>
    <row r="809" spans="1:12">
      <c r="A809" s="11" t="s">
        <v>1466</v>
      </c>
      <c r="D809" s="11" t="s">
        <v>239</v>
      </c>
      <c r="E809" s="19" t="s">
        <v>1683</v>
      </c>
      <c r="F809" s="10">
        <v>42036</v>
      </c>
      <c r="G809" s="10">
        <v>45689</v>
      </c>
      <c r="H809" s="11">
        <v>11</v>
      </c>
      <c r="I809" s="20" t="s">
        <v>238</v>
      </c>
      <c r="J809" s="11" t="s">
        <v>240</v>
      </c>
      <c r="K809" s="11" t="s">
        <v>4263</v>
      </c>
      <c r="L809" s="11">
        <v>2</v>
      </c>
    </row>
    <row r="810" spans="1:12">
      <c r="A810" s="11" t="s">
        <v>1166</v>
      </c>
      <c r="D810" s="11" t="s">
        <v>239</v>
      </c>
      <c r="E810" s="19" t="s">
        <v>1684</v>
      </c>
      <c r="F810" s="10">
        <v>42036</v>
      </c>
      <c r="G810" s="10">
        <v>45689</v>
      </c>
      <c r="H810" s="11">
        <v>11</v>
      </c>
      <c r="I810" s="20" t="s">
        <v>238</v>
      </c>
      <c r="J810" s="11" t="s">
        <v>240</v>
      </c>
      <c r="K810" s="11" t="s">
        <v>4263</v>
      </c>
      <c r="L810" s="11">
        <v>2</v>
      </c>
    </row>
    <row r="811" spans="1:12">
      <c r="A811" s="11" t="s">
        <v>1167</v>
      </c>
      <c r="D811" s="11" t="s">
        <v>239</v>
      </c>
      <c r="E811" s="19" t="s">
        <v>1685</v>
      </c>
      <c r="F811" s="10">
        <v>42036</v>
      </c>
      <c r="G811" s="10">
        <v>45689</v>
      </c>
      <c r="H811" s="11">
        <v>11</v>
      </c>
      <c r="I811" s="20" t="s">
        <v>238</v>
      </c>
      <c r="J811" s="11" t="s">
        <v>240</v>
      </c>
      <c r="K811" s="11" t="s">
        <v>4263</v>
      </c>
      <c r="L811" s="11">
        <v>2</v>
      </c>
    </row>
    <row r="812" spans="1:12">
      <c r="A812" s="11" t="s">
        <v>1168</v>
      </c>
      <c r="D812" s="11" t="s">
        <v>239</v>
      </c>
      <c r="E812" s="19" t="s">
        <v>1686</v>
      </c>
      <c r="F812" s="10">
        <v>42036</v>
      </c>
      <c r="G812" s="10">
        <v>45689</v>
      </c>
      <c r="H812" s="11">
        <v>11</v>
      </c>
      <c r="I812" s="20" t="s">
        <v>238</v>
      </c>
      <c r="J812" s="11" t="s">
        <v>240</v>
      </c>
      <c r="K812" s="11" t="s">
        <v>4263</v>
      </c>
      <c r="L812" s="11">
        <v>2</v>
      </c>
    </row>
    <row r="813" spans="1:12">
      <c r="A813" s="11" t="s">
        <v>1169</v>
      </c>
      <c r="D813" s="11" t="s">
        <v>239</v>
      </c>
      <c r="E813" s="19" t="s">
        <v>1687</v>
      </c>
      <c r="F813" s="10">
        <v>42036</v>
      </c>
      <c r="G813" s="10">
        <v>45689</v>
      </c>
      <c r="H813" s="11">
        <v>11</v>
      </c>
      <c r="I813" s="20" t="s">
        <v>238</v>
      </c>
      <c r="J813" s="11" t="s">
        <v>240</v>
      </c>
      <c r="K813" s="11" t="s">
        <v>4263</v>
      </c>
      <c r="L813" s="11">
        <v>2</v>
      </c>
    </row>
    <row r="814" spans="1:12">
      <c r="A814" s="11" t="s">
        <v>1170</v>
      </c>
      <c r="D814" s="11" t="s">
        <v>239</v>
      </c>
      <c r="E814" s="19" t="s">
        <v>1688</v>
      </c>
      <c r="F814" s="10">
        <v>42036</v>
      </c>
      <c r="G814" s="10">
        <v>45689</v>
      </c>
      <c r="H814" s="11">
        <v>11</v>
      </c>
      <c r="I814" s="20" t="s">
        <v>238</v>
      </c>
      <c r="J814" s="11" t="s">
        <v>240</v>
      </c>
      <c r="K814" s="11" t="s">
        <v>4263</v>
      </c>
      <c r="L814" s="11">
        <v>2</v>
      </c>
    </row>
    <row r="815" spans="1:12">
      <c r="A815" s="11" t="s">
        <v>1171</v>
      </c>
      <c r="D815" s="11" t="s">
        <v>239</v>
      </c>
      <c r="E815" s="19" t="s">
        <v>1689</v>
      </c>
      <c r="F815" s="10">
        <v>42036</v>
      </c>
      <c r="G815" s="10">
        <v>45689</v>
      </c>
      <c r="H815" s="11">
        <v>11</v>
      </c>
      <c r="I815" s="20" t="s">
        <v>238</v>
      </c>
      <c r="J815" s="11" t="s">
        <v>240</v>
      </c>
      <c r="K815" s="11" t="s">
        <v>4263</v>
      </c>
      <c r="L815" s="11">
        <v>2</v>
      </c>
    </row>
    <row r="816" spans="1:12">
      <c r="A816" s="11" t="s">
        <v>1172</v>
      </c>
      <c r="D816" s="11" t="s">
        <v>239</v>
      </c>
      <c r="E816" s="19" t="s">
        <v>1690</v>
      </c>
      <c r="F816" s="10">
        <v>42036</v>
      </c>
      <c r="G816" s="10">
        <v>45689</v>
      </c>
      <c r="H816" s="11">
        <v>11</v>
      </c>
      <c r="I816" s="20" t="s">
        <v>238</v>
      </c>
      <c r="J816" s="11" t="s">
        <v>240</v>
      </c>
      <c r="K816" s="11" t="s">
        <v>4263</v>
      </c>
      <c r="L816" s="11">
        <v>2</v>
      </c>
    </row>
    <row r="817" spans="1:12">
      <c r="A817" s="11" t="s">
        <v>1173</v>
      </c>
      <c r="D817" s="11" t="s">
        <v>239</v>
      </c>
      <c r="E817" s="19" t="s">
        <v>1691</v>
      </c>
      <c r="F817" s="10">
        <v>42036</v>
      </c>
      <c r="G817" s="10">
        <v>45689</v>
      </c>
      <c r="H817" s="11">
        <v>11</v>
      </c>
      <c r="I817" s="20" t="s">
        <v>238</v>
      </c>
      <c r="J817" s="11" t="s">
        <v>240</v>
      </c>
      <c r="K817" s="11" t="s">
        <v>4263</v>
      </c>
      <c r="L817" s="11">
        <v>2</v>
      </c>
    </row>
    <row r="818" spans="1:12">
      <c r="A818" s="11" t="s">
        <v>1174</v>
      </c>
      <c r="D818" s="11" t="s">
        <v>239</v>
      </c>
      <c r="E818" s="19" t="s">
        <v>1692</v>
      </c>
      <c r="F818" s="10">
        <v>42036</v>
      </c>
      <c r="G818" s="10">
        <v>45689</v>
      </c>
      <c r="H818" s="11">
        <v>11</v>
      </c>
      <c r="I818" s="20" t="s">
        <v>238</v>
      </c>
      <c r="J818" s="11" t="s">
        <v>240</v>
      </c>
      <c r="K818" s="11" t="s">
        <v>4263</v>
      </c>
      <c r="L818" s="11">
        <v>2</v>
      </c>
    </row>
    <row r="819" spans="1:12">
      <c r="A819" s="11" t="s">
        <v>1175</v>
      </c>
      <c r="D819" s="11" t="s">
        <v>239</v>
      </c>
      <c r="E819" s="19" t="s">
        <v>1693</v>
      </c>
      <c r="F819" s="10">
        <v>42036</v>
      </c>
      <c r="G819" s="10">
        <v>45689</v>
      </c>
      <c r="H819" s="11">
        <v>11</v>
      </c>
      <c r="I819" s="20" t="s">
        <v>238</v>
      </c>
      <c r="J819" s="11" t="s">
        <v>240</v>
      </c>
      <c r="K819" s="11" t="s">
        <v>4263</v>
      </c>
      <c r="L819" s="11">
        <v>2</v>
      </c>
    </row>
    <row r="820" spans="1:12">
      <c r="A820" s="11" t="s">
        <v>1176</v>
      </c>
      <c r="D820" s="11" t="s">
        <v>239</v>
      </c>
      <c r="E820" s="19" t="s">
        <v>1694</v>
      </c>
      <c r="F820" s="10">
        <v>42036</v>
      </c>
      <c r="G820" s="10">
        <v>45689</v>
      </c>
      <c r="H820" s="11">
        <v>11</v>
      </c>
      <c r="I820" s="20" t="s">
        <v>238</v>
      </c>
      <c r="J820" s="11" t="s">
        <v>240</v>
      </c>
      <c r="K820" s="11" t="s">
        <v>4263</v>
      </c>
      <c r="L820" s="11">
        <v>2</v>
      </c>
    </row>
    <row r="821" spans="1:12">
      <c r="A821" s="11" t="s">
        <v>1177</v>
      </c>
      <c r="D821" s="11" t="s">
        <v>239</v>
      </c>
      <c r="E821" s="19" t="s">
        <v>1695</v>
      </c>
      <c r="F821" s="10">
        <v>42036</v>
      </c>
      <c r="G821" s="10">
        <v>45689</v>
      </c>
      <c r="H821" s="11">
        <v>11</v>
      </c>
      <c r="I821" s="20" t="s">
        <v>238</v>
      </c>
      <c r="J821" s="11" t="s">
        <v>240</v>
      </c>
      <c r="K821" s="11" t="s">
        <v>4263</v>
      </c>
      <c r="L821" s="11">
        <v>2</v>
      </c>
    </row>
    <row r="822" spans="1:12">
      <c r="A822" s="11" t="s">
        <v>1467</v>
      </c>
      <c r="D822" s="11" t="s">
        <v>239</v>
      </c>
      <c r="E822" s="19" t="s">
        <v>1696</v>
      </c>
      <c r="F822" s="10">
        <v>42036</v>
      </c>
      <c r="G822" s="10">
        <v>45689</v>
      </c>
      <c r="H822" s="11">
        <v>11</v>
      </c>
      <c r="I822" s="20" t="s">
        <v>238</v>
      </c>
      <c r="J822" s="11" t="s">
        <v>240</v>
      </c>
      <c r="K822" s="11" t="s">
        <v>4263</v>
      </c>
      <c r="L822" s="11">
        <v>2</v>
      </c>
    </row>
    <row r="823" spans="1:12">
      <c r="A823" s="11" t="s">
        <v>1468</v>
      </c>
      <c r="D823" s="11" t="s">
        <v>239</v>
      </c>
      <c r="E823" s="19" t="s">
        <v>1697</v>
      </c>
      <c r="F823" s="10">
        <v>42036</v>
      </c>
      <c r="G823" s="10">
        <v>45689</v>
      </c>
      <c r="H823" s="11">
        <v>11</v>
      </c>
      <c r="I823" s="20" t="s">
        <v>238</v>
      </c>
      <c r="J823" s="11" t="s">
        <v>240</v>
      </c>
      <c r="K823" s="11" t="s">
        <v>4263</v>
      </c>
      <c r="L823" s="11">
        <v>2</v>
      </c>
    </row>
    <row r="824" spans="1:12">
      <c r="A824" s="11" t="s">
        <v>1469</v>
      </c>
      <c r="D824" s="11" t="s">
        <v>239</v>
      </c>
      <c r="E824" s="19" t="s">
        <v>1698</v>
      </c>
      <c r="F824" s="10">
        <v>42036</v>
      </c>
      <c r="G824" s="10">
        <v>45689</v>
      </c>
      <c r="H824" s="11">
        <v>11</v>
      </c>
      <c r="I824" s="20" t="s">
        <v>238</v>
      </c>
      <c r="J824" s="11" t="s">
        <v>240</v>
      </c>
      <c r="K824" s="11" t="s">
        <v>4263</v>
      </c>
      <c r="L824" s="11">
        <v>2</v>
      </c>
    </row>
    <row r="825" spans="1:12">
      <c r="A825" s="11" t="s">
        <v>1470</v>
      </c>
      <c r="D825" s="11" t="s">
        <v>239</v>
      </c>
      <c r="E825" s="19" t="s">
        <v>1699</v>
      </c>
      <c r="F825" s="10">
        <v>42036</v>
      </c>
      <c r="G825" s="10">
        <v>45689</v>
      </c>
      <c r="H825" s="11">
        <v>11</v>
      </c>
      <c r="I825" s="20" t="s">
        <v>238</v>
      </c>
      <c r="J825" s="11" t="s">
        <v>240</v>
      </c>
      <c r="K825" s="11" t="s">
        <v>4263</v>
      </c>
      <c r="L825" s="11">
        <v>2</v>
      </c>
    </row>
    <row r="826" spans="1:12">
      <c r="A826" s="11" t="s">
        <v>1471</v>
      </c>
      <c r="D826" s="11" t="s">
        <v>239</v>
      </c>
      <c r="E826" s="19" t="s">
        <v>1700</v>
      </c>
      <c r="F826" s="10">
        <v>42036</v>
      </c>
      <c r="G826" s="10">
        <v>45689</v>
      </c>
      <c r="H826" s="11">
        <v>11</v>
      </c>
      <c r="I826" s="20" t="s">
        <v>238</v>
      </c>
      <c r="J826" s="11" t="s">
        <v>240</v>
      </c>
      <c r="K826" s="11" t="s">
        <v>4263</v>
      </c>
      <c r="L826" s="11">
        <v>2</v>
      </c>
    </row>
    <row r="827" spans="1:12">
      <c r="A827" s="11" t="s">
        <v>1472</v>
      </c>
      <c r="D827" s="11" t="s">
        <v>239</v>
      </c>
      <c r="E827" s="19" t="s">
        <v>1701</v>
      </c>
      <c r="F827" s="10">
        <v>42036</v>
      </c>
      <c r="G827" s="10">
        <v>45689</v>
      </c>
      <c r="H827" s="11">
        <v>11</v>
      </c>
      <c r="I827" s="20" t="s">
        <v>238</v>
      </c>
      <c r="J827" s="11" t="s">
        <v>240</v>
      </c>
      <c r="K827" s="11" t="s">
        <v>4263</v>
      </c>
      <c r="L827" s="11">
        <v>2</v>
      </c>
    </row>
    <row r="828" spans="1:12">
      <c r="A828" s="11" t="s">
        <v>1473</v>
      </c>
      <c r="D828" s="11" t="s">
        <v>239</v>
      </c>
      <c r="E828" s="19" t="s">
        <v>1702</v>
      </c>
      <c r="F828" s="10">
        <v>42036</v>
      </c>
      <c r="G828" s="10">
        <v>45689</v>
      </c>
      <c r="H828" s="11">
        <v>11</v>
      </c>
      <c r="I828" s="20" t="s">
        <v>238</v>
      </c>
      <c r="J828" s="11" t="s">
        <v>240</v>
      </c>
      <c r="K828" s="11" t="s">
        <v>4263</v>
      </c>
      <c r="L828" s="11">
        <v>2</v>
      </c>
    </row>
    <row r="829" spans="1:12">
      <c r="A829" s="11" t="s">
        <v>1474</v>
      </c>
      <c r="D829" s="11" t="s">
        <v>239</v>
      </c>
      <c r="E829" s="19" t="s">
        <v>1703</v>
      </c>
      <c r="F829" s="10">
        <v>42036</v>
      </c>
      <c r="G829" s="10">
        <v>45689</v>
      </c>
      <c r="H829" s="11">
        <v>11</v>
      </c>
      <c r="I829" s="20" t="s">
        <v>238</v>
      </c>
      <c r="J829" s="11" t="s">
        <v>240</v>
      </c>
      <c r="K829" s="11" t="s">
        <v>4263</v>
      </c>
      <c r="L829" s="11">
        <v>2</v>
      </c>
    </row>
    <row r="830" spans="1:12">
      <c r="A830" s="11" t="s">
        <v>1475</v>
      </c>
      <c r="D830" s="11" t="s">
        <v>239</v>
      </c>
      <c r="E830" s="19" t="s">
        <v>1704</v>
      </c>
      <c r="F830" s="10">
        <v>42036</v>
      </c>
      <c r="G830" s="10">
        <v>45689</v>
      </c>
      <c r="H830" s="11">
        <v>11</v>
      </c>
      <c r="I830" s="20" t="s">
        <v>238</v>
      </c>
      <c r="J830" s="11" t="s">
        <v>240</v>
      </c>
      <c r="K830" s="11" t="s">
        <v>4263</v>
      </c>
      <c r="L830" s="11">
        <v>2</v>
      </c>
    </row>
    <row r="831" spans="1:12">
      <c r="A831" s="11" t="s">
        <v>1476</v>
      </c>
      <c r="D831" s="11" t="s">
        <v>239</v>
      </c>
      <c r="E831" s="19" t="s">
        <v>1705</v>
      </c>
      <c r="F831" s="10">
        <v>42036</v>
      </c>
      <c r="G831" s="10">
        <v>45689</v>
      </c>
      <c r="H831" s="11">
        <v>11</v>
      </c>
      <c r="I831" s="20" t="s">
        <v>238</v>
      </c>
      <c r="J831" s="11" t="s">
        <v>240</v>
      </c>
      <c r="K831" s="11" t="s">
        <v>4263</v>
      </c>
      <c r="L831" s="11">
        <v>2</v>
      </c>
    </row>
    <row r="832" spans="1:12">
      <c r="A832" s="11" t="s">
        <v>1477</v>
      </c>
      <c r="D832" s="11" t="s">
        <v>239</v>
      </c>
      <c r="E832" s="19" t="s">
        <v>1706</v>
      </c>
      <c r="F832" s="10">
        <v>42036</v>
      </c>
      <c r="G832" s="10">
        <v>45689</v>
      </c>
      <c r="H832" s="11">
        <v>11</v>
      </c>
      <c r="I832" s="20" t="s">
        <v>238</v>
      </c>
      <c r="J832" s="11" t="s">
        <v>240</v>
      </c>
      <c r="K832" s="11" t="s">
        <v>4263</v>
      </c>
      <c r="L832" s="11">
        <v>2</v>
      </c>
    </row>
    <row r="833" spans="1:12">
      <c r="A833" s="11" t="s">
        <v>1478</v>
      </c>
      <c r="D833" s="11" t="s">
        <v>239</v>
      </c>
      <c r="E833" s="19" t="s">
        <v>1707</v>
      </c>
      <c r="F833" s="10">
        <v>42036</v>
      </c>
      <c r="G833" s="10">
        <v>45689</v>
      </c>
      <c r="H833" s="11">
        <v>11</v>
      </c>
      <c r="I833" s="20" t="s">
        <v>238</v>
      </c>
      <c r="J833" s="11" t="s">
        <v>240</v>
      </c>
      <c r="K833" s="11" t="s">
        <v>4263</v>
      </c>
      <c r="L833" s="11">
        <v>2</v>
      </c>
    </row>
    <row r="834" spans="1:12">
      <c r="A834" s="11" t="s">
        <v>1479</v>
      </c>
      <c r="D834" s="11" t="s">
        <v>239</v>
      </c>
      <c r="E834" s="19" t="s">
        <v>1708</v>
      </c>
      <c r="F834" s="10">
        <v>42036</v>
      </c>
      <c r="G834" s="10">
        <v>45689</v>
      </c>
      <c r="H834" s="11">
        <v>11</v>
      </c>
      <c r="I834" s="20" t="s">
        <v>238</v>
      </c>
      <c r="J834" s="11" t="s">
        <v>240</v>
      </c>
      <c r="K834" s="11" t="s">
        <v>4263</v>
      </c>
      <c r="L834" s="11">
        <v>2</v>
      </c>
    </row>
    <row r="835" spans="1:12">
      <c r="A835" s="11" t="s">
        <v>1480</v>
      </c>
      <c r="D835" s="11" t="s">
        <v>239</v>
      </c>
      <c r="E835" s="19" t="s">
        <v>1709</v>
      </c>
      <c r="F835" s="10">
        <v>42036</v>
      </c>
      <c r="G835" s="10">
        <v>45689</v>
      </c>
      <c r="H835" s="11">
        <v>11</v>
      </c>
      <c r="I835" s="20" t="s">
        <v>238</v>
      </c>
      <c r="J835" s="11" t="s">
        <v>240</v>
      </c>
      <c r="K835" s="11" t="s">
        <v>4263</v>
      </c>
      <c r="L835" s="11">
        <v>2</v>
      </c>
    </row>
    <row r="836" spans="1:12">
      <c r="A836" s="11" t="s">
        <v>1481</v>
      </c>
      <c r="D836" s="11" t="s">
        <v>239</v>
      </c>
      <c r="E836" s="19" t="s">
        <v>1710</v>
      </c>
      <c r="F836" s="10">
        <v>42036</v>
      </c>
      <c r="G836" s="10">
        <v>45689</v>
      </c>
      <c r="H836" s="11">
        <v>11</v>
      </c>
      <c r="I836" s="20" t="s">
        <v>238</v>
      </c>
      <c r="J836" s="11" t="s">
        <v>240</v>
      </c>
      <c r="K836" s="11" t="s">
        <v>4263</v>
      </c>
      <c r="L836" s="11">
        <v>2</v>
      </c>
    </row>
    <row r="837" spans="1:12">
      <c r="A837" s="11" t="s">
        <v>1482</v>
      </c>
      <c r="D837" s="11" t="s">
        <v>239</v>
      </c>
      <c r="E837" s="19" t="s">
        <v>1711</v>
      </c>
      <c r="F837" s="10">
        <v>42036</v>
      </c>
      <c r="G837" s="10">
        <v>45689</v>
      </c>
      <c r="H837" s="11">
        <v>11</v>
      </c>
      <c r="I837" s="20" t="s">
        <v>238</v>
      </c>
      <c r="J837" s="11" t="s">
        <v>240</v>
      </c>
      <c r="K837" s="11" t="s">
        <v>4263</v>
      </c>
      <c r="L837" s="11">
        <v>2</v>
      </c>
    </row>
    <row r="838" spans="1:12">
      <c r="A838" s="11" t="s">
        <v>1483</v>
      </c>
      <c r="D838" s="11" t="s">
        <v>239</v>
      </c>
      <c r="E838" s="19" t="s">
        <v>1712</v>
      </c>
      <c r="F838" s="10">
        <v>42036</v>
      </c>
      <c r="G838" s="10">
        <v>45689</v>
      </c>
      <c r="H838" s="11">
        <v>11</v>
      </c>
      <c r="I838" s="20" t="s">
        <v>238</v>
      </c>
      <c r="J838" s="11" t="s">
        <v>240</v>
      </c>
      <c r="K838" s="11" t="s">
        <v>4263</v>
      </c>
      <c r="L838" s="11">
        <v>2</v>
      </c>
    </row>
    <row r="839" spans="1:12">
      <c r="A839" s="11" t="s">
        <v>1484</v>
      </c>
      <c r="D839" s="11" t="s">
        <v>239</v>
      </c>
      <c r="E839" s="19" t="s">
        <v>1713</v>
      </c>
      <c r="F839" s="10">
        <v>42036</v>
      </c>
      <c r="G839" s="10">
        <v>45689</v>
      </c>
      <c r="H839" s="11">
        <v>11</v>
      </c>
      <c r="I839" s="20" t="s">
        <v>238</v>
      </c>
      <c r="J839" s="11" t="s">
        <v>240</v>
      </c>
      <c r="K839" s="11" t="s">
        <v>4263</v>
      </c>
      <c r="L839" s="11">
        <v>2</v>
      </c>
    </row>
    <row r="840" spans="1:12">
      <c r="A840" s="11" t="s">
        <v>1485</v>
      </c>
      <c r="D840" s="11" t="s">
        <v>239</v>
      </c>
      <c r="E840" s="19" t="s">
        <v>1714</v>
      </c>
      <c r="F840" s="10">
        <v>42036</v>
      </c>
      <c r="G840" s="10">
        <v>45689</v>
      </c>
      <c r="H840" s="11">
        <v>11</v>
      </c>
      <c r="I840" s="20" t="s">
        <v>238</v>
      </c>
      <c r="J840" s="11" t="s">
        <v>240</v>
      </c>
      <c r="K840" s="11" t="s">
        <v>4263</v>
      </c>
      <c r="L840" s="11">
        <v>2</v>
      </c>
    </row>
    <row r="841" spans="1:12">
      <c r="A841" s="11" t="s">
        <v>1486</v>
      </c>
      <c r="D841" s="11" t="s">
        <v>239</v>
      </c>
      <c r="E841" s="19" t="s">
        <v>1715</v>
      </c>
      <c r="F841" s="10">
        <v>42036</v>
      </c>
      <c r="G841" s="10">
        <v>45689</v>
      </c>
      <c r="H841" s="11">
        <v>11</v>
      </c>
      <c r="I841" s="20" t="s">
        <v>238</v>
      </c>
      <c r="J841" s="11" t="s">
        <v>240</v>
      </c>
      <c r="K841" s="11" t="s">
        <v>4263</v>
      </c>
      <c r="L841" s="11">
        <v>2</v>
      </c>
    </row>
    <row r="842" spans="1:12">
      <c r="A842" s="11" t="s">
        <v>1487</v>
      </c>
      <c r="D842" s="11" t="s">
        <v>239</v>
      </c>
      <c r="E842" s="19" t="s">
        <v>1716</v>
      </c>
      <c r="F842" s="10">
        <v>42036</v>
      </c>
      <c r="G842" s="10">
        <v>45689</v>
      </c>
      <c r="H842" s="11">
        <v>11</v>
      </c>
      <c r="I842" s="20" t="s">
        <v>238</v>
      </c>
      <c r="J842" s="11" t="s">
        <v>240</v>
      </c>
      <c r="K842" s="11" t="s">
        <v>4263</v>
      </c>
      <c r="L842" s="11">
        <v>2</v>
      </c>
    </row>
    <row r="843" spans="1:12">
      <c r="A843" s="11" t="s">
        <v>1488</v>
      </c>
      <c r="D843" s="11" t="s">
        <v>239</v>
      </c>
      <c r="E843" s="19" t="s">
        <v>1717</v>
      </c>
      <c r="F843" s="10">
        <v>42036</v>
      </c>
      <c r="G843" s="10">
        <v>45689</v>
      </c>
      <c r="H843" s="11">
        <v>11</v>
      </c>
      <c r="I843" s="20" t="s">
        <v>238</v>
      </c>
      <c r="J843" s="11" t="s">
        <v>240</v>
      </c>
      <c r="K843" s="11" t="s">
        <v>4263</v>
      </c>
      <c r="L843" s="11">
        <v>2</v>
      </c>
    </row>
    <row r="844" spans="1:12">
      <c r="A844" s="11" t="s">
        <v>1489</v>
      </c>
      <c r="D844" s="11" t="s">
        <v>239</v>
      </c>
      <c r="E844" s="19" t="s">
        <v>1718</v>
      </c>
      <c r="F844" s="10">
        <v>42036</v>
      </c>
      <c r="G844" s="10">
        <v>45689</v>
      </c>
      <c r="H844" s="11">
        <v>11</v>
      </c>
      <c r="I844" s="20" t="s">
        <v>238</v>
      </c>
      <c r="J844" s="11" t="s">
        <v>240</v>
      </c>
      <c r="K844" s="11" t="s">
        <v>4263</v>
      </c>
      <c r="L844" s="11">
        <v>2</v>
      </c>
    </row>
    <row r="845" spans="1:12">
      <c r="A845" s="11" t="s">
        <v>1490</v>
      </c>
      <c r="D845" s="11" t="s">
        <v>239</v>
      </c>
      <c r="E845" s="19" t="s">
        <v>1719</v>
      </c>
      <c r="F845" s="10">
        <v>42036</v>
      </c>
      <c r="G845" s="10">
        <v>45689</v>
      </c>
      <c r="H845" s="11">
        <v>11</v>
      </c>
      <c r="I845" s="20" t="s">
        <v>238</v>
      </c>
      <c r="J845" s="11" t="s">
        <v>240</v>
      </c>
      <c r="K845" s="11" t="s">
        <v>4263</v>
      </c>
      <c r="L845" s="11">
        <v>2</v>
      </c>
    </row>
    <row r="846" spans="1:12">
      <c r="A846" s="11" t="s">
        <v>1491</v>
      </c>
      <c r="D846" s="11" t="s">
        <v>239</v>
      </c>
      <c r="E846" s="19" t="s">
        <v>1720</v>
      </c>
      <c r="F846" s="10">
        <v>42036</v>
      </c>
      <c r="G846" s="10">
        <v>45689</v>
      </c>
      <c r="H846" s="11">
        <v>11</v>
      </c>
      <c r="I846" s="20" t="s">
        <v>238</v>
      </c>
      <c r="J846" s="11" t="s">
        <v>240</v>
      </c>
      <c r="K846" s="11" t="s">
        <v>4263</v>
      </c>
      <c r="L846" s="11">
        <v>2</v>
      </c>
    </row>
    <row r="847" spans="1:12">
      <c r="A847" s="11" t="s">
        <v>1492</v>
      </c>
      <c r="D847" s="11" t="s">
        <v>239</v>
      </c>
      <c r="E847" s="19" t="s">
        <v>1721</v>
      </c>
      <c r="F847" s="10">
        <v>42036</v>
      </c>
      <c r="G847" s="10">
        <v>45689</v>
      </c>
      <c r="H847" s="11">
        <v>11</v>
      </c>
      <c r="I847" s="20" t="s">
        <v>238</v>
      </c>
      <c r="J847" s="11" t="s">
        <v>240</v>
      </c>
      <c r="K847" s="11" t="s">
        <v>4263</v>
      </c>
      <c r="L847" s="11">
        <v>2</v>
      </c>
    </row>
    <row r="848" spans="1:12">
      <c r="A848" s="11" t="s">
        <v>1493</v>
      </c>
      <c r="D848" s="11" t="s">
        <v>239</v>
      </c>
      <c r="E848" s="19" t="s">
        <v>1722</v>
      </c>
      <c r="F848" s="10">
        <v>42036</v>
      </c>
      <c r="G848" s="10">
        <v>45689</v>
      </c>
      <c r="H848" s="11">
        <v>11</v>
      </c>
      <c r="I848" s="20" t="s">
        <v>238</v>
      </c>
      <c r="J848" s="11" t="s">
        <v>240</v>
      </c>
      <c r="K848" s="11" t="s">
        <v>4263</v>
      </c>
      <c r="L848" s="11">
        <v>2</v>
      </c>
    </row>
    <row r="849" spans="1:12">
      <c r="A849" s="11" t="s">
        <v>1494</v>
      </c>
      <c r="D849" s="11" t="s">
        <v>239</v>
      </c>
      <c r="E849" s="19" t="s">
        <v>1723</v>
      </c>
      <c r="F849" s="10">
        <v>42036</v>
      </c>
      <c r="G849" s="10">
        <v>45689</v>
      </c>
      <c r="H849" s="11">
        <v>11</v>
      </c>
      <c r="I849" s="20" t="s">
        <v>238</v>
      </c>
      <c r="J849" s="11" t="s">
        <v>240</v>
      </c>
      <c r="K849" s="11" t="s">
        <v>4263</v>
      </c>
      <c r="L849" s="11">
        <v>2</v>
      </c>
    </row>
    <row r="850" spans="1:12">
      <c r="A850" s="11" t="s">
        <v>1495</v>
      </c>
      <c r="D850" s="11" t="s">
        <v>239</v>
      </c>
      <c r="E850" s="19" t="s">
        <v>1724</v>
      </c>
      <c r="F850" s="10">
        <v>42036</v>
      </c>
      <c r="G850" s="10">
        <v>45689</v>
      </c>
      <c r="H850" s="11">
        <v>11</v>
      </c>
      <c r="I850" s="20" t="s">
        <v>238</v>
      </c>
      <c r="J850" s="11" t="s">
        <v>240</v>
      </c>
      <c r="K850" s="11" t="s">
        <v>4263</v>
      </c>
      <c r="L850" s="11">
        <v>2</v>
      </c>
    </row>
    <row r="851" spans="1:12">
      <c r="A851" s="11" t="s">
        <v>1496</v>
      </c>
      <c r="D851" s="11" t="s">
        <v>239</v>
      </c>
      <c r="E851" s="19" t="s">
        <v>1725</v>
      </c>
      <c r="F851" s="10">
        <v>42036</v>
      </c>
      <c r="G851" s="10">
        <v>45689</v>
      </c>
      <c r="H851" s="11">
        <v>11</v>
      </c>
      <c r="I851" s="20" t="s">
        <v>238</v>
      </c>
      <c r="J851" s="11" t="s">
        <v>240</v>
      </c>
      <c r="K851" s="11" t="s">
        <v>4263</v>
      </c>
      <c r="L851" s="11">
        <v>2</v>
      </c>
    </row>
    <row r="852" spans="1:12">
      <c r="A852" s="11" t="s">
        <v>1497</v>
      </c>
      <c r="D852" s="11" t="s">
        <v>239</v>
      </c>
      <c r="E852" s="19" t="s">
        <v>1726</v>
      </c>
      <c r="F852" s="10">
        <v>42036</v>
      </c>
      <c r="G852" s="10">
        <v>45689</v>
      </c>
      <c r="H852" s="11">
        <v>11</v>
      </c>
      <c r="I852" s="20" t="s">
        <v>238</v>
      </c>
      <c r="J852" s="11" t="s">
        <v>240</v>
      </c>
      <c r="K852" s="11" t="s">
        <v>4263</v>
      </c>
      <c r="L852" s="11">
        <v>2</v>
      </c>
    </row>
    <row r="853" spans="1:12">
      <c r="A853" s="11" t="s">
        <v>1498</v>
      </c>
      <c r="D853" s="11" t="s">
        <v>239</v>
      </c>
      <c r="E853" s="19" t="s">
        <v>1727</v>
      </c>
      <c r="F853" s="10">
        <v>42036</v>
      </c>
      <c r="G853" s="10">
        <v>45689</v>
      </c>
      <c r="H853" s="11">
        <v>11</v>
      </c>
      <c r="I853" s="20" t="s">
        <v>238</v>
      </c>
      <c r="J853" s="11" t="s">
        <v>240</v>
      </c>
      <c r="K853" s="11" t="s">
        <v>4263</v>
      </c>
      <c r="L853" s="11">
        <v>2</v>
      </c>
    </row>
    <row r="854" spans="1:12">
      <c r="A854" s="11" t="s">
        <v>1499</v>
      </c>
      <c r="D854" s="11" t="s">
        <v>239</v>
      </c>
      <c r="E854" s="19" t="s">
        <v>1728</v>
      </c>
      <c r="F854" s="10">
        <v>42036</v>
      </c>
      <c r="G854" s="10">
        <v>45689</v>
      </c>
      <c r="H854" s="11">
        <v>11</v>
      </c>
      <c r="I854" s="20" t="s">
        <v>238</v>
      </c>
      <c r="J854" s="11" t="s">
        <v>240</v>
      </c>
      <c r="K854" s="11" t="s">
        <v>4263</v>
      </c>
      <c r="L854" s="11">
        <v>2</v>
      </c>
    </row>
    <row r="855" spans="1:12">
      <c r="A855" s="11" t="s">
        <v>1500</v>
      </c>
      <c r="D855" s="11" t="s">
        <v>239</v>
      </c>
      <c r="E855" s="19" t="s">
        <v>1729</v>
      </c>
      <c r="F855" s="10">
        <v>42036</v>
      </c>
      <c r="G855" s="10">
        <v>45689</v>
      </c>
      <c r="H855" s="11">
        <v>11</v>
      </c>
      <c r="I855" s="20" t="s">
        <v>238</v>
      </c>
      <c r="J855" s="11" t="s">
        <v>240</v>
      </c>
      <c r="K855" s="11" t="s">
        <v>4263</v>
      </c>
      <c r="L855" s="11">
        <v>2</v>
      </c>
    </row>
    <row r="856" spans="1:12">
      <c r="A856" s="11" t="s">
        <v>1501</v>
      </c>
      <c r="D856" s="11" t="s">
        <v>239</v>
      </c>
      <c r="E856" s="19" t="s">
        <v>1730</v>
      </c>
      <c r="F856" s="10">
        <v>42036</v>
      </c>
      <c r="G856" s="10">
        <v>45689</v>
      </c>
      <c r="H856" s="11">
        <v>11</v>
      </c>
      <c r="I856" s="20" t="s">
        <v>238</v>
      </c>
      <c r="J856" s="11" t="s">
        <v>240</v>
      </c>
      <c r="K856" s="11" t="s">
        <v>4263</v>
      </c>
      <c r="L856" s="11">
        <v>2</v>
      </c>
    </row>
    <row r="857" spans="1:12">
      <c r="A857" s="11" t="s">
        <v>1502</v>
      </c>
      <c r="D857" s="11" t="s">
        <v>239</v>
      </c>
      <c r="E857" s="19" t="s">
        <v>1731</v>
      </c>
      <c r="F857" s="10">
        <v>42036</v>
      </c>
      <c r="G857" s="10">
        <v>45689</v>
      </c>
      <c r="H857" s="11">
        <v>11</v>
      </c>
      <c r="I857" s="20" t="s">
        <v>238</v>
      </c>
      <c r="J857" s="11" t="s">
        <v>240</v>
      </c>
      <c r="K857" s="11" t="s">
        <v>4263</v>
      </c>
      <c r="L857" s="11">
        <v>2</v>
      </c>
    </row>
    <row r="858" spans="1:12">
      <c r="A858" s="11" t="s">
        <v>1503</v>
      </c>
      <c r="D858" s="11" t="s">
        <v>239</v>
      </c>
      <c r="E858" s="19" t="s">
        <v>1732</v>
      </c>
      <c r="F858" s="10">
        <v>42036</v>
      </c>
      <c r="G858" s="10">
        <v>45689</v>
      </c>
      <c r="H858" s="11">
        <v>11</v>
      </c>
      <c r="I858" s="20" t="s">
        <v>238</v>
      </c>
      <c r="J858" s="11" t="s">
        <v>240</v>
      </c>
      <c r="K858" s="11" t="s">
        <v>4263</v>
      </c>
      <c r="L858" s="11">
        <v>2</v>
      </c>
    </row>
    <row r="859" spans="1:12">
      <c r="A859" s="11" t="s">
        <v>1504</v>
      </c>
      <c r="D859" s="11" t="s">
        <v>239</v>
      </c>
      <c r="E859" s="19" t="s">
        <v>1733</v>
      </c>
      <c r="F859" s="10">
        <v>42036</v>
      </c>
      <c r="G859" s="10">
        <v>45689</v>
      </c>
      <c r="H859" s="11">
        <v>11</v>
      </c>
      <c r="I859" s="20" t="s">
        <v>238</v>
      </c>
      <c r="J859" s="11" t="s">
        <v>240</v>
      </c>
      <c r="K859" s="11" t="s">
        <v>4263</v>
      </c>
      <c r="L859" s="11">
        <v>2</v>
      </c>
    </row>
    <row r="860" spans="1:12">
      <c r="A860" s="11" t="s">
        <v>1505</v>
      </c>
      <c r="D860" s="11" t="s">
        <v>239</v>
      </c>
      <c r="E860" s="19" t="s">
        <v>1734</v>
      </c>
      <c r="F860" s="10">
        <v>42036</v>
      </c>
      <c r="G860" s="10">
        <v>45689</v>
      </c>
      <c r="H860" s="11">
        <v>11</v>
      </c>
      <c r="I860" s="20" t="s">
        <v>238</v>
      </c>
      <c r="J860" s="11" t="s">
        <v>240</v>
      </c>
      <c r="K860" s="11" t="s">
        <v>4263</v>
      </c>
      <c r="L860" s="11">
        <v>2</v>
      </c>
    </row>
    <row r="861" spans="1:12">
      <c r="A861" s="11" t="s">
        <v>1506</v>
      </c>
      <c r="D861" s="11" t="s">
        <v>239</v>
      </c>
      <c r="E861" s="19" t="s">
        <v>1735</v>
      </c>
      <c r="F861" s="10">
        <v>42036</v>
      </c>
      <c r="G861" s="10">
        <v>45689</v>
      </c>
      <c r="H861" s="11">
        <v>11</v>
      </c>
      <c r="I861" s="20" t="s">
        <v>238</v>
      </c>
      <c r="J861" s="11" t="s">
        <v>240</v>
      </c>
      <c r="K861" s="11" t="s">
        <v>4263</v>
      </c>
      <c r="L861" s="11">
        <v>2</v>
      </c>
    </row>
    <row r="862" spans="1:12">
      <c r="A862" s="11" t="s">
        <v>1507</v>
      </c>
      <c r="D862" s="11" t="s">
        <v>239</v>
      </c>
      <c r="E862" s="19" t="s">
        <v>1736</v>
      </c>
      <c r="F862" s="10">
        <v>42036</v>
      </c>
      <c r="G862" s="10">
        <v>45689</v>
      </c>
      <c r="H862" s="11">
        <v>11</v>
      </c>
      <c r="I862" s="20" t="s">
        <v>238</v>
      </c>
      <c r="J862" s="11" t="s">
        <v>240</v>
      </c>
      <c r="K862" s="11" t="s">
        <v>4263</v>
      </c>
      <c r="L862" s="11">
        <v>2</v>
      </c>
    </row>
    <row r="863" spans="1:12">
      <c r="A863" s="11" t="s">
        <v>1508</v>
      </c>
      <c r="D863" s="11" t="s">
        <v>239</v>
      </c>
      <c r="E863" s="19" t="s">
        <v>1737</v>
      </c>
      <c r="F863" s="10">
        <v>42036</v>
      </c>
      <c r="G863" s="10">
        <v>45689</v>
      </c>
      <c r="H863" s="11">
        <v>11</v>
      </c>
      <c r="I863" s="20" t="s">
        <v>238</v>
      </c>
      <c r="J863" s="11" t="s">
        <v>240</v>
      </c>
      <c r="K863" s="11" t="s">
        <v>4263</v>
      </c>
      <c r="L863" s="11">
        <v>2</v>
      </c>
    </row>
    <row r="864" spans="1:12">
      <c r="A864" s="11" t="s">
        <v>1509</v>
      </c>
      <c r="D864" s="11" t="s">
        <v>239</v>
      </c>
      <c r="E864" s="19" t="s">
        <v>1738</v>
      </c>
      <c r="F864" s="10">
        <v>42036</v>
      </c>
      <c r="G864" s="10">
        <v>45689</v>
      </c>
      <c r="H864" s="11">
        <v>11</v>
      </c>
      <c r="I864" s="20" t="s">
        <v>238</v>
      </c>
      <c r="J864" s="11" t="s">
        <v>240</v>
      </c>
      <c r="K864" s="11" t="s">
        <v>4263</v>
      </c>
      <c r="L864" s="11">
        <v>2</v>
      </c>
    </row>
    <row r="865" spans="1:12">
      <c r="A865" s="11" t="s">
        <v>1510</v>
      </c>
      <c r="D865" s="11" t="s">
        <v>239</v>
      </c>
      <c r="E865" s="19" t="s">
        <v>1739</v>
      </c>
      <c r="F865" s="10">
        <v>42036</v>
      </c>
      <c r="G865" s="10">
        <v>45689</v>
      </c>
      <c r="H865" s="11">
        <v>11</v>
      </c>
      <c r="I865" s="20" t="s">
        <v>238</v>
      </c>
      <c r="J865" s="11" t="s">
        <v>240</v>
      </c>
      <c r="K865" s="11" t="s">
        <v>4263</v>
      </c>
      <c r="L865" s="11">
        <v>2</v>
      </c>
    </row>
    <row r="866" spans="1:12">
      <c r="A866" s="11" t="s">
        <v>1511</v>
      </c>
      <c r="D866" s="11" t="s">
        <v>239</v>
      </c>
      <c r="E866" s="19" t="s">
        <v>1740</v>
      </c>
      <c r="F866" s="10">
        <v>42036</v>
      </c>
      <c r="G866" s="10">
        <v>45689</v>
      </c>
      <c r="H866" s="11">
        <v>11</v>
      </c>
      <c r="I866" s="20" t="s">
        <v>238</v>
      </c>
      <c r="J866" s="11" t="s">
        <v>240</v>
      </c>
      <c r="K866" s="11" t="s">
        <v>4263</v>
      </c>
      <c r="L866" s="11">
        <v>2</v>
      </c>
    </row>
    <row r="867" spans="1:12">
      <c r="A867" s="11" t="s">
        <v>1512</v>
      </c>
      <c r="D867" s="11" t="s">
        <v>239</v>
      </c>
      <c r="E867" s="19" t="s">
        <v>1741</v>
      </c>
      <c r="F867" s="10">
        <v>42036</v>
      </c>
      <c r="G867" s="10">
        <v>45689</v>
      </c>
      <c r="H867" s="11">
        <v>11</v>
      </c>
      <c r="I867" s="20" t="s">
        <v>238</v>
      </c>
      <c r="J867" s="11" t="s">
        <v>240</v>
      </c>
      <c r="K867" s="11" t="s">
        <v>4263</v>
      </c>
      <c r="L867" s="11">
        <v>2</v>
      </c>
    </row>
    <row r="868" spans="1:12">
      <c r="A868" s="11" t="s">
        <v>1513</v>
      </c>
      <c r="D868" s="11" t="s">
        <v>239</v>
      </c>
      <c r="E868" s="19" t="s">
        <v>1742</v>
      </c>
      <c r="F868" s="10">
        <v>42036</v>
      </c>
      <c r="G868" s="10">
        <v>45689</v>
      </c>
      <c r="H868" s="11">
        <v>11</v>
      </c>
      <c r="I868" s="20" t="s">
        <v>238</v>
      </c>
      <c r="J868" s="11" t="s">
        <v>240</v>
      </c>
      <c r="K868" s="11" t="s">
        <v>4263</v>
      </c>
      <c r="L868" s="11">
        <v>2</v>
      </c>
    </row>
    <row r="869" spans="1:12">
      <c r="A869" s="11" t="s">
        <v>1514</v>
      </c>
      <c r="D869" s="11" t="s">
        <v>239</v>
      </c>
      <c r="E869" s="19" t="s">
        <v>1743</v>
      </c>
      <c r="F869" s="10">
        <v>42036</v>
      </c>
      <c r="G869" s="10">
        <v>45689</v>
      </c>
      <c r="H869" s="11">
        <v>11</v>
      </c>
      <c r="I869" s="20" t="s">
        <v>238</v>
      </c>
      <c r="J869" s="11" t="s">
        <v>240</v>
      </c>
      <c r="K869" s="11" t="s">
        <v>4263</v>
      </c>
      <c r="L869" s="11">
        <v>2</v>
      </c>
    </row>
    <row r="870" spans="1:12">
      <c r="A870" s="11" t="s">
        <v>1515</v>
      </c>
      <c r="D870" s="11" t="s">
        <v>239</v>
      </c>
      <c r="E870" s="19" t="s">
        <v>1744</v>
      </c>
      <c r="F870" s="10">
        <v>42036</v>
      </c>
      <c r="G870" s="10">
        <v>45689</v>
      </c>
      <c r="H870" s="11">
        <v>11</v>
      </c>
      <c r="I870" s="20" t="s">
        <v>238</v>
      </c>
      <c r="J870" s="11" t="s">
        <v>240</v>
      </c>
      <c r="K870" s="11" t="s">
        <v>4263</v>
      </c>
      <c r="L870" s="11">
        <v>2</v>
      </c>
    </row>
    <row r="871" spans="1:12">
      <c r="A871" s="11" t="s">
        <v>1516</v>
      </c>
      <c r="D871" s="11" t="s">
        <v>239</v>
      </c>
      <c r="E871" s="19" t="s">
        <v>1745</v>
      </c>
      <c r="F871" s="10">
        <v>42036</v>
      </c>
      <c r="G871" s="10">
        <v>45689</v>
      </c>
      <c r="H871" s="11">
        <v>11</v>
      </c>
      <c r="I871" s="20" t="s">
        <v>238</v>
      </c>
      <c r="J871" s="11" t="s">
        <v>240</v>
      </c>
      <c r="K871" s="11" t="s">
        <v>4263</v>
      </c>
      <c r="L871" s="11">
        <v>2</v>
      </c>
    </row>
    <row r="872" spans="1:12">
      <c r="A872" s="11" t="s">
        <v>1517</v>
      </c>
      <c r="D872" s="11" t="s">
        <v>239</v>
      </c>
      <c r="E872" s="19" t="s">
        <v>1746</v>
      </c>
      <c r="F872" s="10">
        <v>42036</v>
      </c>
      <c r="G872" s="10">
        <v>45689</v>
      </c>
      <c r="H872" s="11">
        <v>11</v>
      </c>
      <c r="I872" s="20" t="s">
        <v>238</v>
      </c>
      <c r="J872" s="11" t="s">
        <v>240</v>
      </c>
      <c r="K872" s="11" t="s">
        <v>4263</v>
      </c>
      <c r="L872" s="11">
        <v>2</v>
      </c>
    </row>
    <row r="873" spans="1:12">
      <c r="A873" s="11" t="s">
        <v>1518</v>
      </c>
      <c r="D873" s="11" t="s">
        <v>239</v>
      </c>
      <c r="E873" s="19" t="s">
        <v>1747</v>
      </c>
      <c r="F873" s="10">
        <v>42036</v>
      </c>
      <c r="G873" s="10">
        <v>45689</v>
      </c>
      <c r="H873" s="11">
        <v>11</v>
      </c>
      <c r="I873" s="20" t="s">
        <v>238</v>
      </c>
      <c r="J873" s="11" t="s">
        <v>240</v>
      </c>
      <c r="K873" s="11" t="s">
        <v>4263</v>
      </c>
      <c r="L873" s="11">
        <v>2</v>
      </c>
    </row>
    <row r="874" spans="1:12">
      <c r="A874" s="11" t="s">
        <v>1519</v>
      </c>
      <c r="D874" s="11" t="s">
        <v>239</v>
      </c>
      <c r="E874" s="19" t="s">
        <v>1748</v>
      </c>
      <c r="F874" s="10">
        <v>42036</v>
      </c>
      <c r="G874" s="10">
        <v>45689</v>
      </c>
      <c r="H874" s="11">
        <v>11</v>
      </c>
      <c r="I874" s="20" t="s">
        <v>238</v>
      </c>
      <c r="J874" s="11" t="s">
        <v>240</v>
      </c>
      <c r="K874" s="11" t="s">
        <v>4263</v>
      </c>
      <c r="L874" s="11">
        <v>2</v>
      </c>
    </row>
    <row r="875" spans="1:12">
      <c r="A875" s="11" t="s">
        <v>1520</v>
      </c>
      <c r="D875" s="11" t="s">
        <v>239</v>
      </c>
      <c r="E875" s="19" t="s">
        <v>1749</v>
      </c>
      <c r="F875" s="10">
        <v>42036</v>
      </c>
      <c r="G875" s="10">
        <v>45689</v>
      </c>
      <c r="H875" s="11">
        <v>11</v>
      </c>
      <c r="I875" s="20" t="s">
        <v>238</v>
      </c>
      <c r="J875" s="11" t="s">
        <v>240</v>
      </c>
      <c r="K875" s="11" t="s">
        <v>4263</v>
      </c>
      <c r="L875" s="11">
        <v>2</v>
      </c>
    </row>
    <row r="876" spans="1:12">
      <c r="A876" s="11" t="s">
        <v>1521</v>
      </c>
      <c r="D876" s="11" t="s">
        <v>239</v>
      </c>
      <c r="E876" s="19" t="s">
        <v>1750</v>
      </c>
      <c r="F876" s="10">
        <v>42036</v>
      </c>
      <c r="G876" s="10">
        <v>45689</v>
      </c>
      <c r="H876" s="11">
        <v>11</v>
      </c>
      <c r="I876" s="20" t="s">
        <v>238</v>
      </c>
      <c r="J876" s="11" t="s">
        <v>240</v>
      </c>
      <c r="K876" s="11" t="s">
        <v>4263</v>
      </c>
      <c r="L876" s="11">
        <v>2</v>
      </c>
    </row>
    <row r="877" spans="1:12">
      <c r="A877" s="11" t="s">
        <v>1522</v>
      </c>
      <c r="D877" s="11" t="s">
        <v>239</v>
      </c>
      <c r="E877" s="19" t="s">
        <v>1751</v>
      </c>
      <c r="F877" s="10">
        <v>42036</v>
      </c>
      <c r="G877" s="10">
        <v>45689</v>
      </c>
      <c r="H877" s="11">
        <v>11</v>
      </c>
      <c r="I877" s="20" t="s">
        <v>238</v>
      </c>
      <c r="J877" s="11" t="s">
        <v>240</v>
      </c>
      <c r="K877" s="11" t="s">
        <v>4263</v>
      </c>
      <c r="L877" s="11">
        <v>2</v>
      </c>
    </row>
    <row r="878" spans="1:12">
      <c r="A878" s="11" t="s">
        <v>1523</v>
      </c>
      <c r="D878" s="11" t="s">
        <v>239</v>
      </c>
      <c r="E878" s="19" t="s">
        <v>1752</v>
      </c>
      <c r="F878" s="10">
        <v>42036</v>
      </c>
      <c r="G878" s="10">
        <v>45689</v>
      </c>
      <c r="H878" s="11">
        <v>11</v>
      </c>
      <c r="I878" s="20" t="s">
        <v>238</v>
      </c>
      <c r="J878" s="11" t="s">
        <v>240</v>
      </c>
      <c r="K878" s="11" t="s">
        <v>4263</v>
      </c>
      <c r="L878" s="11">
        <v>2</v>
      </c>
    </row>
    <row r="879" spans="1:12">
      <c r="A879" s="11" t="s">
        <v>1524</v>
      </c>
      <c r="D879" s="11" t="s">
        <v>239</v>
      </c>
      <c r="E879" s="19" t="s">
        <v>1753</v>
      </c>
      <c r="F879" s="10">
        <v>42036</v>
      </c>
      <c r="G879" s="10">
        <v>45689</v>
      </c>
      <c r="H879" s="11">
        <v>11</v>
      </c>
      <c r="I879" s="20" t="s">
        <v>238</v>
      </c>
      <c r="J879" s="11" t="s">
        <v>240</v>
      </c>
      <c r="K879" s="11" t="s">
        <v>4263</v>
      </c>
      <c r="L879" s="11">
        <v>2</v>
      </c>
    </row>
    <row r="880" spans="1:12">
      <c r="A880" s="11" t="s">
        <v>1525</v>
      </c>
      <c r="D880" s="11" t="s">
        <v>239</v>
      </c>
      <c r="E880" s="19" t="s">
        <v>1754</v>
      </c>
      <c r="F880" s="10">
        <v>42036</v>
      </c>
      <c r="G880" s="10">
        <v>45689</v>
      </c>
      <c r="H880" s="11">
        <v>11</v>
      </c>
      <c r="I880" s="20" t="s">
        <v>238</v>
      </c>
      <c r="J880" s="11" t="s">
        <v>240</v>
      </c>
      <c r="K880" s="11" t="s">
        <v>4263</v>
      </c>
      <c r="L880" s="11">
        <v>2</v>
      </c>
    </row>
    <row r="881" spans="1:12">
      <c r="A881" s="11" t="s">
        <v>1526</v>
      </c>
      <c r="D881" s="11" t="s">
        <v>239</v>
      </c>
      <c r="E881" s="19" t="s">
        <v>1755</v>
      </c>
      <c r="F881" s="10">
        <v>42036</v>
      </c>
      <c r="G881" s="10">
        <v>45689</v>
      </c>
      <c r="H881" s="11">
        <v>11</v>
      </c>
      <c r="I881" s="20" t="s">
        <v>238</v>
      </c>
      <c r="J881" s="11" t="s">
        <v>240</v>
      </c>
      <c r="K881" s="11" t="s">
        <v>4263</v>
      </c>
      <c r="L881" s="11">
        <v>2</v>
      </c>
    </row>
    <row r="882" spans="1:12">
      <c r="A882" s="11" t="s">
        <v>1527</v>
      </c>
      <c r="D882" s="11" t="s">
        <v>239</v>
      </c>
      <c r="E882" s="19" t="s">
        <v>1756</v>
      </c>
      <c r="F882" s="10">
        <v>42036</v>
      </c>
      <c r="G882" s="10">
        <v>45689</v>
      </c>
      <c r="H882" s="11">
        <v>11</v>
      </c>
      <c r="I882" s="20" t="s">
        <v>238</v>
      </c>
      <c r="J882" s="11" t="s">
        <v>240</v>
      </c>
      <c r="K882" s="11" t="s">
        <v>4263</v>
      </c>
      <c r="L882" s="11">
        <v>2</v>
      </c>
    </row>
    <row r="883" spans="1:12">
      <c r="A883" s="11" t="s">
        <v>1528</v>
      </c>
      <c r="D883" s="11" t="s">
        <v>239</v>
      </c>
      <c r="E883" s="19" t="s">
        <v>1757</v>
      </c>
      <c r="F883" s="10">
        <v>42036</v>
      </c>
      <c r="G883" s="10">
        <v>45689</v>
      </c>
      <c r="H883" s="11">
        <v>11</v>
      </c>
      <c r="I883" s="20" t="s">
        <v>238</v>
      </c>
      <c r="J883" s="11" t="s">
        <v>240</v>
      </c>
      <c r="K883" s="11" t="s">
        <v>4263</v>
      </c>
      <c r="L883" s="11">
        <v>2</v>
      </c>
    </row>
    <row r="884" spans="1:12">
      <c r="A884" s="11" t="s">
        <v>1529</v>
      </c>
      <c r="D884" s="11" t="s">
        <v>239</v>
      </c>
      <c r="E884" s="19" t="s">
        <v>1758</v>
      </c>
      <c r="F884" s="10">
        <v>42036</v>
      </c>
      <c r="G884" s="10">
        <v>45689</v>
      </c>
      <c r="H884" s="11">
        <v>11</v>
      </c>
      <c r="I884" s="20" t="s">
        <v>238</v>
      </c>
      <c r="J884" s="11" t="s">
        <v>240</v>
      </c>
      <c r="K884" s="11" t="s">
        <v>4263</v>
      </c>
      <c r="L884" s="11">
        <v>2</v>
      </c>
    </row>
    <row r="885" spans="1:12">
      <c r="A885" s="11" t="s">
        <v>1530</v>
      </c>
      <c r="D885" s="11" t="s">
        <v>239</v>
      </c>
      <c r="E885" s="19" t="s">
        <v>1759</v>
      </c>
      <c r="F885" s="10">
        <v>42036</v>
      </c>
      <c r="G885" s="10">
        <v>45689</v>
      </c>
      <c r="H885" s="11">
        <v>11</v>
      </c>
      <c r="I885" s="20" t="s">
        <v>238</v>
      </c>
      <c r="J885" s="11" t="s">
        <v>240</v>
      </c>
      <c r="K885" s="11" t="s">
        <v>4263</v>
      </c>
      <c r="L885" s="11">
        <v>2</v>
      </c>
    </row>
    <row r="886" spans="1:12">
      <c r="A886" s="11" t="s">
        <v>1531</v>
      </c>
      <c r="D886" s="11" t="s">
        <v>239</v>
      </c>
      <c r="E886" s="19" t="s">
        <v>1760</v>
      </c>
      <c r="F886" s="10">
        <v>42036</v>
      </c>
      <c r="G886" s="10">
        <v>45689</v>
      </c>
      <c r="H886" s="11">
        <v>11</v>
      </c>
      <c r="I886" s="20" t="s">
        <v>238</v>
      </c>
      <c r="J886" s="11" t="s">
        <v>240</v>
      </c>
      <c r="K886" s="11" t="s">
        <v>4263</v>
      </c>
      <c r="L886" s="11">
        <v>2</v>
      </c>
    </row>
    <row r="887" spans="1:12">
      <c r="A887" s="11" t="s">
        <v>1532</v>
      </c>
      <c r="D887" s="11" t="s">
        <v>239</v>
      </c>
      <c r="E887" s="19" t="s">
        <v>1761</v>
      </c>
      <c r="F887" s="10">
        <v>42036</v>
      </c>
      <c r="G887" s="10">
        <v>45689</v>
      </c>
      <c r="H887" s="11">
        <v>11</v>
      </c>
      <c r="I887" s="20" t="s">
        <v>238</v>
      </c>
      <c r="J887" s="11" t="s">
        <v>240</v>
      </c>
      <c r="K887" s="11" t="s">
        <v>4263</v>
      </c>
      <c r="L887" s="11">
        <v>2</v>
      </c>
    </row>
    <row r="888" spans="1:12">
      <c r="A888" s="11" t="s">
        <v>1533</v>
      </c>
      <c r="D888" s="11" t="s">
        <v>239</v>
      </c>
      <c r="E888" s="19" t="s">
        <v>1762</v>
      </c>
      <c r="F888" s="10">
        <v>42036</v>
      </c>
      <c r="G888" s="10">
        <v>45689</v>
      </c>
      <c r="H888" s="11">
        <v>11</v>
      </c>
      <c r="I888" s="20" t="s">
        <v>238</v>
      </c>
      <c r="J888" s="11" t="s">
        <v>240</v>
      </c>
      <c r="K888" s="11" t="s">
        <v>4263</v>
      </c>
      <c r="L888" s="11">
        <v>2</v>
      </c>
    </row>
    <row r="889" spans="1:12">
      <c r="A889" s="11" t="s">
        <v>1534</v>
      </c>
      <c r="D889" s="11" t="s">
        <v>239</v>
      </c>
      <c r="E889" s="19" t="s">
        <v>1763</v>
      </c>
      <c r="F889" s="10">
        <v>42036</v>
      </c>
      <c r="G889" s="10">
        <v>45689</v>
      </c>
      <c r="H889" s="11">
        <v>11</v>
      </c>
      <c r="I889" s="20" t="s">
        <v>238</v>
      </c>
      <c r="J889" s="11" t="s">
        <v>240</v>
      </c>
      <c r="K889" s="11" t="s">
        <v>4263</v>
      </c>
      <c r="L889" s="11">
        <v>2</v>
      </c>
    </row>
    <row r="890" spans="1:12">
      <c r="A890" s="11" t="s">
        <v>1535</v>
      </c>
      <c r="D890" s="11" t="s">
        <v>239</v>
      </c>
      <c r="E890" s="19" t="s">
        <v>1764</v>
      </c>
      <c r="F890" s="10">
        <v>42036</v>
      </c>
      <c r="G890" s="10">
        <v>45689</v>
      </c>
      <c r="H890" s="11">
        <v>11</v>
      </c>
      <c r="I890" s="20" t="s">
        <v>238</v>
      </c>
      <c r="J890" s="11" t="s">
        <v>240</v>
      </c>
      <c r="K890" s="11" t="s">
        <v>4263</v>
      </c>
      <c r="L890" s="11">
        <v>2</v>
      </c>
    </row>
    <row r="891" spans="1:12">
      <c r="A891" s="11" t="s">
        <v>1536</v>
      </c>
      <c r="D891" s="11" t="s">
        <v>239</v>
      </c>
      <c r="E891" s="19" t="s">
        <v>1765</v>
      </c>
      <c r="F891" s="10">
        <v>42036</v>
      </c>
      <c r="G891" s="10">
        <v>45689</v>
      </c>
      <c r="H891" s="11">
        <v>11</v>
      </c>
      <c r="I891" s="20" t="s">
        <v>238</v>
      </c>
      <c r="J891" s="11" t="s">
        <v>240</v>
      </c>
      <c r="K891" s="11" t="s">
        <v>4263</v>
      </c>
      <c r="L891" s="11">
        <v>2</v>
      </c>
    </row>
    <row r="892" spans="1:12">
      <c r="A892" s="11" t="s">
        <v>1537</v>
      </c>
      <c r="D892" s="11" t="s">
        <v>239</v>
      </c>
      <c r="E892" s="19" t="s">
        <v>1766</v>
      </c>
      <c r="F892" s="10">
        <v>42036</v>
      </c>
      <c r="G892" s="10">
        <v>45689</v>
      </c>
      <c r="H892" s="11">
        <v>11</v>
      </c>
      <c r="I892" s="20" t="s">
        <v>238</v>
      </c>
      <c r="J892" s="11" t="s">
        <v>240</v>
      </c>
      <c r="K892" s="11" t="s">
        <v>4263</v>
      </c>
      <c r="L892" s="11">
        <v>2</v>
      </c>
    </row>
    <row r="893" spans="1:12">
      <c r="A893" s="11" t="s">
        <v>1538</v>
      </c>
      <c r="D893" s="11" t="s">
        <v>239</v>
      </c>
      <c r="E893" s="19" t="s">
        <v>1767</v>
      </c>
      <c r="F893" s="10">
        <v>42036</v>
      </c>
      <c r="G893" s="10">
        <v>45689</v>
      </c>
      <c r="H893" s="11">
        <v>11</v>
      </c>
      <c r="I893" s="20" t="s">
        <v>238</v>
      </c>
      <c r="J893" s="11" t="s">
        <v>240</v>
      </c>
      <c r="K893" s="11" t="s">
        <v>4263</v>
      </c>
      <c r="L893" s="11">
        <v>2</v>
      </c>
    </row>
    <row r="894" spans="1:12">
      <c r="A894" s="11" t="s">
        <v>1539</v>
      </c>
      <c r="D894" s="11" t="s">
        <v>239</v>
      </c>
      <c r="E894" s="19" t="s">
        <v>1768</v>
      </c>
      <c r="F894" s="10">
        <v>42036</v>
      </c>
      <c r="G894" s="10">
        <v>45689</v>
      </c>
      <c r="H894" s="11">
        <v>11</v>
      </c>
      <c r="I894" s="20" t="s">
        <v>238</v>
      </c>
      <c r="J894" s="11" t="s">
        <v>240</v>
      </c>
      <c r="K894" s="11" t="s">
        <v>4263</v>
      </c>
      <c r="L894" s="11">
        <v>2</v>
      </c>
    </row>
    <row r="895" spans="1:12">
      <c r="A895" s="11" t="s">
        <v>1540</v>
      </c>
      <c r="D895" s="11" t="s">
        <v>239</v>
      </c>
      <c r="E895" s="19" t="s">
        <v>1769</v>
      </c>
      <c r="F895" s="10">
        <v>42036</v>
      </c>
      <c r="G895" s="10">
        <v>45689</v>
      </c>
      <c r="H895" s="11">
        <v>11</v>
      </c>
      <c r="I895" s="20" t="s">
        <v>238</v>
      </c>
      <c r="J895" s="11" t="s">
        <v>240</v>
      </c>
      <c r="K895" s="11" t="s">
        <v>4263</v>
      </c>
      <c r="L895" s="11">
        <v>2</v>
      </c>
    </row>
    <row r="896" spans="1:12">
      <c r="A896" s="11" t="s">
        <v>1541</v>
      </c>
      <c r="D896" s="11" t="s">
        <v>239</v>
      </c>
      <c r="E896" s="19" t="s">
        <v>1770</v>
      </c>
      <c r="F896" s="10">
        <v>42036</v>
      </c>
      <c r="G896" s="10">
        <v>45689</v>
      </c>
      <c r="H896" s="11">
        <v>11</v>
      </c>
      <c r="I896" s="20" t="s">
        <v>238</v>
      </c>
      <c r="J896" s="11" t="s">
        <v>240</v>
      </c>
      <c r="K896" s="11" t="s">
        <v>4263</v>
      </c>
      <c r="L896" s="11">
        <v>2</v>
      </c>
    </row>
    <row r="897" spans="1:12">
      <c r="A897" s="11" t="s">
        <v>1542</v>
      </c>
      <c r="D897" s="11" t="s">
        <v>239</v>
      </c>
      <c r="E897" s="19" t="s">
        <v>1771</v>
      </c>
      <c r="F897" s="10">
        <v>42036</v>
      </c>
      <c r="G897" s="10">
        <v>45689</v>
      </c>
      <c r="H897" s="11">
        <v>11</v>
      </c>
      <c r="I897" s="20" t="s">
        <v>238</v>
      </c>
      <c r="J897" s="11" t="s">
        <v>240</v>
      </c>
      <c r="K897" s="11" t="s">
        <v>4263</v>
      </c>
      <c r="L897" s="11">
        <v>2</v>
      </c>
    </row>
    <row r="898" spans="1:12">
      <c r="A898" s="11" t="s">
        <v>1543</v>
      </c>
      <c r="D898" s="11" t="s">
        <v>239</v>
      </c>
      <c r="E898" s="19" t="s">
        <v>1772</v>
      </c>
      <c r="F898" s="10">
        <v>42036</v>
      </c>
      <c r="G898" s="10">
        <v>45689</v>
      </c>
      <c r="H898" s="11">
        <v>11</v>
      </c>
      <c r="I898" s="20" t="s">
        <v>238</v>
      </c>
      <c r="J898" s="11" t="s">
        <v>240</v>
      </c>
      <c r="K898" s="11" t="s">
        <v>4263</v>
      </c>
      <c r="L898" s="11">
        <v>2</v>
      </c>
    </row>
    <row r="899" spans="1:12">
      <c r="A899" s="11" t="s">
        <v>1544</v>
      </c>
      <c r="D899" s="11" t="s">
        <v>239</v>
      </c>
      <c r="E899" s="19" t="s">
        <v>1773</v>
      </c>
      <c r="F899" s="10">
        <v>42036</v>
      </c>
      <c r="G899" s="10">
        <v>45689</v>
      </c>
      <c r="H899" s="11">
        <v>11</v>
      </c>
      <c r="I899" s="20" t="s">
        <v>238</v>
      </c>
      <c r="J899" s="11" t="s">
        <v>240</v>
      </c>
      <c r="K899" s="11" t="s">
        <v>4263</v>
      </c>
      <c r="L899" s="11">
        <v>2</v>
      </c>
    </row>
    <row r="900" spans="1:12">
      <c r="A900" s="11" t="s">
        <v>1545</v>
      </c>
      <c r="D900" s="11" t="s">
        <v>239</v>
      </c>
      <c r="E900" s="19" t="s">
        <v>1774</v>
      </c>
      <c r="F900" s="10">
        <v>42036</v>
      </c>
      <c r="G900" s="10">
        <v>45689</v>
      </c>
      <c r="H900" s="11">
        <v>11</v>
      </c>
      <c r="I900" s="20" t="s">
        <v>238</v>
      </c>
      <c r="J900" s="11" t="s">
        <v>240</v>
      </c>
      <c r="K900" s="11" t="s">
        <v>4263</v>
      </c>
      <c r="L900" s="11">
        <v>2</v>
      </c>
    </row>
    <row r="901" spans="1:12">
      <c r="A901" s="11" t="s">
        <v>1546</v>
      </c>
      <c r="D901" s="11" t="s">
        <v>239</v>
      </c>
      <c r="E901" s="19" t="s">
        <v>1775</v>
      </c>
      <c r="F901" s="10">
        <v>42036</v>
      </c>
      <c r="G901" s="10">
        <v>45689</v>
      </c>
      <c r="H901" s="11">
        <v>11</v>
      </c>
      <c r="I901" s="20" t="s">
        <v>238</v>
      </c>
      <c r="J901" s="11" t="s">
        <v>240</v>
      </c>
      <c r="K901" s="11" t="s">
        <v>4263</v>
      </c>
      <c r="L901" s="11">
        <v>2</v>
      </c>
    </row>
    <row r="902" spans="1:12">
      <c r="A902" s="11" t="s">
        <v>1547</v>
      </c>
      <c r="D902" s="11" t="s">
        <v>239</v>
      </c>
      <c r="E902" s="19" t="s">
        <v>1776</v>
      </c>
      <c r="F902" s="10">
        <v>42036</v>
      </c>
      <c r="G902" s="10">
        <v>45689</v>
      </c>
      <c r="H902" s="11">
        <v>11</v>
      </c>
      <c r="I902" s="20" t="s">
        <v>238</v>
      </c>
      <c r="J902" s="11" t="s">
        <v>240</v>
      </c>
      <c r="K902" s="11" t="s">
        <v>4263</v>
      </c>
      <c r="L902" s="11">
        <v>2</v>
      </c>
    </row>
    <row r="903" spans="1:12">
      <c r="A903" s="11" t="s">
        <v>1548</v>
      </c>
      <c r="D903" s="11" t="s">
        <v>239</v>
      </c>
      <c r="E903" s="19" t="s">
        <v>1777</v>
      </c>
      <c r="F903" s="10">
        <v>42036</v>
      </c>
      <c r="G903" s="10">
        <v>45689</v>
      </c>
      <c r="H903" s="11">
        <v>11</v>
      </c>
      <c r="I903" s="20" t="s">
        <v>238</v>
      </c>
      <c r="J903" s="11" t="s">
        <v>240</v>
      </c>
      <c r="K903" s="11" t="s">
        <v>4263</v>
      </c>
      <c r="L903" s="11">
        <v>2</v>
      </c>
    </row>
    <row r="904" spans="1:12">
      <c r="A904" s="11" t="s">
        <v>1549</v>
      </c>
      <c r="D904" s="11" t="s">
        <v>239</v>
      </c>
      <c r="E904" s="19" t="s">
        <v>1778</v>
      </c>
      <c r="F904" s="10">
        <v>42036</v>
      </c>
      <c r="G904" s="10">
        <v>45689</v>
      </c>
      <c r="H904" s="11">
        <v>11</v>
      </c>
      <c r="I904" s="20" t="s">
        <v>238</v>
      </c>
      <c r="J904" s="11" t="s">
        <v>240</v>
      </c>
      <c r="K904" s="11" t="s">
        <v>4263</v>
      </c>
      <c r="L904" s="11">
        <v>2</v>
      </c>
    </row>
    <row r="905" spans="1:12">
      <c r="A905" s="11" t="s">
        <v>1550</v>
      </c>
      <c r="D905" s="11" t="s">
        <v>239</v>
      </c>
      <c r="E905" s="19" t="s">
        <v>1779</v>
      </c>
      <c r="F905" s="10">
        <v>42036</v>
      </c>
      <c r="G905" s="10">
        <v>45689</v>
      </c>
      <c r="H905" s="11">
        <v>11</v>
      </c>
      <c r="I905" s="20" t="s">
        <v>238</v>
      </c>
      <c r="J905" s="11" t="s">
        <v>240</v>
      </c>
      <c r="K905" s="11" t="s">
        <v>4263</v>
      </c>
      <c r="L905" s="11">
        <v>2</v>
      </c>
    </row>
    <row r="906" spans="1:12">
      <c r="A906" s="11" t="s">
        <v>1551</v>
      </c>
      <c r="D906" s="11" t="s">
        <v>239</v>
      </c>
      <c r="E906" s="19" t="s">
        <v>1780</v>
      </c>
      <c r="F906" s="10">
        <v>42036</v>
      </c>
      <c r="G906" s="10">
        <v>45689</v>
      </c>
      <c r="H906" s="11">
        <v>11</v>
      </c>
      <c r="I906" s="20" t="s">
        <v>238</v>
      </c>
      <c r="J906" s="11" t="s">
        <v>240</v>
      </c>
      <c r="K906" s="11" t="s">
        <v>4263</v>
      </c>
      <c r="L906" s="11">
        <v>2</v>
      </c>
    </row>
    <row r="907" spans="1:12">
      <c r="A907" s="11" t="s">
        <v>1552</v>
      </c>
      <c r="D907" s="11" t="s">
        <v>239</v>
      </c>
      <c r="E907" s="19" t="s">
        <v>1781</v>
      </c>
      <c r="F907" s="10">
        <v>42036</v>
      </c>
      <c r="G907" s="10">
        <v>45689</v>
      </c>
      <c r="H907" s="11">
        <v>11</v>
      </c>
      <c r="I907" s="20" t="s">
        <v>238</v>
      </c>
      <c r="J907" s="11" t="s">
        <v>240</v>
      </c>
      <c r="K907" s="11" t="s">
        <v>4263</v>
      </c>
      <c r="L907" s="11">
        <v>2</v>
      </c>
    </row>
    <row r="908" spans="1:12">
      <c r="A908" s="11" t="s">
        <v>1553</v>
      </c>
      <c r="D908" s="11" t="s">
        <v>239</v>
      </c>
      <c r="E908" s="19" t="s">
        <v>1782</v>
      </c>
      <c r="F908" s="10">
        <v>42036</v>
      </c>
      <c r="G908" s="10">
        <v>45689</v>
      </c>
      <c r="H908" s="11">
        <v>11</v>
      </c>
      <c r="I908" s="20" t="s">
        <v>238</v>
      </c>
      <c r="J908" s="11" t="s">
        <v>240</v>
      </c>
      <c r="K908" s="11" t="s">
        <v>4263</v>
      </c>
      <c r="L908" s="11">
        <v>2</v>
      </c>
    </row>
    <row r="909" spans="1:12">
      <c r="A909" s="11" t="s">
        <v>1554</v>
      </c>
      <c r="D909" s="11" t="s">
        <v>239</v>
      </c>
      <c r="E909" s="19" t="s">
        <v>1783</v>
      </c>
      <c r="F909" s="10">
        <v>42036</v>
      </c>
      <c r="G909" s="10">
        <v>45689</v>
      </c>
      <c r="H909" s="11">
        <v>11</v>
      </c>
      <c r="I909" s="20" t="s">
        <v>238</v>
      </c>
      <c r="J909" s="11" t="s">
        <v>240</v>
      </c>
      <c r="K909" s="11" t="s">
        <v>4263</v>
      </c>
      <c r="L909" s="11">
        <v>2</v>
      </c>
    </row>
    <row r="910" spans="1:12">
      <c r="A910" s="11" t="s">
        <v>1555</v>
      </c>
      <c r="D910" s="11" t="s">
        <v>239</v>
      </c>
      <c r="E910" s="19" t="s">
        <v>1784</v>
      </c>
      <c r="F910" s="10">
        <v>42036</v>
      </c>
      <c r="G910" s="10">
        <v>45689</v>
      </c>
      <c r="H910" s="11">
        <v>11</v>
      </c>
      <c r="I910" s="20" t="s">
        <v>238</v>
      </c>
      <c r="J910" s="11" t="s">
        <v>240</v>
      </c>
      <c r="K910" s="11" t="s">
        <v>4263</v>
      </c>
      <c r="L910" s="11">
        <v>2</v>
      </c>
    </row>
    <row r="911" spans="1:12">
      <c r="A911" s="11" t="s">
        <v>1556</v>
      </c>
      <c r="D911" s="11" t="s">
        <v>239</v>
      </c>
      <c r="E911" s="19" t="s">
        <v>1785</v>
      </c>
      <c r="F911" s="10">
        <v>42036</v>
      </c>
      <c r="G911" s="10">
        <v>45689</v>
      </c>
      <c r="H911" s="11">
        <v>11</v>
      </c>
      <c r="I911" s="20" t="s">
        <v>238</v>
      </c>
      <c r="J911" s="11" t="s">
        <v>240</v>
      </c>
      <c r="K911" s="11" t="s">
        <v>4263</v>
      </c>
      <c r="L911" s="11">
        <v>2</v>
      </c>
    </row>
    <row r="912" spans="1:12">
      <c r="A912" s="11" t="s">
        <v>1557</v>
      </c>
      <c r="D912" s="11" t="s">
        <v>239</v>
      </c>
      <c r="E912" s="19" t="s">
        <v>1786</v>
      </c>
      <c r="F912" s="10">
        <v>42036</v>
      </c>
      <c r="G912" s="10">
        <v>45689</v>
      </c>
      <c r="H912" s="11">
        <v>11</v>
      </c>
      <c r="I912" s="20" t="s">
        <v>238</v>
      </c>
      <c r="J912" s="11" t="s">
        <v>240</v>
      </c>
      <c r="K912" s="11" t="s">
        <v>4263</v>
      </c>
      <c r="L912" s="11">
        <v>2</v>
      </c>
    </row>
    <row r="913" spans="1:12">
      <c r="A913" s="11" t="s">
        <v>1558</v>
      </c>
      <c r="D913" s="11" t="s">
        <v>239</v>
      </c>
      <c r="E913" s="19" t="s">
        <v>1787</v>
      </c>
      <c r="F913" s="10">
        <v>42036</v>
      </c>
      <c r="G913" s="10">
        <v>45689</v>
      </c>
      <c r="H913" s="11">
        <v>11</v>
      </c>
      <c r="I913" s="20" t="s">
        <v>238</v>
      </c>
      <c r="J913" s="11" t="s">
        <v>240</v>
      </c>
      <c r="K913" s="11" t="s">
        <v>4263</v>
      </c>
      <c r="L913" s="11">
        <v>2</v>
      </c>
    </row>
    <row r="914" spans="1:12">
      <c r="A914" s="11" t="s">
        <v>1559</v>
      </c>
      <c r="D914" s="11" t="s">
        <v>239</v>
      </c>
      <c r="E914" s="19" t="s">
        <v>1788</v>
      </c>
      <c r="F914" s="10">
        <v>42036</v>
      </c>
      <c r="G914" s="10">
        <v>45689</v>
      </c>
      <c r="H914" s="11">
        <v>11</v>
      </c>
      <c r="I914" s="20" t="s">
        <v>238</v>
      </c>
      <c r="J914" s="11" t="s">
        <v>240</v>
      </c>
      <c r="K914" s="11" t="s">
        <v>4263</v>
      </c>
      <c r="L914" s="11">
        <v>2</v>
      </c>
    </row>
    <row r="915" spans="1:12">
      <c r="A915" s="11" t="s">
        <v>1560</v>
      </c>
      <c r="D915" s="11" t="s">
        <v>239</v>
      </c>
      <c r="E915" s="19" t="s">
        <v>1789</v>
      </c>
      <c r="F915" s="10">
        <v>42036</v>
      </c>
      <c r="G915" s="10">
        <v>45689</v>
      </c>
      <c r="H915" s="11">
        <v>11</v>
      </c>
      <c r="I915" s="20" t="s">
        <v>238</v>
      </c>
      <c r="J915" s="11" t="s">
        <v>240</v>
      </c>
      <c r="K915" s="11" t="s">
        <v>4263</v>
      </c>
      <c r="L915" s="11">
        <v>2</v>
      </c>
    </row>
    <row r="916" spans="1:12">
      <c r="A916" s="11" t="s">
        <v>1561</v>
      </c>
      <c r="D916" s="11" t="s">
        <v>239</v>
      </c>
      <c r="E916" s="19" t="s">
        <v>1790</v>
      </c>
      <c r="F916" s="10">
        <v>42036</v>
      </c>
      <c r="G916" s="10">
        <v>45689</v>
      </c>
      <c r="H916" s="11">
        <v>11</v>
      </c>
      <c r="I916" s="20" t="s">
        <v>238</v>
      </c>
      <c r="J916" s="11" t="s">
        <v>240</v>
      </c>
      <c r="K916" s="11" t="s">
        <v>4263</v>
      </c>
      <c r="L916" s="11">
        <v>2</v>
      </c>
    </row>
    <row r="917" spans="1:12">
      <c r="A917" s="11" t="s">
        <v>1562</v>
      </c>
      <c r="D917" s="11" t="s">
        <v>239</v>
      </c>
      <c r="E917" s="19" t="s">
        <v>1791</v>
      </c>
      <c r="F917" s="10">
        <v>42036</v>
      </c>
      <c r="G917" s="10">
        <v>45689</v>
      </c>
      <c r="H917" s="11">
        <v>11</v>
      </c>
      <c r="I917" s="20" t="s">
        <v>238</v>
      </c>
      <c r="J917" s="11" t="s">
        <v>240</v>
      </c>
      <c r="K917" s="11" t="s">
        <v>4263</v>
      </c>
      <c r="L917" s="11">
        <v>2</v>
      </c>
    </row>
    <row r="918" spans="1:12">
      <c r="A918" s="11" t="s">
        <v>1563</v>
      </c>
      <c r="D918" s="11" t="s">
        <v>239</v>
      </c>
      <c r="E918" s="19" t="s">
        <v>1792</v>
      </c>
      <c r="F918" s="10">
        <v>42036</v>
      </c>
      <c r="G918" s="10">
        <v>45689</v>
      </c>
      <c r="H918" s="11">
        <v>11</v>
      </c>
      <c r="I918" s="20" t="s">
        <v>238</v>
      </c>
      <c r="J918" s="11" t="s">
        <v>240</v>
      </c>
      <c r="K918" s="11" t="s">
        <v>4263</v>
      </c>
      <c r="L918" s="11">
        <v>2</v>
      </c>
    </row>
    <row r="919" spans="1:12">
      <c r="A919" s="11" t="s">
        <v>1564</v>
      </c>
      <c r="D919" s="11" t="s">
        <v>239</v>
      </c>
      <c r="E919" s="19" t="s">
        <v>1793</v>
      </c>
      <c r="F919" s="10">
        <v>42036</v>
      </c>
      <c r="G919" s="10">
        <v>45689</v>
      </c>
      <c r="H919" s="11">
        <v>11</v>
      </c>
      <c r="I919" s="20" t="s">
        <v>238</v>
      </c>
      <c r="J919" s="11" t="s">
        <v>240</v>
      </c>
      <c r="K919" s="11" t="s">
        <v>4263</v>
      </c>
      <c r="L919" s="11">
        <v>2</v>
      </c>
    </row>
    <row r="920" spans="1:12">
      <c r="A920" s="11" t="s">
        <v>1565</v>
      </c>
      <c r="D920" s="11" t="s">
        <v>239</v>
      </c>
      <c r="E920" s="19" t="s">
        <v>1794</v>
      </c>
      <c r="F920" s="10">
        <v>42036</v>
      </c>
      <c r="G920" s="10">
        <v>45689</v>
      </c>
      <c r="H920" s="11">
        <v>11</v>
      </c>
      <c r="I920" s="20" t="s">
        <v>238</v>
      </c>
      <c r="J920" s="11" t="s">
        <v>240</v>
      </c>
      <c r="K920" s="11" t="s">
        <v>4263</v>
      </c>
      <c r="L920" s="11">
        <v>2</v>
      </c>
    </row>
    <row r="921" spans="1:12">
      <c r="A921" s="11" t="s">
        <v>1566</v>
      </c>
      <c r="D921" s="11" t="s">
        <v>239</v>
      </c>
      <c r="E921" s="19" t="s">
        <v>1795</v>
      </c>
      <c r="F921" s="10">
        <v>42036</v>
      </c>
      <c r="G921" s="10">
        <v>45689</v>
      </c>
      <c r="H921" s="11">
        <v>11</v>
      </c>
      <c r="I921" s="20" t="s">
        <v>238</v>
      </c>
      <c r="J921" s="11" t="s">
        <v>240</v>
      </c>
      <c r="K921" s="11" t="s">
        <v>4263</v>
      </c>
      <c r="L921" s="11">
        <v>2</v>
      </c>
    </row>
    <row r="922" spans="1:12">
      <c r="A922" s="11" t="s">
        <v>1567</v>
      </c>
      <c r="D922" s="11" t="s">
        <v>239</v>
      </c>
      <c r="E922" s="19" t="s">
        <v>1796</v>
      </c>
      <c r="F922" s="10">
        <v>42036</v>
      </c>
      <c r="G922" s="10">
        <v>45689</v>
      </c>
      <c r="H922" s="11">
        <v>11</v>
      </c>
      <c r="I922" s="20" t="s">
        <v>238</v>
      </c>
      <c r="J922" s="11" t="s">
        <v>240</v>
      </c>
      <c r="K922" s="11" t="s">
        <v>4263</v>
      </c>
      <c r="L922" s="11">
        <v>2</v>
      </c>
    </row>
    <row r="923" spans="1:12">
      <c r="A923" s="11" t="s">
        <v>1568</v>
      </c>
      <c r="D923" s="11" t="s">
        <v>239</v>
      </c>
      <c r="E923" s="19" t="s">
        <v>1797</v>
      </c>
      <c r="F923" s="10">
        <v>42036</v>
      </c>
      <c r="G923" s="10">
        <v>45689</v>
      </c>
      <c r="H923" s="11">
        <v>11</v>
      </c>
      <c r="I923" s="20" t="s">
        <v>238</v>
      </c>
      <c r="J923" s="11" t="s">
        <v>240</v>
      </c>
      <c r="K923" s="11" t="s">
        <v>4263</v>
      </c>
      <c r="L923" s="11">
        <v>2</v>
      </c>
    </row>
    <row r="924" spans="1:12">
      <c r="A924" s="11" t="s">
        <v>1569</v>
      </c>
      <c r="D924" s="11" t="s">
        <v>239</v>
      </c>
      <c r="E924" s="19" t="s">
        <v>1798</v>
      </c>
      <c r="F924" s="10">
        <v>42036</v>
      </c>
      <c r="G924" s="10">
        <v>45689</v>
      </c>
      <c r="H924" s="11">
        <v>11</v>
      </c>
      <c r="I924" s="20" t="s">
        <v>238</v>
      </c>
      <c r="J924" s="11" t="s">
        <v>240</v>
      </c>
      <c r="K924" s="11" t="s">
        <v>4263</v>
      </c>
      <c r="L924" s="11">
        <v>2</v>
      </c>
    </row>
    <row r="925" spans="1:12">
      <c r="A925" s="11" t="s">
        <v>1570</v>
      </c>
      <c r="D925" s="11" t="s">
        <v>239</v>
      </c>
      <c r="E925" s="19" t="s">
        <v>1799</v>
      </c>
      <c r="F925" s="10">
        <v>42036</v>
      </c>
      <c r="G925" s="10">
        <v>45689</v>
      </c>
      <c r="H925" s="11">
        <v>11</v>
      </c>
      <c r="I925" s="20" t="s">
        <v>238</v>
      </c>
      <c r="J925" s="11" t="s">
        <v>240</v>
      </c>
      <c r="K925" s="11" t="s">
        <v>4263</v>
      </c>
      <c r="L925" s="11">
        <v>2</v>
      </c>
    </row>
    <row r="926" spans="1:12">
      <c r="A926" s="11" t="s">
        <v>1571</v>
      </c>
      <c r="D926" s="11" t="s">
        <v>239</v>
      </c>
      <c r="E926" s="19" t="s">
        <v>1800</v>
      </c>
      <c r="F926" s="10">
        <v>42036</v>
      </c>
      <c r="G926" s="10">
        <v>45689</v>
      </c>
      <c r="H926" s="11">
        <v>11</v>
      </c>
      <c r="I926" s="20" t="s">
        <v>238</v>
      </c>
      <c r="J926" s="11" t="s">
        <v>240</v>
      </c>
      <c r="K926" s="11" t="s">
        <v>4263</v>
      </c>
      <c r="L926" s="11">
        <v>2</v>
      </c>
    </row>
    <row r="927" spans="1:12">
      <c r="A927" s="11" t="s">
        <v>1572</v>
      </c>
      <c r="D927" s="11" t="s">
        <v>239</v>
      </c>
      <c r="E927" s="19" t="s">
        <v>1801</v>
      </c>
      <c r="F927" s="10">
        <v>42036</v>
      </c>
      <c r="G927" s="10">
        <v>45689</v>
      </c>
      <c r="H927" s="11">
        <v>11</v>
      </c>
      <c r="I927" s="20" t="s">
        <v>238</v>
      </c>
      <c r="J927" s="11" t="s">
        <v>240</v>
      </c>
      <c r="K927" s="11" t="s">
        <v>4263</v>
      </c>
      <c r="L927" s="11">
        <v>2</v>
      </c>
    </row>
    <row r="928" spans="1:12">
      <c r="A928" s="11" t="s">
        <v>1573</v>
      </c>
      <c r="D928" s="11" t="s">
        <v>239</v>
      </c>
      <c r="E928" s="19" t="s">
        <v>1802</v>
      </c>
      <c r="F928" s="10">
        <v>42036</v>
      </c>
      <c r="G928" s="10">
        <v>45689</v>
      </c>
      <c r="H928" s="11">
        <v>11</v>
      </c>
      <c r="I928" s="20" t="s">
        <v>238</v>
      </c>
      <c r="J928" s="11" t="s">
        <v>240</v>
      </c>
      <c r="K928" s="11" t="s">
        <v>4263</v>
      </c>
      <c r="L928" s="11">
        <v>2</v>
      </c>
    </row>
    <row r="929" spans="1:12">
      <c r="A929" s="11" t="s">
        <v>1574</v>
      </c>
      <c r="D929" s="11" t="s">
        <v>239</v>
      </c>
      <c r="E929" s="19" t="s">
        <v>1803</v>
      </c>
      <c r="F929" s="10">
        <v>42036</v>
      </c>
      <c r="G929" s="10">
        <v>45689</v>
      </c>
      <c r="H929" s="11">
        <v>11</v>
      </c>
      <c r="I929" s="20" t="s">
        <v>238</v>
      </c>
      <c r="J929" s="11" t="s">
        <v>240</v>
      </c>
      <c r="K929" s="11" t="s">
        <v>4263</v>
      </c>
      <c r="L929" s="11">
        <v>2</v>
      </c>
    </row>
    <row r="930" spans="1:12">
      <c r="A930" s="11" t="s">
        <v>1575</v>
      </c>
      <c r="D930" s="11" t="s">
        <v>239</v>
      </c>
      <c r="E930" s="19" t="s">
        <v>1804</v>
      </c>
      <c r="F930" s="10">
        <v>42036</v>
      </c>
      <c r="G930" s="10">
        <v>45689</v>
      </c>
      <c r="H930" s="11">
        <v>11</v>
      </c>
      <c r="I930" s="20" t="s">
        <v>238</v>
      </c>
      <c r="J930" s="11" t="s">
        <v>240</v>
      </c>
      <c r="K930" s="11" t="s">
        <v>4263</v>
      </c>
      <c r="L930" s="11">
        <v>2</v>
      </c>
    </row>
    <row r="931" spans="1:12">
      <c r="A931" s="11" t="s">
        <v>1576</v>
      </c>
      <c r="D931" s="11" t="s">
        <v>239</v>
      </c>
      <c r="E931" s="19" t="s">
        <v>1805</v>
      </c>
      <c r="F931" s="10">
        <v>42036</v>
      </c>
      <c r="G931" s="10">
        <v>45689</v>
      </c>
      <c r="H931" s="11">
        <v>11</v>
      </c>
      <c r="I931" s="20" t="s">
        <v>238</v>
      </c>
      <c r="J931" s="11" t="s">
        <v>240</v>
      </c>
      <c r="K931" s="11" t="s">
        <v>4263</v>
      </c>
      <c r="L931" s="11">
        <v>2</v>
      </c>
    </row>
    <row r="932" spans="1:12">
      <c r="A932" s="11" t="s">
        <v>1577</v>
      </c>
      <c r="D932" s="11" t="s">
        <v>239</v>
      </c>
      <c r="E932" s="19" t="s">
        <v>1806</v>
      </c>
      <c r="F932" s="10">
        <v>42036</v>
      </c>
      <c r="G932" s="10">
        <v>45689</v>
      </c>
      <c r="H932" s="11">
        <v>11</v>
      </c>
      <c r="I932" s="20" t="s">
        <v>238</v>
      </c>
      <c r="J932" s="11" t="s">
        <v>240</v>
      </c>
      <c r="K932" s="11" t="s">
        <v>4263</v>
      </c>
      <c r="L932" s="11">
        <v>2</v>
      </c>
    </row>
    <row r="933" spans="1:12">
      <c r="A933" s="11" t="s">
        <v>1578</v>
      </c>
      <c r="D933" s="11" t="s">
        <v>239</v>
      </c>
      <c r="E933" s="19" t="s">
        <v>1807</v>
      </c>
      <c r="F933" s="10">
        <v>42036</v>
      </c>
      <c r="G933" s="10">
        <v>45689</v>
      </c>
      <c r="H933" s="11">
        <v>11</v>
      </c>
      <c r="I933" s="20" t="s">
        <v>238</v>
      </c>
      <c r="J933" s="11" t="s">
        <v>240</v>
      </c>
      <c r="K933" s="11" t="s">
        <v>4263</v>
      </c>
      <c r="L933" s="11">
        <v>2</v>
      </c>
    </row>
    <row r="934" spans="1:12">
      <c r="A934" s="11" t="s">
        <v>1579</v>
      </c>
      <c r="D934" s="11" t="s">
        <v>239</v>
      </c>
      <c r="E934" s="19" t="s">
        <v>1808</v>
      </c>
      <c r="F934" s="10">
        <v>42036</v>
      </c>
      <c r="G934" s="10">
        <v>45689</v>
      </c>
      <c r="H934" s="11">
        <v>11</v>
      </c>
      <c r="I934" s="20" t="s">
        <v>238</v>
      </c>
      <c r="J934" s="11" t="s">
        <v>240</v>
      </c>
      <c r="K934" s="11" t="s">
        <v>4263</v>
      </c>
      <c r="L934" s="11">
        <v>2</v>
      </c>
    </row>
    <row r="935" spans="1:12">
      <c r="A935" s="11" t="s">
        <v>1580</v>
      </c>
      <c r="D935" s="11" t="s">
        <v>239</v>
      </c>
      <c r="E935" s="19" t="s">
        <v>1809</v>
      </c>
      <c r="F935" s="10">
        <v>42036</v>
      </c>
      <c r="G935" s="10">
        <v>45689</v>
      </c>
      <c r="H935" s="11">
        <v>11</v>
      </c>
      <c r="I935" s="20" t="s">
        <v>238</v>
      </c>
      <c r="J935" s="11" t="s">
        <v>240</v>
      </c>
      <c r="K935" s="11" t="s">
        <v>4263</v>
      </c>
      <c r="L935" s="11">
        <v>2</v>
      </c>
    </row>
    <row r="936" spans="1:12">
      <c r="A936" s="11" t="s">
        <v>1581</v>
      </c>
      <c r="D936" s="11" t="s">
        <v>239</v>
      </c>
      <c r="E936" s="19" t="s">
        <v>1810</v>
      </c>
      <c r="F936" s="10">
        <v>42036</v>
      </c>
      <c r="G936" s="10">
        <v>45689</v>
      </c>
      <c r="H936" s="11">
        <v>11</v>
      </c>
      <c r="I936" s="20" t="s">
        <v>238</v>
      </c>
      <c r="J936" s="11" t="s">
        <v>240</v>
      </c>
      <c r="K936" s="11" t="s">
        <v>4263</v>
      </c>
      <c r="L936" s="11">
        <v>2</v>
      </c>
    </row>
    <row r="937" spans="1:12">
      <c r="A937" s="11" t="s">
        <v>1582</v>
      </c>
      <c r="D937" s="11" t="s">
        <v>239</v>
      </c>
      <c r="E937" s="19" t="s">
        <v>1811</v>
      </c>
      <c r="F937" s="10">
        <v>42036</v>
      </c>
      <c r="G937" s="10">
        <v>45689</v>
      </c>
      <c r="H937" s="11">
        <v>11</v>
      </c>
      <c r="I937" s="20" t="s">
        <v>238</v>
      </c>
      <c r="J937" s="11" t="s">
        <v>240</v>
      </c>
      <c r="K937" s="11" t="s">
        <v>4263</v>
      </c>
      <c r="L937" s="11">
        <v>2</v>
      </c>
    </row>
    <row r="938" spans="1:12">
      <c r="A938" s="11" t="s">
        <v>1583</v>
      </c>
      <c r="D938" s="11" t="s">
        <v>239</v>
      </c>
      <c r="E938" s="19" t="s">
        <v>1812</v>
      </c>
      <c r="F938" s="10">
        <v>42036</v>
      </c>
      <c r="G938" s="10">
        <v>45689</v>
      </c>
      <c r="H938" s="11">
        <v>11</v>
      </c>
      <c r="I938" s="20" t="s">
        <v>238</v>
      </c>
      <c r="J938" s="11" t="s">
        <v>240</v>
      </c>
      <c r="K938" s="11" t="s">
        <v>4263</v>
      </c>
      <c r="L938" s="11">
        <v>2</v>
      </c>
    </row>
    <row r="939" spans="1:12">
      <c r="A939" s="11" t="s">
        <v>1584</v>
      </c>
      <c r="D939" s="11" t="s">
        <v>239</v>
      </c>
      <c r="E939" s="19" t="s">
        <v>1813</v>
      </c>
      <c r="F939" s="10">
        <v>42036</v>
      </c>
      <c r="G939" s="10">
        <v>45689</v>
      </c>
      <c r="H939" s="11">
        <v>11</v>
      </c>
      <c r="I939" s="20" t="s">
        <v>238</v>
      </c>
      <c r="J939" s="11" t="s">
        <v>240</v>
      </c>
      <c r="K939" s="11" t="s">
        <v>4263</v>
      </c>
      <c r="L939" s="11">
        <v>2</v>
      </c>
    </row>
    <row r="940" spans="1:12">
      <c r="A940" s="11" t="s">
        <v>1585</v>
      </c>
      <c r="D940" s="11" t="s">
        <v>239</v>
      </c>
      <c r="E940" s="19" t="s">
        <v>1814</v>
      </c>
      <c r="F940" s="10">
        <v>42036</v>
      </c>
      <c r="G940" s="10">
        <v>45689</v>
      </c>
      <c r="H940" s="11">
        <v>11</v>
      </c>
      <c r="I940" s="20" t="s">
        <v>238</v>
      </c>
      <c r="J940" s="11" t="s">
        <v>240</v>
      </c>
      <c r="K940" s="11" t="s">
        <v>4263</v>
      </c>
      <c r="L940" s="11">
        <v>2</v>
      </c>
    </row>
    <row r="941" spans="1:12">
      <c r="A941" s="11" t="s">
        <v>1586</v>
      </c>
      <c r="D941" s="11" t="s">
        <v>239</v>
      </c>
      <c r="E941" s="19" t="s">
        <v>1815</v>
      </c>
      <c r="F941" s="10">
        <v>42036</v>
      </c>
      <c r="G941" s="10">
        <v>45689</v>
      </c>
      <c r="H941" s="11">
        <v>11</v>
      </c>
      <c r="I941" s="20" t="s">
        <v>238</v>
      </c>
      <c r="J941" s="11" t="s">
        <v>240</v>
      </c>
      <c r="K941" s="11" t="s">
        <v>4263</v>
      </c>
      <c r="L941" s="11">
        <v>2</v>
      </c>
    </row>
    <row r="942" spans="1:12">
      <c r="A942" s="11" t="s">
        <v>1587</v>
      </c>
      <c r="D942" s="11" t="s">
        <v>239</v>
      </c>
      <c r="E942" s="19" t="s">
        <v>1816</v>
      </c>
      <c r="F942" s="10">
        <v>42036</v>
      </c>
      <c r="G942" s="10">
        <v>45689</v>
      </c>
      <c r="H942" s="11">
        <v>11</v>
      </c>
      <c r="I942" s="20" t="s">
        <v>238</v>
      </c>
      <c r="J942" s="11" t="s">
        <v>240</v>
      </c>
      <c r="K942" s="11" t="s">
        <v>4263</v>
      </c>
      <c r="L942" s="11">
        <v>2</v>
      </c>
    </row>
    <row r="943" spans="1:12">
      <c r="A943" s="11" t="s">
        <v>1588</v>
      </c>
      <c r="D943" s="11" t="s">
        <v>239</v>
      </c>
      <c r="E943" s="19" t="s">
        <v>1817</v>
      </c>
      <c r="F943" s="10">
        <v>42036</v>
      </c>
      <c r="G943" s="10">
        <v>45689</v>
      </c>
      <c r="H943" s="11">
        <v>11</v>
      </c>
      <c r="I943" s="20" t="s">
        <v>238</v>
      </c>
      <c r="J943" s="11" t="s">
        <v>240</v>
      </c>
      <c r="K943" s="11" t="s">
        <v>4263</v>
      </c>
      <c r="L943" s="11">
        <v>2</v>
      </c>
    </row>
    <row r="944" spans="1:12">
      <c r="A944" s="11" t="s">
        <v>1589</v>
      </c>
      <c r="D944" s="11" t="s">
        <v>239</v>
      </c>
      <c r="E944" s="19" t="s">
        <v>1818</v>
      </c>
      <c r="F944" s="10">
        <v>42036</v>
      </c>
      <c r="G944" s="10">
        <v>45689</v>
      </c>
      <c r="H944" s="11">
        <v>11</v>
      </c>
      <c r="I944" s="20" t="s">
        <v>238</v>
      </c>
      <c r="J944" s="11" t="s">
        <v>240</v>
      </c>
      <c r="K944" s="11" t="s">
        <v>4263</v>
      </c>
      <c r="L944" s="11">
        <v>2</v>
      </c>
    </row>
    <row r="945" spans="1:12">
      <c r="A945" s="11" t="s">
        <v>1590</v>
      </c>
      <c r="D945" s="11" t="s">
        <v>239</v>
      </c>
      <c r="E945" s="19" t="s">
        <v>1819</v>
      </c>
      <c r="F945" s="10">
        <v>42036</v>
      </c>
      <c r="G945" s="10">
        <v>45689</v>
      </c>
      <c r="H945" s="11">
        <v>11</v>
      </c>
      <c r="I945" s="20" t="s">
        <v>238</v>
      </c>
      <c r="J945" s="11" t="s">
        <v>240</v>
      </c>
      <c r="K945" s="11" t="s">
        <v>4263</v>
      </c>
      <c r="L945" s="11">
        <v>2</v>
      </c>
    </row>
    <row r="946" spans="1:12">
      <c r="A946" s="11" t="s">
        <v>1591</v>
      </c>
      <c r="D946" s="11" t="s">
        <v>239</v>
      </c>
      <c r="E946" s="19" t="s">
        <v>1820</v>
      </c>
      <c r="F946" s="10">
        <v>42036</v>
      </c>
      <c r="G946" s="10">
        <v>45689</v>
      </c>
      <c r="H946" s="11">
        <v>11</v>
      </c>
      <c r="I946" s="20" t="s">
        <v>238</v>
      </c>
      <c r="J946" s="11" t="s">
        <v>240</v>
      </c>
      <c r="K946" s="11" t="s">
        <v>4263</v>
      </c>
      <c r="L946" s="11">
        <v>2</v>
      </c>
    </row>
    <row r="947" spans="1:12">
      <c r="A947" s="11" t="s">
        <v>1592</v>
      </c>
      <c r="D947" s="11" t="s">
        <v>239</v>
      </c>
      <c r="E947" s="19" t="s">
        <v>1821</v>
      </c>
      <c r="F947" s="10">
        <v>42036</v>
      </c>
      <c r="G947" s="10">
        <v>45689</v>
      </c>
      <c r="H947" s="11">
        <v>11</v>
      </c>
      <c r="I947" s="20" t="s">
        <v>238</v>
      </c>
      <c r="J947" s="11" t="s">
        <v>240</v>
      </c>
      <c r="K947" s="11" t="s">
        <v>4263</v>
      </c>
      <c r="L947" s="11">
        <v>2</v>
      </c>
    </row>
    <row r="948" spans="1:12">
      <c r="A948" s="11" t="s">
        <v>1593</v>
      </c>
      <c r="D948" s="11" t="s">
        <v>239</v>
      </c>
      <c r="E948" s="19" t="s">
        <v>1822</v>
      </c>
      <c r="F948" s="10">
        <v>42036</v>
      </c>
      <c r="G948" s="10">
        <v>45689</v>
      </c>
      <c r="H948" s="11">
        <v>11</v>
      </c>
      <c r="I948" s="20" t="s">
        <v>238</v>
      </c>
      <c r="J948" s="11" t="s">
        <v>240</v>
      </c>
      <c r="K948" s="11" t="s">
        <v>4263</v>
      </c>
      <c r="L948" s="11">
        <v>2</v>
      </c>
    </row>
    <row r="949" spans="1:12">
      <c r="A949" s="11" t="s">
        <v>1594</v>
      </c>
      <c r="D949" s="11" t="s">
        <v>239</v>
      </c>
      <c r="E949" s="19" t="s">
        <v>1823</v>
      </c>
      <c r="F949" s="10">
        <v>42036</v>
      </c>
      <c r="G949" s="10">
        <v>45689</v>
      </c>
      <c r="H949" s="11">
        <v>11</v>
      </c>
      <c r="I949" s="20" t="s">
        <v>238</v>
      </c>
      <c r="J949" s="11" t="s">
        <v>240</v>
      </c>
      <c r="K949" s="11" t="s">
        <v>4263</v>
      </c>
      <c r="L949" s="11">
        <v>2</v>
      </c>
    </row>
    <row r="950" spans="1:12">
      <c r="A950" s="11" t="s">
        <v>1595</v>
      </c>
      <c r="D950" s="11" t="s">
        <v>239</v>
      </c>
      <c r="E950" s="19" t="s">
        <v>1824</v>
      </c>
      <c r="F950" s="10">
        <v>42036</v>
      </c>
      <c r="G950" s="10">
        <v>45689</v>
      </c>
      <c r="H950" s="11">
        <v>11</v>
      </c>
      <c r="I950" s="20" t="s">
        <v>238</v>
      </c>
      <c r="J950" s="11" t="s">
        <v>240</v>
      </c>
      <c r="K950" s="11" t="s">
        <v>4263</v>
      </c>
      <c r="L950" s="11">
        <v>2</v>
      </c>
    </row>
    <row r="951" spans="1:12">
      <c r="A951" s="11" t="s">
        <v>1596</v>
      </c>
      <c r="D951" s="11" t="s">
        <v>239</v>
      </c>
      <c r="E951" s="19" t="s">
        <v>1825</v>
      </c>
      <c r="F951" s="10">
        <v>42036</v>
      </c>
      <c r="G951" s="10">
        <v>45689</v>
      </c>
      <c r="H951" s="11">
        <v>11</v>
      </c>
      <c r="I951" s="20" t="s">
        <v>238</v>
      </c>
      <c r="J951" s="11" t="s">
        <v>240</v>
      </c>
      <c r="K951" s="11" t="s">
        <v>4263</v>
      </c>
      <c r="L951" s="11">
        <v>2</v>
      </c>
    </row>
    <row r="952" spans="1:12">
      <c r="A952" s="11" t="s">
        <v>1597</v>
      </c>
      <c r="D952" s="11" t="s">
        <v>239</v>
      </c>
      <c r="E952" s="19" t="s">
        <v>1826</v>
      </c>
      <c r="F952" s="10">
        <v>42036</v>
      </c>
      <c r="G952" s="10">
        <v>45689</v>
      </c>
      <c r="H952" s="11">
        <v>11</v>
      </c>
      <c r="I952" s="20" t="s">
        <v>238</v>
      </c>
      <c r="J952" s="11" t="s">
        <v>240</v>
      </c>
      <c r="K952" s="11" t="s">
        <v>4263</v>
      </c>
      <c r="L952" s="11">
        <v>2</v>
      </c>
    </row>
    <row r="953" spans="1:12">
      <c r="A953" s="11" t="s">
        <v>1598</v>
      </c>
      <c r="D953" s="11" t="s">
        <v>239</v>
      </c>
      <c r="E953" s="19" t="s">
        <v>1827</v>
      </c>
      <c r="F953" s="10">
        <v>42036</v>
      </c>
      <c r="G953" s="10">
        <v>45689</v>
      </c>
      <c r="H953" s="11">
        <v>11</v>
      </c>
      <c r="I953" s="20" t="s">
        <v>238</v>
      </c>
      <c r="J953" s="11" t="s">
        <v>240</v>
      </c>
      <c r="K953" s="11" t="s">
        <v>4263</v>
      </c>
      <c r="L953" s="11">
        <v>2</v>
      </c>
    </row>
    <row r="954" spans="1:12">
      <c r="A954" s="11" t="s">
        <v>1599</v>
      </c>
      <c r="D954" s="11" t="s">
        <v>239</v>
      </c>
      <c r="E954" s="19" t="s">
        <v>1828</v>
      </c>
      <c r="F954" s="10">
        <v>42036</v>
      </c>
      <c r="G954" s="10">
        <v>45689</v>
      </c>
      <c r="H954" s="11">
        <v>11</v>
      </c>
      <c r="I954" s="20" t="s">
        <v>238</v>
      </c>
      <c r="J954" s="11" t="s">
        <v>240</v>
      </c>
      <c r="K954" s="11" t="s">
        <v>4263</v>
      </c>
      <c r="L954" s="11">
        <v>2</v>
      </c>
    </row>
    <row r="955" spans="1:12">
      <c r="A955" s="11" t="s">
        <v>1600</v>
      </c>
      <c r="D955" s="11" t="s">
        <v>239</v>
      </c>
      <c r="E955" s="19" t="s">
        <v>1829</v>
      </c>
      <c r="F955" s="10">
        <v>42036</v>
      </c>
      <c r="G955" s="10">
        <v>45689</v>
      </c>
      <c r="H955" s="11">
        <v>11</v>
      </c>
      <c r="I955" s="20" t="s">
        <v>238</v>
      </c>
      <c r="J955" s="11" t="s">
        <v>240</v>
      </c>
      <c r="K955" s="11" t="s">
        <v>4263</v>
      </c>
      <c r="L955" s="11">
        <v>2</v>
      </c>
    </row>
    <row r="956" spans="1:12">
      <c r="A956" s="11" t="s">
        <v>1601</v>
      </c>
      <c r="D956" s="11" t="s">
        <v>239</v>
      </c>
      <c r="E956" s="19" t="s">
        <v>1830</v>
      </c>
      <c r="F956" s="10">
        <v>42036</v>
      </c>
      <c r="G956" s="10">
        <v>45689</v>
      </c>
      <c r="H956" s="11">
        <v>11</v>
      </c>
      <c r="I956" s="20" t="s">
        <v>238</v>
      </c>
      <c r="J956" s="11" t="s">
        <v>240</v>
      </c>
      <c r="K956" s="11" t="s">
        <v>4263</v>
      </c>
      <c r="L956" s="11">
        <v>2</v>
      </c>
    </row>
    <row r="957" spans="1:12">
      <c r="A957" s="11" t="s">
        <v>1602</v>
      </c>
      <c r="D957" s="11" t="s">
        <v>239</v>
      </c>
      <c r="E957" s="19" t="s">
        <v>1831</v>
      </c>
      <c r="F957" s="10">
        <v>42036</v>
      </c>
      <c r="G957" s="10">
        <v>45689</v>
      </c>
      <c r="H957" s="11">
        <v>11</v>
      </c>
      <c r="I957" s="20" t="s">
        <v>238</v>
      </c>
      <c r="J957" s="11" t="s">
        <v>240</v>
      </c>
      <c r="K957" s="11" t="s">
        <v>4263</v>
      </c>
      <c r="L957" s="11">
        <v>2</v>
      </c>
    </row>
    <row r="958" spans="1:12">
      <c r="A958" s="11" t="s">
        <v>1603</v>
      </c>
      <c r="D958" s="11" t="s">
        <v>239</v>
      </c>
      <c r="E958" s="19" t="s">
        <v>1832</v>
      </c>
      <c r="F958" s="10">
        <v>42036</v>
      </c>
      <c r="G958" s="10">
        <v>45689</v>
      </c>
      <c r="H958" s="11">
        <v>11</v>
      </c>
      <c r="I958" s="20" t="s">
        <v>238</v>
      </c>
      <c r="J958" s="11" t="s">
        <v>240</v>
      </c>
      <c r="K958" s="11" t="s">
        <v>4263</v>
      </c>
      <c r="L958" s="11">
        <v>2</v>
      </c>
    </row>
    <row r="959" spans="1:12">
      <c r="A959" s="11" t="s">
        <v>1604</v>
      </c>
      <c r="D959" s="11" t="s">
        <v>239</v>
      </c>
      <c r="E959" s="19" t="s">
        <v>1833</v>
      </c>
      <c r="F959" s="10">
        <v>42036</v>
      </c>
      <c r="G959" s="10">
        <v>45689</v>
      </c>
      <c r="H959" s="11">
        <v>11</v>
      </c>
      <c r="I959" s="20" t="s">
        <v>238</v>
      </c>
      <c r="J959" s="11" t="s">
        <v>240</v>
      </c>
      <c r="K959" s="11" t="s">
        <v>4263</v>
      </c>
      <c r="L959" s="11">
        <v>2</v>
      </c>
    </row>
    <row r="960" spans="1:12">
      <c r="A960" s="11" t="s">
        <v>1545</v>
      </c>
      <c r="D960" s="11" t="s">
        <v>239</v>
      </c>
      <c r="E960" s="19" t="s">
        <v>1834</v>
      </c>
      <c r="F960" s="10">
        <v>42036</v>
      </c>
      <c r="G960" s="10">
        <v>45689</v>
      </c>
      <c r="H960" s="11">
        <v>11</v>
      </c>
      <c r="I960" s="20" t="s">
        <v>238</v>
      </c>
      <c r="J960" s="11" t="s">
        <v>240</v>
      </c>
      <c r="K960" s="11" t="s">
        <v>4263</v>
      </c>
      <c r="L960" s="11">
        <v>2</v>
      </c>
    </row>
    <row r="961" spans="1:12">
      <c r="A961" s="11" t="s">
        <v>1546</v>
      </c>
      <c r="D961" s="11" t="s">
        <v>239</v>
      </c>
      <c r="E961" s="19" t="s">
        <v>1835</v>
      </c>
      <c r="F961" s="10">
        <v>42036</v>
      </c>
      <c r="G961" s="10">
        <v>45689</v>
      </c>
      <c r="H961" s="11">
        <v>11</v>
      </c>
      <c r="I961" s="20" t="s">
        <v>238</v>
      </c>
      <c r="J961" s="11" t="s">
        <v>240</v>
      </c>
      <c r="K961" s="11" t="s">
        <v>4263</v>
      </c>
      <c r="L961" s="11">
        <v>2</v>
      </c>
    </row>
    <row r="962" spans="1:12">
      <c r="A962" s="11" t="s">
        <v>1547</v>
      </c>
      <c r="D962" s="11" t="s">
        <v>239</v>
      </c>
      <c r="E962" s="19" t="s">
        <v>1836</v>
      </c>
      <c r="F962" s="10">
        <v>42036</v>
      </c>
      <c r="G962" s="10">
        <v>45689</v>
      </c>
      <c r="H962" s="11">
        <v>11</v>
      </c>
      <c r="I962" s="20" t="s">
        <v>238</v>
      </c>
      <c r="J962" s="11" t="s">
        <v>240</v>
      </c>
      <c r="K962" s="11" t="s">
        <v>4263</v>
      </c>
      <c r="L962" s="11">
        <v>2</v>
      </c>
    </row>
    <row r="963" spans="1:12">
      <c r="A963" s="11" t="s">
        <v>1548</v>
      </c>
      <c r="D963" s="11" t="s">
        <v>239</v>
      </c>
      <c r="E963" s="19" t="s">
        <v>1837</v>
      </c>
      <c r="F963" s="10">
        <v>42036</v>
      </c>
      <c r="G963" s="10">
        <v>45689</v>
      </c>
      <c r="H963" s="11">
        <v>11</v>
      </c>
      <c r="I963" s="20" t="s">
        <v>238</v>
      </c>
      <c r="J963" s="11" t="s">
        <v>240</v>
      </c>
      <c r="K963" s="11" t="s">
        <v>4263</v>
      </c>
      <c r="L963" s="11">
        <v>2</v>
      </c>
    </row>
    <row r="964" spans="1:12">
      <c r="A964" s="11" t="s">
        <v>1549</v>
      </c>
      <c r="D964" s="11" t="s">
        <v>239</v>
      </c>
      <c r="E964" s="19" t="s">
        <v>1838</v>
      </c>
      <c r="F964" s="10">
        <v>42036</v>
      </c>
      <c r="G964" s="10">
        <v>45689</v>
      </c>
      <c r="H964" s="11">
        <v>11</v>
      </c>
      <c r="I964" s="20" t="s">
        <v>238</v>
      </c>
      <c r="J964" s="11" t="s">
        <v>240</v>
      </c>
      <c r="K964" s="11" t="s">
        <v>4263</v>
      </c>
      <c r="L964" s="11">
        <v>2</v>
      </c>
    </row>
    <row r="965" spans="1:12">
      <c r="A965" s="11" t="s">
        <v>1550</v>
      </c>
      <c r="D965" s="11" t="s">
        <v>239</v>
      </c>
      <c r="E965" s="19" t="s">
        <v>1839</v>
      </c>
      <c r="F965" s="10">
        <v>42036</v>
      </c>
      <c r="G965" s="10">
        <v>45689</v>
      </c>
      <c r="H965" s="11">
        <v>11</v>
      </c>
      <c r="I965" s="20" t="s">
        <v>238</v>
      </c>
      <c r="J965" s="11" t="s">
        <v>240</v>
      </c>
      <c r="K965" s="11" t="s">
        <v>4263</v>
      </c>
      <c r="L965" s="11">
        <v>2</v>
      </c>
    </row>
    <row r="966" spans="1:12">
      <c r="A966" s="11" t="s">
        <v>1551</v>
      </c>
      <c r="D966" s="11" t="s">
        <v>239</v>
      </c>
      <c r="E966" s="19" t="s">
        <v>1840</v>
      </c>
      <c r="F966" s="10">
        <v>42036</v>
      </c>
      <c r="G966" s="10">
        <v>45689</v>
      </c>
      <c r="H966" s="11">
        <v>11</v>
      </c>
      <c r="I966" s="20" t="s">
        <v>238</v>
      </c>
      <c r="J966" s="11" t="s">
        <v>240</v>
      </c>
      <c r="K966" s="11" t="s">
        <v>4263</v>
      </c>
      <c r="L966" s="11">
        <v>2</v>
      </c>
    </row>
    <row r="967" spans="1:12">
      <c r="A967" s="11" t="s">
        <v>1552</v>
      </c>
      <c r="D967" s="11" t="s">
        <v>239</v>
      </c>
      <c r="E967" s="19" t="s">
        <v>1841</v>
      </c>
      <c r="F967" s="10">
        <v>42036</v>
      </c>
      <c r="G967" s="10">
        <v>45689</v>
      </c>
      <c r="H967" s="11">
        <v>11</v>
      </c>
      <c r="I967" s="20" t="s">
        <v>238</v>
      </c>
      <c r="J967" s="11" t="s">
        <v>240</v>
      </c>
      <c r="K967" s="11" t="s">
        <v>4263</v>
      </c>
      <c r="L967" s="11">
        <v>2</v>
      </c>
    </row>
    <row r="968" spans="1:12">
      <c r="A968" s="11" t="s">
        <v>1553</v>
      </c>
      <c r="D968" s="11" t="s">
        <v>239</v>
      </c>
      <c r="E968" s="19" t="s">
        <v>1842</v>
      </c>
      <c r="F968" s="10">
        <v>42036</v>
      </c>
      <c r="G968" s="10">
        <v>45689</v>
      </c>
      <c r="H968" s="11">
        <v>11</v>
      </c>
      <c r="I968" s="20" t="s">
        <v>238</v>
      </c>
      <c r="J968" s="11" t="s">
        <v>240</v>
      </c>
      <c r="K968" s="11" t="s">
        <v>4263</v>
      </c>
      <c r="L968" s="11">
        <v>2</v>
      </c>
    </row>
    <row r="969" spans="1:12">
      <c r="A969" s="11" t="s">
        <v>1605</v>
      </c>
      <c r="D969" s="11" t="s">
        <v>239</v>
      </c>
      <c r="E969" s="19" t="s">
        <v>1843</v>
      </c>
      <c r="F969" s="10">
        <v>42036</v>
      </c>
      <c r="G969" s="10">
        <v>45689</v>
      </c>
      <c r="H969" s="11">
        <v>11</v>
      </c>
      <c r="I969" s="20" t="s">
        <v>238</v>
      </c>
      <c r="J969" s="11" t="s">
        <v>240</v>
      </c>
      <c r="K969" s="11" t="s">
        <v>4263</v>
      </c>
      <c r="L969" s="11">
        <v>2</v>
      </c>
    </row>
    <row r="970" spans="1:12">
      <c r="A970" s="11" t="s">
        <v>1606</v>
      </c>
      <c r="D970" s="11" t="s">
        <v>239</v>
      </c>
      <c r="E970" s="19" t="s">
        <v>1844</v>
      </c>
      <c r="F970" s="10">
        <v>42036</v>
      </c>
      <c r="G970" s="10">
        <v>45689</v>
      </c>
      <c r="H970" s="11">
        <v>11</v>
      </c>
      <c r="I970" s="20" t="s">
        <v>238</v>
      </c>
      <c r="J970" s="11" t="s">
        <v>240</v>
      </c>
      <c r="K970" s="11" t="s">
        <v>4263</v>
      </c>
      <c r="L970" s="11">
        <v>2</v>
      </c>
    </row>
    <row r="971" spans="1:12">
      <c r="A971" s="11" t="s">
        <v>1607</v>
      </c>
      <c r="D971" s="11" t="s">
        <v>239</v>
      </c>
      <c r="E971" s="19" t="s">
        <v>1845</v>
      </c>
      <c r="F971" s="10">
        <v>42036</v>
      </c>
      <c r="G971" s="10">
        <v>45689</v>
      </c>
      <c r="H971" s="11">
        <v>11</v>
      </c>
      <c r="I971" s="20" t="s">
        <v>238</v>
      </c>
      <c r="J971" s="11" t="s">
        <v>240</v>
      </c>
      <c r="K971" s="11" t="s">
        <v>4263</v>
      </c>
      <c r="L971" s="11">
        <v>2</v>
      </c>
    </row>
    <row r="972" spans="1:12">
      <c r="A972" s="11" t="s">
        <v>1557</v>
      </c>
      <c r="D972" s="11" t="s">
        <v>239</v>
      </c>
      <c r="E972" s="19" t="s">
        <v>1846</v>
      </c>
      <c r="F972" s="10">
        <v>42036</v>
      </c>
      <c r="G972" s="10">
        <v>45689</v>
      </c>
      <c r="H972" s="11">
        <v>11</v>
      </c>
      <c r="I972" s="20" t="s">
        <v>238</v>
      </c>
      <c r="J972" s="11" t="s">
        <v>240</v>
      </c>
      <c r="K972" s="11" t="s">
        <v>4263</v>
      </c>
      <c r="L972" s="11">
        <v>2</v>
      </c>
    </row>
    <row r="973" spans="1:12">
      <c r="A973" s="11" t="s">
        <v>1558</v>
      </c>
      <c r="D973" s="11" t="s">
        <v>239</v>
      </c>
      <c r="E973" s="19" t="s">
        <v>1847</v>
      </c>
      <c r="F973" s="10">
        <v>42036</v>
      </c>
      <c r="G973" s="10">
        <v>45689</v>
      </c>
      <c r="H973" s="11">
        <v>11</v>
      </c>
      <c r="I973" s="20" t="s">
        <v>238</v>
      </c>
      <c r="J973" s="11" t="s">
        <v>240</v>
      </c>
      <c r="K973" s="11" t="s">
        <v>4263</v>
      </c>
      <c r="L973" s="11">
        <v>2</v>
      </c>
    </row>
    <row r="974" spans="1:12">
      <c r="A974" s="11" t="s">
        <v>1559</v>
      </c>
      <c r="D974" s="11" t="s">
        <v>239</v>
      </c>
      <c r="E974" s="19" t="s">
        <v>1848</v>
      </c>
      <c r="F974" s="10">
        <v>42036</v>
      </c>
      <c r="G974" s="10">
        <v>45689</v>
      </c>
      <c r="H974" s="11">
        <v>11</v>
      </c>
      <c r="I974" s="20" t="s">
        <v>238</v>
      </c>
      <c r="J974" s="11" t="s">
        <v>240</v>
      </c>
      <c r="K974" s="11" t="s">
        <v>4263</v>
      </c>
      <c r="L974" s="11">
        <v>2</v>
      </c>
    </row>
    <row r="975" spans="1:12">
      <c r="A975" s="11" t="s">
        <v>1560</v>
      </c>
      <c r="D975" s="11" t="s">
        <v>239</v>
      </c>
      <c r="E975" s="19" t="s">
        <v>1849</v>
      </c>
      <c r="F975" s="10">
        <v>42036</v>
      </c>
      <c r="G975" s="10">
        <v>45689</v>
      </c>
      <c r="H975" s="11">
        <v>11</v>
      </c>
      <c r="I975" s="20" t="s">
        <v>238</v>
      </c>
      <c r="J975" s="11" t="s">
        <v>240</v>
      </c>
      <c r="K975" s="11" t="s">
        <v>4263</v>
      </c>
      <c r="L975" s="11">
        <v>2</v>
      </c>
    </row>
    <row r="976" spans="1:12">
      <c r="A976" s="11" t="s">
        <v>1561</v>
      </c>
      <c r="D976" s="11" t="s">
        <v>239</v>
      </c>
      <c r="E976" s="19" t="s">
        <v>1850</v>
      </c>
      <c r="F976" s="10">
        <v>42036</v>
      </c>
      <c r="G976" s="10">
        <v>45689</v>
      </c>
      <c r="H976" s="11">
        <v>11</v>
      </c>
      <c r="I976" s="20" t="s">
        <v>238</v>
      </c>
      <c r="J976" s="11" t="s">
        <v>240</v>
      </c>
      <c r="K976" s="11" t="s">
        <v>4263</v>
      </c>
      <c r="L976" s="11">
        <v>2</v>
      </c>
    </row>
    <row r="977" spans="1:12">
      <c r="A977" s="11" t="s">
        <v>1562</v>
      </c>
      <c r="D977" s="11" t="s">
        <v>239</v>
      </c>
      <c r="E977" s="19" t="s">
        <v>1851</v>
      </c>
      <c r="F977" s="10">
        <v>42036</v>
      </c>
      <c r="G977" s="10">
        <v>45689</v>
      </c>
      <c r="H977" s="11">
        <v>11</v>
      </c>
      <c r="I977" s="20" t="s">
        <v>238</v>
      </c>
      <c r="J977" s="11" t="s">
        <v>240</v>
      </c>
      <c r="K977" s="11" t="s">
        <v>4263</v>
      </c>
      <c r="L977" s="11">
        <v>2</v>
      </c>
    </row>
    <row r="978" spans="1:12">
      <c r="A978" s="11" t="s">
        <v>1563</v>
      </c>
      <c r="D978" s="11" t="s">
        <v>239</v>
      </c>
      <c r="E978" s="19" t="s">
        <v>1852</v>
      </c>
      <c r="F978" s="10">
        <v>42036</v>
      </c>
      <c r="G978" s="10">
        <v>45689</v>
      </c>
      <c r="H978" s="11">
        <v>11</v>
      </c>
      <c r="I978" s="20" t="s">
        <v>238</v>
      </c>
      <c r="J978" s="11" t="s">
        <v>240</v>
      </c>
      <c r="K978" s="11" t="s">
        <v>4263</v>
      </c>
      <c r="L978" s="11">
        <v>2</v>
      </c>
    </row>
    <row r="979" spans="1:12">
      <c r="A979" s="11" t="s">
        <v>1564</v>
      </c>
      <c r="D979" s="11" t="s">
        <v>239</v>
      </c>
      <c r="E979" s="19" t="s">
        <v>1853</v>
      </c>
      <c r="F979" s="10">
        <v>42036</v>
      </c>
      <c r="G979" s="10">
        <v>45689</v>
      </c>
      <c r="H979" s="11">
        <v>11</v>
      </c>
      <c r="I979" s="20" t="s">
        <v>238</v>
      </c>
      <c r="J979" s="11" t="s">
        <v>240</v>
      </c>
      <c r="K979" s="11" t="s">
        <v>4263</v>
      </c>
      <c r="L979" s="11">
        <v>2</v>
      </c>
    </row>
    <row r="980" spans="1:12">
      <c r="A980" s="11" t="s">
        <v>1565</v>
      </c>
      <c r="D980" s="11" t="s">
        <v>239</v>
      </c>
      <c r="E980" s="19" t="s">
        <v>1854</v>
      </c>
      <c r="F980" s="10">
        <v>42036</v>
      </c>
      <c r="G980" s="10">
        <v>45689</v>
      </c>
      <c r="H980" s="11">
        <v>11</v>
      </c>
      <c r="I980" s="20" t="s">
        <v>238</v>
      </c>
      <c r="J980" s="11" t="s">
        <v>240</v>
      </c>
      <c r="K980" s="11" t="s">
        <v>4263</v>
      </c>
      <c r="L980" s="11">
        <v>2</v>
      </c>
    </row>
    <row r="981" spans="1:12">
      <c r="A981" s="11" t="s">
        <v>1566</v>
      </c>
      <c r="D981" s="11" t="s">
        <v>239</v>
      </c>
      <c r="E981" s="19" t="s">
        <v>1855</v>
      </c>
      <c r="F981" s="10">
        <v>42036</v>
      </c>
      <c r="G981" s="10">
        <v>45689</v>
      </c>
      <c r="H981" s="11">
        <v>11</v>
      </c>
      <c r="I981" s="20" t="s">
        <v>238</v>
      </c>
      <c r="J981" s="11" t="s">
        <v>240</v>
      </c>
      <c r="K981" s="11" t="s">
        <v>4263</v>
      </c>
      <c r="L981" s="11">
        <v>2</v>
      </c>
    </row>
    <row r="982" spans="1:12">
      <c r="A982" s="11" t="s">
        <v>1567</v>
      </c>
      <c r="D982" s="11" t="s">
        <v>239</v>
      </c>
      <c r="E982" s="19" t="s">
        <v>1856</v>
      </c>
      <c r="F982" s="10">
        <v>42036</v>
      </c>
      <c r="G982" s="10">
        <v>45689</v>
      </c>
      <c r="H982" s="11">
        <v>11</v>
      </c>
      <c r="I982" s="20" t="s">
        <v>238</v>
      </c>
      <c r="J982" s="11" t="s">
        <v>240</v>
      </c>
      <c r="K982" s="11" t="s">
        <v>4263</v>
      </c>
      <c r="L982" s="11">
        <v>2</v>
      </c>
    </row>
    <row r="983" spans="1:12">
      <c r="A983" s="11" t="s">
        <v>1568</v>
      </c>
      <c r="D983" s="11" t="s">
        <v>239</v>
      </c>
      <c r="E983" s="19" t="s">
        <v>1857</v>
      </c>
      <c r="F983" s="10">
        <v>42036</v>
      </c>
      <c r="G983" s="10">
        <v>45689</v>
      </c>
      <c r="H983" s="11">
        <v>11</v>
      </c>
      <c r="I983" s="20" t="s">
        <v>238</v>
      </c>
      <c r="J983" s="11" t="s">
        <v>240</v>
      </c>
      <c r="K983" s="11" t="s">
        <v>4263</v>
      </c>
      <c r="L983" s="11">
        <v>2</v>
      </c>
    </row>
    <row r="984" spans="1:12">
      <c r="A984" s="11" t="s">
        <v>1608</v>
      </c>
      <c r="D984" s="11" t="s">
        <v>239</v>
      </c>
      <c r="E984" s="19" t="s">
        <v>1858</v>
      </c>
      <c r="F984" s="10">
        <v>42036</v>
      </c>
      <c r="G984" s="10">
        <v>45689</v>
      </c>
      <c r="H984" s="11">
        <v>11</v>
      </c>
      <c r="I984" s="20" t="s">
        <v>238</v>
      </c>
      <c r="J984" s="11" t="s">
        <v>240</v>
      </c>
      <c r="K984" s="11" t="s">
        <v>4263</v>
      </c>
      <c r="L984" s="11">
        <v>2</v>
      </c>
    </row>
    <row r="985" spans="1:12">
      <c r="A985" s="11" t="s">
        <v>1609</v>
      </c>
      <c r="D985" s="11" t="s">
        <v>239</v>
      </c>
      <c r="E985" s="19" t="s">
        <v>1859</v>
      </c>
      <c r="F985" s="10">
        <v>42036</v>
      </c>
      <c r="G985" s="10">
        <v>45689</v>
      </c>
      <c r="H985" s="11">
        <v>11</v>
      </c>
      <c r="I985" s="20" t="s">
        <v>238</v>
      </c>
      <c r="J985" s="11" t="s">
        <v>240</v>
      </c>
      <c r="K985" s="11" t="s">
        <v>4263</v>
      </c>
      <c r="L985" s="11">
        <v>2</v>
      </c>
    </row>
    <row r="986" spans="1:12">
      <c r="A986" s="11" t="s">
        <v>1610</v>
      </c>
      <c r="D986" s="11" t="s">
        <v>239</v>
      </c>
      <c r="E986" s="19" t="s">
        <v>1860</v>
      </c>
      <c r="F986" s="10">
        <v>42036</v>
      </c>
      <c r="G986" s="10">
        <v>45689</v>
      </c>
      <c r="H986" s="11">
        <v>11</v>
      </c>
      <c r="I986" s="20" t="s">
        <v>238</v>
      </c>
      <c r="J986" s="11" t="s">
        <v>240</v>
      </c>
      <c r="K986" s="11" t="s">
        <v>4263</v>
      </c>
      <c r="L986" s="11">
        <v>2</v>
      </c>
    </row>
    <row r="987" spans="1:12">
      <c r="A987" s="11" t="s">
        <v>1611</v>
      </c>
      <c r="D987" s="11" t="s">
        <v>239</v>
      </c>
      <c r="E987" s="19" t="s">
        <v>1861</v>
      </c>
      <c r="F987" s="10">
        <v>42036</v>
      </c>
      <c r="G987" s="10">
        <v>45689</v>
      </c>
      <c r="H987" s="11">
        <v>11</v>
      </c>
      <c r="I987" s="20" t="s">
        <v>238</v>
      </c>
      <c r="J987" s="11" t="s">
        <v>240</v>
      </c>
      <c r="K987" s="11" t="s">
        <v>4263</v>
      </c>
      <c r="L987" s="11">
        <v>2</v>
      </c>
    </row>
    <row r="988" spans="1:12">
      <c r="A988" s="11" t="s">
        <v>1612</v>
      </c>
      <c r="D988" s="11" t="s">
        <v>239</v>
      </c>
      <c r="E988" s="19" t="s">
        <v>1862</v>
      </c>
      <c r="F988" s="10">
        <v>42036</v>
      </c>
      <c r="G988" s="10">
        <v>45689</v>
      </c>
      <c r="H988" s="11">
        <v>11</v>
      </c>
      <c r="I988" s="20" t="s">
        <v>238</v>
      </c>
      <c r="J988" s="11" t="s">
        <v>240</v>
      </c>
      <c r="K988" s="11" t="s">
        <v>4263</v>
      </c>
      <c r="L988" s="11">
        <v>2</v>
      </c>
    </row>
    <row r="989" spans="1:12">
      <c r="A989" s="11" t="s">
        <v>1613</v>
      </c>
      <c r="D989" s="11" t="s">
        <v>239</v>
      </c>
      <c r="E989" s="19" t="s">
        <v>1863</v>
      </c>
      <c r="F989" s="10">
        <v>42036</v>
      </c>
      <c r="G989" s="10">
        <v>45689</v>
      </c>
      <c r="H989" s="11">
        <v>11</v>
      </c>
      <c r="I989" s="20" t="s">
        <v>238</v>
      </c>
      <c r="J989" s="11" t="s">
        <v>240</v>
      </c>
      <c r="K989" s="11" t="s">
        <v>4263</v>
      </c>
      <c r="L989" s="11">
        <v>2</v>
      </c>
    </row>
    <row r="990" spans="1:12">
      <c r="A990" s="11" t="s">
        <v>1614</v>
      </c>
      <c r="D990" s="11" t="s">
        <v>239</v>
      </c>
      <c r="E990" s="19" t="s">
        <v>1864</v>
      </c>
      <c r="F990" s="10">
        <v>42036</v>
      </c>
      <c r="G990" s="10">
        <v>45689</v>
      </c>
      <c r="H990" s="11">
        <v>11</v>
      </c>
      <c r="I990" s="20" t="s">
        <v>238</v>
      </c>
      <c r="J990" s="11" t="s">
        <v>240</v>
      </c>
      <c r="K990" s="11" t="s">
        <v>4263</v>
      </c>
      <c r="L990" s="11">
        <v>2</v>
      </c>
    </row>
    <row r="991" spans="1:12">
      <c r="A991" s="11" t="s">
        <v>1615</v>
      </c>
      <c r="D991" s="11" t="s">
        <v>239</v>
      </c>
      <c r="E991" s="19" t="s">
        <v>1865</v>
      </c>
      <c r="F991" s="10">
        <v>42036</v>
      </c>
      <c r="G991" s="10">
        <v>45689</v>
      </c>
      <c r="H991" s="11">
        <v>11</v>
      </c>
      <c r="I991" s="20" t="s">
        <v>238</v>
      </c>
      <c r="J991" s="11" t="s">
        <v>240</v>
      </c>
      <c r="K991" s="11" t="s">
        <v>4263</v>
      </c>
      <c r="L991" s="11">
        <v>2</v>
      </c>
    </row>
    <row r="992" spans="1:12">
      <c r="A992" s="11" t="s">
        <v>1616</v>
      </c>
      <c r="D992" s="11" t="s">
        <v>239</v>
      </c>
      <c r="E992" s="19" t="s">
        <v>1866</v>
      </c>
      <c r="F992" s="10">
        <v>42036</v>
      </c>
      <c r="G992" s="10">
        <v>45689</v>
      </c>
      <c r="H992" s="11">
        <v>11</v>
      </c>
      <c r="I992" s="20" t="s">
        <v>238</v>
      </c>
      <c r="J992" s="11" t="s">
        <v>240</v>
      </c>
      <c r="K992" s="11" t="s">
        <v>4263</v>
      </c>
      <c r="L992" s="11">
        <v>2</v>
      </c>
    </row>
    <row r="993" spans="1:12">
      <c r="A993" s="11" t="s">
        <v>1617</v>
      </c>
      <c r="D993" s="11" t="s">
        <v>239</v>
      </c>
      <c r="E993" s="19" t="s">
        <v>1867</v>
      </c>
      <c r="F993" s="10">
        <v>42036</v>
      </c>
      <c r="G993" s="10">
        <v>45689</v>
      </c>
      <c r="H993" s="11">
        <v>11</v>
      </c>
      <c r="I993" s="20" t="s">
        <v>238</v>
      </c>
      <c r="J993" s="11" t="s">
        <v>240</v>
      </c>
      <c r="K993" s="11" t="s">
        <v>4263</v>
      </c>
      <c r="L993" s="11">
        <v>2</v>
      </c>
    </row>
    <row r="994" spans="1:12">
      <c r="A994" s="11" t="s">
        <v>1618</v>
      </c>
      <c r="D994" s="11" t="s">
        <v>239</v>
      </c>
      <c r="E994" s="19" t="s">
        <v>1868</v>
      </c>
      <c r="F994" s="10">
        <v>42036</v>
      </c>
      <c r="G994" s="10">
        <v>45689</v>
      </c>
      <c r="H994" s="11">
        <v>11</v>
      </c>
      <c r="I994" s="20" t="s">
        <v>238</v>
      </c>
      <c r="J994" s="11" t="s">
        <v>240</v>
      </c>
      <c r="K994" s="11" t="s">
        <v>4263</v>
      </c>
      <c r="L994" s="11">
        <v>2</v>
      </c>
    </row>
    <row r="995" spans="1:12">
      <c r="A995" s="11" t="s">
        <v>1619</v>
      </c>
      <c r="D995" s="11" t="s">
        <v>239</v>
      </c>
      <c r="E995" s="19" t="s">
        <v>1869</v>
      </c>
      <c r="F995" s="10">
        <v>42036</v>
      </c>
      <c r="G995" s="10">
        <v>45689</v>
      </c>
      <c r="H995" s="11">
        <v>11</v>
      </c>
      <c r="I995" s="20" t="s">
        <v>238</v>
      </c>
      <c r="J995" s="11" t="s">
        <v>240</v>
      </c>
      <c r="K995" s="11" t="s">
        <v>4263</v>
      </c>
      <c r="L995" s="11">
        <v>2</v>
      </c>
    </row>
    <row r="996" spans="1:12">
      <c r="A996" s="11" t="s">
        <v>1620</v>
      </c>
      <c r="D996" s="11" t="s">
        <v>239</v>
      </c>
      <c r="E996" s="19" t="s">
        <v>1870</v>
      </c>
      <c r="F996" s="10">
        <v>42036</v>
      </c>
      <c r="G996" s="10">
        <v>45689</v>
      </c>
      <c r="H996" s="11">
        <v>11</v>
      </c>
      <c r="I996" s="20" t="s">
        <v>238</v>
      </c>
      <c r="J996" s="11" t="s">
        <v>240</v>
      </c>
      <c r="K996" s="11" t="s">
        <v>4263</v>
      </c>
      <c r="L996" s="11">
        <v>2</v>
      </c>
    </row>
    <row r="997" spans="1:12">
      <c r="A997" s="11" t="s">
        <v>1621</v>
      </c>
      <c r="D997" s="11" t="s">
        <v>239</v>
      </c>
      <c r="E997" s="19" t="s">
        <v>1871</v>
      </c>
      <c r="F997" s="10">
        <v>42036</v>
      </c>
      <c r="G997" s="10">
        <v>45689</v>
      </c>
      <c r="H997" s="11">
        <v>11</v>
      </c>
      <c r="I997" s="20" t="s">
        <v>238</v>
      </c>
      <c r="J997" s="11" t="s">
        <v>240</v>
      </c>
      <c r="K997" s="11" t="s">
        <v>4263</v>
      </c>
      <c r="L997" s="11">
        <v>2</v>
      </c>
    </row>
    <row r="998" spans="1:12">
      <c r="A998" s="11" t="s">
        <v>1622</v>
      </c>
      <c r="D998" s="11" t="s">
        <v>239</v>
      </c>
      <c r="E998" s="19" t="s">
        <v>1872</v>
      </c>
      <c r="F998" s="10">
        <v>42036</v>
      </c>
      <c r="G998" s="10">
        <v>45689</v>
      </c>
      <c r="H998" s="11">
        <v>11</v>
      </c>
      <c r="I998" s="20" t="s">
        <v>238</v>
      </c>
      <c r="J998" s="11" t="s">
        <v>240</v>
      </c>
      <c r="K998" s="11" t="s">
        <v>4263</v>
      </c>
      <c r="L998" s="11">
        <v>2</v>
      </c>
    </row>
    <row r="999" spans="1:12">
      <c r="A999" s="11" t="s">
        <v>1623</v>
      </c>
      <c r="D999" s="11" t="s">
        <v>239</v>
      </c>
      <c r="E999" s="19" t="s">
        <v>1873</v>
      </c>
      <c r="F999" s="10">
        <v>42036</v>
      </c>
      <c r="G999" s="10">
        <v>45689</v>
      </c>
      <c r="H999" s="11">
        <v>11</v>
      </c>
      <c r="I999" s="20" t="s">
        <v>238</v>
      </c>
      <c r="J999" s="11" t="s">
        <v>240</v>
      </c>
      <c r="K999" s="11" t="s">
        <v>4263</v>
      </c>
      <c r="L999" s="11">
        <v>2</v>
      </c>
    </row>
    <row r="1000" spans="1:12">
      <c r="A1000" s="11" t="s">
        <v>1624</v>
      </c>
      <c r="D1000" s="11" t="s">
        <v>239</v>
      </c>
      <c r="E1000" s="19" t="s">
        <v>1874</v>
      </c>
      <c r="F1000" s="10">
        <v>42036</v>
      </c>
      <c r="G1000" s="10">
        <v>45689</v>
      </c>
      <c r="H1000" s="11">
        <v>11</v>
      </c>
      <c r="I1000" s="20" t="s">
        <v>238</v>
      </c>
      <c r="J1000" s="11" t="s">
        <v>240</v>
      </c>
      <c r="K1000" s="11" t="s">
        <v>4263</v>
      </c>
      <c r="L1000" s="11">
        <v>2</v>
      </c>
    </row>
    <row r="1001" spans="1:12">
      <c r="A1001" s="11" t="s">
        <v>1625</v>
      </c>
      <c r="D1001" s="11" t="s">
        <v>239</v>
      </c>
      <c r="E1001" s="19" t="s">
        <v>1875</v>
      </c>
      <c r="F1001" s="10">
        <v>42036</v>
      </c>
      <c r="G1001" s="10">
        <v>45689</v>
      </c>
      <c r="H1001" s="11">
        <v>11</v>
      </c>
      <c r="I1001" s="20" t="s">
        <v>238</v>
      </c>
      <c r="J1001" s="11" t="s">
        <v>240</v>
      </c>
      <c r="K1001" s="11" t="s">
        <v>4263</v>
      </c>
      <c r="L1001" s="11">
        <v>2</v>
      </c>
    </row>
    <row r="1002" spans="1:12">
      <c r="A1002" s="11" t="s">
        <v>1626</v>
      </c>
      <c r="D1002" s="11" t="s">
        <v>239</v>
      </c>
      <c r="E1002" s="19" t="s">
        <v>1876</v>
      </c>
      <c r="F1002" s="10">
        <v>42036</v>
      </c>
      <c r="G1002" s="10">
        <v>45689</v>
      </c>
      <c r="H1002" s="11">
        <v>11</v>
      </c>
      <c r="I1002" s="20" t="s">
        <v>238</v>
      </c>
      <c r="J1002" s="11" t="s">
        <v>240</v>
      </c>
      <c r="K1002" s="11" t="s">
        <v>4263</v>
      </c>
      <c r="L1002" s="11">
        <v>2</v>
      </c>
    </row>
    <row r="1003" spans="1:12">
      <c r="A1003" s="11" t="s">
        <v>1627</v>
      </c>
      <c r="D1003" s="11" t="s">
        <v>239</v>
      </c>
      <c r="E1003" s="19" t="s">
        <v>1877</v>
      </c>
      <c r="F1003" s="10">
        <v>42036</v>
      </c>
      <c r="G1003" s="10">
        <v>45689</v>
      </c>
      <c r="H1003" s="11">
        <v>11</v>
      </c>
      <c r="I1003" s="20" t="s">
        <v>238</v>
      </c>
      <c r="J1003" s="11" t="s">
        <v>240</v>
      </c>
      <c r="K1003" s="11" t="s">
        <v>4263</v>
      </c>
      <c r="L1003" s="11">
        <v>2</v>
      </c>
    </row>
    <row r="1004" spans="1:12">
      <c r="A1004" s="11" t="s">
        <v>1628</v>
      </c>
      <c r="D1004" s="11" t="s">
        <v>239</v>
      </c>
      <c r="E1004" s="19" t="s">
        <v>1878</v>
      </c>
      <c r="F1004" s="10">
        <v>42036</v>
      </c>
      <c r="G1004" s="10">
        <v>45689</v>
      </c>
      <c r="H1004" s="11">
        <v>11</v>
      </c>
      <c r="I1004" s="20" t="s">
        <v>238</v>
      </c>
      <c r="J1004" s="11" t="s">
        <v>240</v>
      </c>
      <c r="K1004" s="11" t="s">
        <v>4263</v>
      </c>
      <c r="L1004" s="11">
        <v>2</v>
      </c>
    </row>
    <row r="1005" spans="1:12">
      <c r="A1005" s="11" t="s">
        <v>1629</v>
      </c>
      <c r="D1005" s="11" t="s">
        <v>239</v>
      </c>
      <c r="E1005" s="19" t="s">
        <v>1879</v>
      </c>
      <c r="F1005" s="10">
        <v>42036</v>
      </c>
      <c r="G1005" s="10">
        <v>45689</v>
      </c>
      <c r="H1005" s="11">
        <v>11</v>
      </c>
      <c r="I1005" s="20" t="s">
        <v>238</v>
      </c>
      <c r="J1005" s="11" t="s">
        <v>240</v>
      </c>
      <c r="K1005" s="11" t="s">
        <v>4263</v>
      </c>
      <c r="L1005" s="11">
        <v>2</v>
      </c>
    </row>
    <row r="1006" spans="1:12">
      <c r="A1006" s="11" t="s">
        <v>1630</v>
      </c>
      <c r="D1006" s="11" t="s">
        <v>239</v>
      </c>
      <c r="E1006" s="19" t="s">
        <v>1880</v>
      </c>
      <c r="F1006" s="10">
        <v>42036</v>
      </c>
      <c r="G1006" s="10">
        <v>45689</v>
      </c>
      <c r="H1006" s="11">
        <v>11</v>
      </c>
      <c r="I1006" s="20" t="s">
        <v>238</v>
      </c>
      <c r="J1006" s="11" t="s">
        <v>240</v>
      </c>
      <c r="K1006" s="11" t="s">
        <v>4263</v>
      </c>
      <c r="L1006" s="11">
        <v>2</v>
      </c>
    </row>
    <row r="1007" spans="1:12">
      <c r="A1007" s="11" t="s">
        <v>1631</v>
      </c>
      <c r="D1007" s="11" t="s">
        <v>239</v>
      </c>
      <c r="E1007" s="19" t="s">
        <v>1881</v>
      </c>
      <c r="F1007" s="10">
        <v>42036</v>
      </c>
      <c r="G1007" s="10">
        <v>45689</v>
      </c>
      <c r="H1007" s="11">
        <v>11</v>
      </c>
      <c r="I1007" s="20" t="s">
        <v>238</v>
      </c>
      <c r="J1007" s="11" t="s">
        <v>240</v>
      </c>
      <c r="K1007" s="11" t="s">
        <v>4263</v>
      </c>
      <c r="L1007" s="11">
        <v>2</v>
      </c>
    </row>
    <row r="1008" spans="1:12">
      <c r="A1008" s="11" t="s">
        <v>1632</v>
      </c>
      <c r="D1008" s="11" t="s">
        <v>239</v>
      </c>
      <c r="E1008" s="19" t="s">
        <v>1882</v>
      </c>
      <c r="F1008" s="10">
        <v>42036</v>
      </c>
      <c r="G1008" s="10">
        <v>45689</v>
      </c>
      <c r="H1008" s="11">
        <v>11</v>
      </c>
      <c r="I1008" s="20" t="s">
        <v>238</v>
      </c>
      <c r="J1008" s="11" t="s">
        <v>240</v>
      </c>
      <c r="K1008" s="11" t="s">
        <v>4263</v>
      </c>
      <c r="L1008" s="11">
        <v>2</v>
      </c>
    </row>
    <row r="1009" spans="1:12">
      <c r="A1009" s="11" t="s">
        <v>1633</v>
      </c>
      <c r="D1009" s="11" t="s">
        <v>239</v>
      </c>
      <c r="E1009" s="19" t="s">
        <v>1883</v>
      </c>
      <c r="F1009" s="10">
        <v>42036</v>
      </c>
      <c r="G1009" s="10">
        <v>45689</v>
      </c>
      <c r="H1009" s="11">
        <v>11</v>
      </c>
      <c r="I1009" s="20" t="s">
        <v>238</v>
      </c>
      <c r="J1009" s="11" t="s">
        <v>240</v>
      </c>
      <c r="K1009" s="11" t="s">
        <v>4263</v>
      </c>
      <c r="L1009" s="11">
        <v>2</v>
      </c>
    </row>
    <row r="1010" spans="1:12">
      <c r="A1010" s="11" t="s">
        <v>1634</v>
      </c>
      <c r="D1010" s="11" t="s">
        <v>239</v>
      </c>
      <c r="E1010" s="19" t="s">
        <v>1884</v>
      </c>
      <c r="F1010" s="10">
        <v>42036</v>
      </c>
      <c r="G1010" s="10">
        <v>45689</v>
      </c>
      <c r="H1010" s="11">
        <v>11</v>
      </c>
      <c r="I1010" s="20" t="s">
        <v>238</v>
      </c>
      <c r="J1010" s="11" t="s">
        <v>240</v>
      </c>
      <c r="K1010" s="11" t="s">
        <v>4263</v>
      </c>
      <c r="L1010" s="11">
        <v>2</v>
      </c>
    </row>
    <row r="1011" spans="1:12">
      <c r="A1011" s="11" t="s">
        <v>1635</v>
      </c>
      <c r="D1011" s="11" t="s">
        <v>239</v>
      </c>
      <c r="E1011" s="19" t="s">
        <v>1885</v>
      </c>
      <c r="F1011" s="10">
        <v>42036</v>
      </c>
      <c r="G1011" s="10">
        <v>45689</v>
      </c>
      <c r="H1011" s="11">
        <v>11</v>
      </c>
      <c r="I1011" s="20" t="s">
        <v>238</v>
      </c>
      <c r="J1011" s="11" t="s">
        <v>240</v>
      </c>
      <c r="K1011" s="11" t="s">
        <v>4263</v>
      </c>
      <c r="L1011" s="11">
        <v>2</v>
      </c>
    </row>
    <row r="1012" spans="1:12">
      <c r="A1012" s="11" t="s">
        <v>1886</v>
      </c>
      <c r="D1012" s="11" t="s">
        <v>239</v>
      </c>
      <c r="E1012" s="19" t="s">
        <v>2115</v>
      </c>
      <c r="F1012" s="10">
        <v>42036</v>
      </c>
      <c r="G1012" s="10">
        <v>45689</v>
      </c>
      <c r="H1012" s="11">
        <v>11</v>
      </c>
      <c r="I1012" s="20" t="s">
        <v>238</v>
      </c>
      <c r="J1012" s="11" t="s">
        <v>240</v>
      </c>
      <c r="K1012" s="11" t="s">
        <v>4263</v>
      </c>
      <c r="L1012" s="11">
        <v>2</v>
      </c>
    </row>
    <row r="1013" spans="1:12">
      <c r="A1013" s="11" t="s">
        <v>1887</v>
      </c>
      <c r="D1013" s="11" t="s">
        <v>239</v>
      </c>
      <c r="E1013" s="19" t="s">
        <v>2116</v>
      </c>
      <c r="F1013" s="10">
        <v>42036</v>
      </c>
      <c r="G1013" s="10">
        <v>45689</v>
      </c>
      <c r="H1013" s="11">
        <v>11</v>
      </c>
      <c r="I1013" s="20" t="s">
        <v>238</v>
      </c>
      <c r="J1013" s="11" t="s">
        <v>240</v>
      </c>
      <c r="K1013" s="11" t="s">
        <v>4263</v>
      </c>
      <c r="L1013" s="11">
        <v>2</v>
      </c>
    </row>
    <row r="1014" spans="1:12">
      <c r="A1014" s="11" t="s">
        <v>1888</v>
      </c>
      <c r="D1014" s="11" t="s">
        <v>239</v>
      </c>
      <c r="E1014" s="19" t="s">
        <v>2117</v>
      </c>
      <c r="F1014" s="10">
        <v>42036</v>
      </c>
      <c r="G1014" s="10">
        <v>45689</v>
      </c>
      <c r="H1014" s="11">
        <v>11</v>
      </c>
      <c r="I1014" s="20" t="s">
        <v>238</v>
      </c>
      <c r="J1014" s="11" t="s">
        <v>240</v>
      </c>
      <c r="K1014" s="11" t="s">
        <v>4263</v>
      </c>
      <c r="L1014" s="11">
        <v>2</v>
      </c>
    </row>
    <row r="1015" spans="1:12">
      <c r="A1015" s="11" t="s">
        <v>1889</v>
      </c>
      <c r="D1015" s="11" t="s">
        <v>239</v>
      </c>
      <c r="E1015" s="19" t="s">
        <v>2118</v>
      </c>
      <c r="F1015" s="10">
        <v>42036</v>
      </c>
      <c r="G1015" s="10">
        <v>45689</v>
      </c>
      <c r="H1015" s="11">
        <v>11</v>
      </c>
      <c r="I1015" s="20" t="s">
        <v>238</v>
      </c>
      <c r="J1015" s="11" t="s">
        <v>240</v>
      </c>
      <c r="K1015" s="11" t="s">
        <v>4263</v>
      </c>
      <c r="L1015" s="11">
        <v>2</v>
      </c>
    </row>
    <row r="1016" spans="1:12">
      <c r="A1016" s="11" t="s">
        <v>1890</v>
      </c>
      <c r="D1016" s="11" t="s">
        <v>239</v>
      </c>
      <c r="E1016" s="19" t="s">
        <v>2119</v>
      </c>
      <c r="F1016" s="10">
        <v>42036</v>
      </c>
      <c r="G1016" s="10">
        <v>45689</v>
      </c>
      <c r="H1016" s="11">
        <v>11</v>
      </c>
      <c r="I1016" s="20" t="s">
        <v>238</v>
      </c>
      <c r="J1016" s="11" t="s">
        <v>240</v>
      </c>
      <c r="K1016" s="11" t="s">
        <v>4263</v>
      </c>
      <c r="L1016" s="11">
        <v>2</v>
      </c>
    </row>
    <row r="1017" spans="1:12">
      <c r="A1017" s="11" t="s">
        <v>1891</v>
      </c>
      <c r="D1017" s="11" t="s">
        <v>239</v>
      </c>
      <c r="E1017" s="19" t="s">
        <v>2120</v>
      </c>
      <c r="F1017" s="10">
        <v>42036</v>
      </c>
      <c r="G1017" s="10">
        <v>45689</v>
      </c>
      <c r="H1017" s="11">
        <v>11</v>
      </c>
      <c r="I1017" s="20" t="s">
        <v>238</v>
      </c>
      <c r="J1017" s="11" t="s">
        <v>240</v>
      </c>
      <c r="K1017" s="11" t="s">
        <v>4263</v>
      </c>
      <c r="L1017" s="11">
        <v>2</v>
      </c>
    </row>
    <row r="1018" spans="1:12">
      <c r="A1018" s="11" t="s">
        <v>1892</v>
      </c>
      <c r="D1018" s="11" t="s">
        <v>239</v>
      </c>
      <c r="E1018" s="19" t="s">
        <v>2121</v>
      </c>
      <c r="F1018" s="10">
        <v>42036</v>
      </c>
      <c r="G1018" s="10">
        <v>45689</v>
      </c>
      <c r="H1018" s="11">
        <v>11</v>
      </c>
      <c r="I1018" s="20" t="s">
        <v>238</v>
      </c>
      <c r="J1018" s="11" t="s">
        <v>240</v>
      </c>
      <c r="K1018" s="11" t="s">
        <v>4263</v>
      </c>
      <c r="L1018" s="11">
        <v>2</v>
      </c>
    </row>
    <row r="1019" spans="1:12">
      <c r="A1019" s="11" t="s">
        <v>1893</v>
      </c>
      <c r="D1019" s="11" t="s">
        <v>239</v>
      </c>
      <c r="E1019" s="19" t="s">
        <v>2122</v>
      </c>
      <c r="F1019" s="10">
        <v>42036</v>
      </c>
      <c r="G1019" s="10">
        <v>45689</v>
      </c>
      <c r="H1019" s="11">
        <v>11</v>
      </c>
      <c r="I1019" s="20" t="s">
        <v>238</v>
      </c>
      <c r="J1019" s="11" t="s">
        <v>240</v>
      </c>
      <c r="K1019" s="11" t="s">
        <v>4263</v>
      </c>
      <c r="L1019" s="11">
        <v>2</v>
      </c>
    </row>
    <row r="1020" spans="1:12">
      <c r="A1020" s="11" t="s">
        <v>1894</v>
      </c>
      <c r="D1020" s="11" t="s">
        <v>239</v>
      </c>
      <c r="E1020" s="19" t="s">
        <v>2123</v>
      </c>
      <c r="F1020" s="10">
        <v>42036</v>
      </c>
      <c r="G1020" s="10">
        <v>45689</v>
      </c>
      <c r="H1020" s="11">
        <v>11</v>
      </c>
      <c r="I1020" s="20" t="s">
        <v>238</v>
      </c>
      <c r="J1020" s="11" t="s">
        <v>240</v>
      </c>
      <c r="K1020" s="11" t="s">
        <v>4263</v>
      </c>
      <c r="L1020" s="11">
        <v>2</v>
      </c>
    </row>
    <row r="1021" spans="1:12">
      <c r="A1021" s="11" t="s">
        <v>1895</v>
      </c>
      <c r="D1021" s="11" t="s">
        <v>239</v>
      </c>
      <c r="E1021" s="19" t="s">
        <v>2124</v>
      </c>
      <c r="F1021" s="10">
        <v>42036</v>
      </c>
      <c r="G1021" s="10">
        <v>45689</v>
      </c>
      <c r="H1021" s="11">
        <v>11</v>
      </c>
      <c r="I1021" s="20" t="s">
        <v>238</v>
      </c>
      <c r="J1021" s="11" t="s">
        <v>240</v>
      </c>
      <c r="K1021" s="11" t="s">
        <v>4263</v>
      </c>
      <c r="L1021" s="11">
        <v>2</v>
      </c>
    </row>
    <row r="1022" spans="1:12">
      <c r="A1022" s="11" t="s">
        <v>1896</v>
      </c>
      <c r="D1022" s="11" t="s">
        <v>239</v>
      </c>
      <c r="E1022" s="19" t="s">
        <v>2125</v>
      </c>
      <c r="F1022" s="10">
        <v>42036</v>
      </c>
      <c r="G1022" s="10">
        <v>45689</v>
      </c>
      <c r="H1022" s="11">
        <v>11</v>
      </c>
      <c r="I1022" s="20" t="s">
        <v>238</v>
      </c>
      <c r="J1022" s="11" t="s">
        <v>240</v>
      </c>
      <c r="K1022" s="11" t="s">
        <v>4263</v>
      </c>
      <c r="L1022" s="11">
        <v>2</v>
      </c>
    </row>
    <row r="1023" spans="1:12">
      <c r="A1023" s="11" t="s">
        <v>1897</v>
      </c>
      <c r="D1023" s="11" t="s">
        <v>239</v>
      </c>
      <c r="E1023" s="19" t="s">
        <v>2126</v>
      </c>
      <c r="F1023" s="10">
        <v>42036</v>
      </c>
      <c r="G1023" s="10">
        <v>45689</v>
      </c>
      <c r="H1023" s="11">
        <v>11</v>
      </c>
      <c r="I1023" s="20" t="s">
        <v>238</v>
      </c>
      <c r="J1023" s="11" t="s">
        <v>240</v>
      </c>
      <c r="K1023" s="11" t="s">
        <v>4263</v>
      </c>
      <c r="L1023" s="11">
        <v>2</v>
      </c>
    </row>
    <row r="1024" spans="1:12">
      <c r="A1024" s="11" t="s">
        <v>1898</v>
      </c>
      <c r="D1024" s="11" t="s">
        <v>239</v>
      </c>
      <c r="E1024" s="19" t="s">
        <v>2127</v>
      </c>
      <c r="F1024" s="10">
        <v>42036</v>
      </c>
      <c r="G1024" s="10">
        <v>45689</v>
      </c>
      <c r="H1024" s="11">
        <v>11</v>
      </c>
      <c r="I1024" s="20" t="s">
        <v>238</v>
      </c>
      <c r="J1024" s="11" t="s">
        <v>240</v>
      </c>
      <c r="K1024" s="11" t="s">
        <v>4263</v>
      </c>
      <c r="L1024" s="11">
        <v>2</v>
      </c>
    </row>
    <row r="1025" spans="1:12">
      <c r="A1025" s="11" t="s">
        <v>1899</v>
      </c>
      <c r="D1025" s="11" t="s">
        <v>239</v>
      </c>
      <c r="E1025" s="19" t="s">
        <v>2128</v>
      </c>
      <c r="F1025" s="10">
        <v>42036</v>
      </c>
      <c r="G1025" s="10">
        <v>45689</v>
      </c>
      <c r="H1025" s="11">
        <v>11</v>
      </c>
      <c r="I1025" s="20" t="s">
        <v>238</v>
      </c>
      <c r="J1025" s="11" t="s">
        <v>240</v>
      </c>
      <c r="K1025" s="11" t="s">
        <v>4263</v>
      </c>
      <c r="L1025" s="11">
        <v>2</v>
      </c>
    </row>
    <row r="1026" spans="1:12">
      <c r="A1026" s="11" t="s">
        <v>1900</v>
      </c>
      <c r="D1026" s="11" t="s">
        <v>239</v>
      </c>
      <c r="E1026" s="19" t="s">
        <v>2129</v>
      </c>
      <c r="F1026" s="10">
        <v>42036</v>
      </c>
      <c r="G1026" s="10">
        <v>45689</v>
      </c>
      <c r="H1026" s="11">
        <v>11</v>
      </c>
      <c r="I1026" s="20" t="s">
        <v>238</v>
      </c>
      <c r="J1026" s="11" t="s">
        <v>240</v>
      </c>
      <c r="K1026" s="11" t="s">
        <v>4263</v>
      </c>
      <c r="L1026" s="11">
        <v>2</v>
      </c>
    </row>
    <row r="1027" spans="1:12">
      <c r="A1027" s="11" t="s">
        <v>1901</v>
      </c>
      <c r="D1027" s="11" t="s">
        <v>239</v>
      </c>
      <c r="E1027" s="19" t="s">
        <v>2130</v>
      </c>
      <c r="F1027" s="10">
        <v>42036</v>
      </c>
      <c r="G1027" s="10">
        <v>45689</v>
      </c>
      <c r="H1027" s="11">
        <v>11</v>
      </c>
      <c r="I1027" s="20" t="s">
        <v>238</v>
      </c>
      <c r="J1027" s="11" t="s">
        <v>240</v>
      </c>
      <c r="K1027" s="11" t="s">
        <v>4263</v>
      </c>
      <c r="L1027" s="11">
        <v>2</v>
      </c>
    </row>
    <row r="1028" spans="1:12">
      <c r="A1028" s="11" t="s">
        <v>1902</v>
      </c>
      <c r="D1028" s="11" t="s">
        <v>239</v>
      </c>
      <c r="E1028" s="19" t="s">
        <v>2131</v>
      </c>
      <c r="F1028" s="10">
        <v>42036</v>
      </c>
      <c r="G1028" s="10">
        <v>45689</v>
      </c>
      <c r="H1028" s="11">
        <v>11</v>
      </c>
      <c r="I1028" s="20" t="s">
        <v>238</v>
      </c>
      <c r="J1028" s="11" t="s">
        <v>240</v>
      </c>
      <c r="K1028" s="11" t="s">
        <v>4263</v>
      </c>
      <c r="L1028" s="11">
        <v>2</v>
      </c>
    </row>
    <row r="1029" spans="1:12">
      <c r="A1029" s="11" t="s">
        <v>1903</v>
      </c>
      <c r="D1029" s="11" t="s">
        <v>239</v>
      </c>
      <c r="E1029" s="19" t="s">
        <v>2132</v>
      </c>
      <c r="F1029" s="10">
        <v>42036</v>
      </c>
      <c r="G1029" s="10">
        <v>45689</v>
      </c>
      <c r="H1029" s="11">
        <v>11</v>
      </c>
      <c r="I1029" s="20" t="s">
        <v>238</v>
      </c>
      <c r="J1029" s="11" t="s">
        <v>240</v>
      </c>
      <c r="K1029" s="11" t="s">
        <v>4263</v>
      </c>
      <c r="L1029" s="11">
        <v>2</v>
      </c>
    </row>
    <row r="1030" spans="1:12">
      <c r="A1030" s="11" t="s">
        <v>1904</v>
      </c>
      <c r="D1030" s="11" t="s">
        <v>239</v>
      </c>
      <c r="E1030" s="19" t="s">
        <v>2133</v>
      </c>
      <c r="F1030" s="10">
        <v>42036</v>
      </c>
      <c r="G1030" s="10">
        <v>45689</v>
      </c>
      <c r="H1030" s="11">
        <v>11</v>
      </c>
      <c r="I1030" s="20" t="s">
        <v>238</v>
      </c>
      <c r="J1030" s="11" t="s">
        <v>240</v>
      </c>
      <c r="K1030" s="11" t="s">
        <v>4263</v>
      </c>
      <c r="L1030" s="11">
        <v>2</v>
      </c>
    </row>
    <row r="1031" spans="1:12">
      <c r="A1031" s="11" t="s">
        <v>1905</v>
      </c>
      <c r="D1031" s="11" t="s">
        <v>239</v>
      </c>
      <c r="E1031" s="19" t="s">
        <v>2134</v>
      </c>
      <c r="F1031" s="10">
        <v>42036</v>
      </c>
      <c r="G1031" s="10">
        <v>45689</v>
      </c>
      <c r="H1031" s="11">
        <v>11</v>
      </c>
      <c r="I1031" s="20" t="s">
        <v>238</v>
      </c>
      <c r="J1031" s="11" t="s">
        <v>240</v>
      </c>
      <c r="K1031" s="11" t="s">
        <v>4263</v>
      </c>
      <c r="L1031" s="11">
        <v>2</v>
      </c>
    </row>
    <row r="1032" spans="1:12">
      <c r="A1032" s="11" t="s">
        <v>1906</v>
      </c>
      <c r="D1032" s="11" t="s">
        <v>239</v>
      </c>
      <c r="E1032" s="19" t="s">
        <v>2135</v>
      </c>
      <c r="F1032" s="10">
        <v>42036</v>
      </c>
      <c r="G1032" s="10">
        <v>45689</v>
      </c>
      <c r="H1032" s="11">
        <v>11</v>
      </c>
      <c r="I1032" s="20" t="s">
        <v>238</v>
      </c>
      <c r="J1032" s="11" t="s">
        <v>240</v>
      </c>
      <c r="K1032" s="11" t="s">
        <v>4263</v>
      </c>
      <c r="L1032" s="11">
        <v>2</v>
      </c>
    </row>
    <row r="1033" spans="1:12">
      <c r="A1033" s="11" t="s">
        <v>1907</v>
      </c>
      <c r="D1033" s="11" t="s">
        <v>239</v>
      </c>
      <c r="E1033" s="19" t="s">
        <v>2136</v>
      </c>
      <c r="F1033" s="10">
        <v>42036</v>
      </c>
      <c r="G1033" s="10">
        <v>45689</v>
      </c>
      <c r="H1033" s="11">
        <v>11</v>
      </c>
      <c r="I1033" s="20" t="s">
        <v>238</v>
      </c>
      <c r="J1033" s="11" t="s">
        <v>240</v>
      </c>
      <c r="K1033" s="11" t="s">
        <v>4263</v>
      </c>
      <c r="L1033" s="11">
        <v>2</v>
      </c>
    </row>
    <row r="1034" spans="1:12">
      <c r="A1034" s="11" t="s">
        <v>1908</v>
      </c>
      <c r="D1034" s="11" t="s">
        <v>239</v>
      </c>
      <c r="E1034" s="19" t="s">
        <v>2137</v>
      </c>
      <c r="F1034" s="10">
        <v>42036</v>
      </c>
      <c r="G1034" s="10">
        <v>45689</v>
      </c>
      <c r="H1034" s="11">
        <v>11</v>
      </c>
      <c r="I1034" s="20" t="s">
        <v>238</v>
      </c>
      <c r="J1034" s="11" t="s">
        <v>240</v>
      </c>
      <c r="K1034" s="11" t="s">
        <v>4263</v>
      </c>
      <c r="L1034" s="11">
        <v>2</v>
      </c>
    </row>
    <row r="1035" spans="1:12">
      <c r="A1035" s="11" t="s">
        <v>1909</v>
      </c>
      <c r="D1035" s="11" t="s">
        <v>239</v>
      </c>
      <c r="E1035" s="19" t="s">
        <v>2138</v>
      </c>
      <c r="F1035" s="10">
        <v>42036</v>
      </c>
      <c r="G1035" s="10">
        <v>45689</v>
      </c>
      <c r="H1035" s="11">
        <v>11</v>
      </c>
      <c r="I1035" s="20" t="s">
        <v>238</v>
      </c>
      <c r="J1035" s="11" t="s">
        <v>240</v>
      </c>
      <c r="K1035" s="11" t="s">
        <v>4263</v>
      </c>
      <c r="L1035" s="11">
        <v>2</v>
      </c>
    </row>
    <row r="1036" spans="1:12">
      <c r="A1036" s="11" t="s">
        <v>1910</v>
      </c>
      <c r="D1036" s="11" t="s">
        <v>239</v>
      </c>
      <c r="E1036" s="19" t="s">
        <v>2139</v>
      </c>
      <c r="F1036" s="10">
        <v>42036</v>
      </c>
      <c r="G1036" s="10">
        <v>45689</v>
      </c>
      <c r="H1036" s="11">
        <v>11</v>
      </c>
      <c r="I1036" s="20" t="s">
        <v>238</v>
      </c>
      <c r="J1036" s="11" t="s">
        <v>240</v>
      </c>
      <c r="K1036" s="11" t="s">
        <v>4263</v>
      </c>
      <c r="L1036" s="11">
        <v>2</v>
      </c>
    </row>
    <row r="1037" spans="1:12">
      <c r="A1037" s="11" t="s">
        <v>1911</v>
      </c>
      <c r="D1037" s="11" t="s">
        <v>239</v>
      </c>
      <c r="E1037" s="19" t="s">
        <v>2140</v>
      </c>
      <c r="F1037" s="10">
        <v>42036</v>
      </c>
      <c r="G1037" s="10">
        <v>45689</v>
      </c>
      <c r="H1037" s="11">
        <v>11</v>
      </c>
      <c r="I1037" s="20" t="s">
        <v>238</v>
      </c>
      <c r="J1037" s="11" t="s">
        <v>240</v>
      </c>
      <c r="K1037" s="11" t="s">
        <v>4263</v>
      </c>
      <c r="L1037" s="11">
        <v>2</v>
      </c>
    </row>
    <row r="1038" spans="1:12">
      <c r="A1038" s="11" t="s">
        <v>1912</v>
      </c>
      <c r="D1038" s="11" t="s">
        <v>239</v>
      </c>
      <c r="E1038" s="19" t="s">
        <v>2141</v>
      </c>
      <c r="F1038" s="10">
        <v>42036</v>
      </c>
      <c r="G1038" s="10">
        <v>45689</v>
      </c>
      <c r="H1038" s="11">
        <v>11</v>
      </c>
      <c r="I1038" s="20" t="s">
        <v>238</v>
      </c>
      <c r="J1038" s="11" t="s">
        <v>240</v>
      </c>
      <c r="K1038" s="11" t="s">
        <v>4263</v>
      </c>
      <c r="L1038" s="11">
        <v>2</v>
      </c>
    </row>
    <row r="1039" spans="1:12">
      <c r="A1039" s="11" t="s">
        <v>1913</v>
      </c>
      <c r="D1039" s="11" t="s">
        <v>239</v>
      </c>
      <c r="E1039" s="19" t="s">
        <v>2142</v>
      </c>
      <c r="F1039" s="10">
        <v>42036</v>
      </c>
      <c r="G1039" s="10">
        <v>45689</v>
      </c>
      <c r="H1039" s="11">
        <v>11</v>
      </c>
      <c r="I1039" s="20" t="s">
        <v>238</v>
      </c>
      <c r="J1039" s="11" t="s">
        <v>240</v>
      </c>
      <c r="K1039" s="11" t="s">
        <v>4263</v>
      </c>
      <c r="L1039" s="11">
        <v>2</v>
      </c>
    </row>
    <row r="1040" spans="1:12">
      <c r="A1040" s="11" t="s">
        <v>1914</v>
      </c>
      <c r="D1040" s="11" t="s">
        <v>239</v>
      </c>
      <c r="E1040" s="19" t="s">
        <v>2143</v>
      </c>
      <c r="F1040" s="10">
        <v>42036</v>
      </c>
      <c r="G1040" s="10">
        <v>45689</v>
      </c>
      <c r="H1040" s="11">
        <v>11</v>
      </c>
      <c r="I1040" s="20" t="s">
        <v>238</v>
      </c>
      <c r="J1040" s="11" t="s">
        <v>240</v>
      </c>
      <c r="K1040" s="11" t="s">
        <v>4263</v>
      </c>
      <c r="L1040" s="11">
        <v>2</v>
      </c>
    </row>
    <row r="1041" spans="1:12">
      <c r="A1041" s="11" t="s">
        <v>1915</v>
      </c>
      <c r="D1041" s="11" t="s">
        <v>239</v>
      </c>
      <c r="E1041" s="19" t="s">
        <v>2144</v>
      </c>
      <c r="F1041" s="10">
        <v>42036</v>
      </c>
      <c r="G1041" s="10">
        <v>45689</v>
      </c>
      <c r="H1041" s="11">
        <v>11</v>
      </c>
      <c r="I1041" s="20" t="s">
        <v>238</v>
      </c>
      <c r="J1041" s="11" t="s">
        <v>240</v>
      </c>
      <c r="K1041" s="11" t="s">
        <v>4263</v>
      </c>
      <c r="L1041" s="11">
        <v>2</v>
      </c>
    </row>
    <row r="1042" spans="1:12">
      <c r="A1042" s="11" t="s">
        <v>1916</v>
      </c>
      <c r="D1042" s="11" t="s">
        <v>239</v>
      </c>
      <c r="E1042" s="19" t="s">
        <v>2145</v>
      </c>
      <c r="F1042" s="10">
        <v>42036</v>
      </c>
      <c r="G1042" s="10">
        <v>45689</v>
      </c>
      <c r="H1042" s="11">
        <v>11</v>
      </c>
      <c r="I1042" s="20" t="s">
        <v>238</v>
      </c>
      <c r="J1042" s="11" t="s">
        <v>240</v>
      </c>
      <c r="K1042" s="11" t="s">
        <v>4263</v>
      </c>
      <c r="L1042" s="11">
        <v>2</v>
      </c>
    </row>
    <row r="1043" spans="1:12">
      <c r="A1043" s="11" t="s">
        <v>1917</v>
      </c>
      <c r="D1043" s="11" t="s">
        <v>239</v>
      </c>
      <c r="E1043" s="19" t="s">
        <v>2146</v>
      </c>
      <c r="F1043" s="10">
        <v>42036</v>
      </c>
      <c r="G1043" s="10">
        <v>45689</v>
      </c>
      <c r="H1043" s="11">
        <v>11</v>
      </c>
      <c r="I1043" s="20" t="s">
        <v>238</v>
      </c>
      <c r="J1043" s="11" t="s">
        <v>240</v>
      </c>
      <c r="K1043" s="11" t="s">
        <v>4263</v>
      </c>
      <c r="L1043" s="11">
        <v>2</v>
      </c>
    </row>
    <row r="1044" spans="1:12">
      <c r="A1044" s="11" t="s">
        <v>1918</v>
      </c>
      <c r="D1044" s="11" t="s">
        <v>239</v>
      </c>
      <c r="E1044" s="19" t="s">
        <v>2147</v>
      </c>
      <c r="F1044" s="10">
        <v>42036</v>
      </c>
      <c r="G1044" s="10">
        <v>45689</v>
      </c>
      <c r="H1044" s="11">
        <v>11</v>
      </c>
      <c r="I1044" s="20" t="s">
        <v>238</v>
      </c>
      <c r="J1044" s="11" t="s">
        <v>240</v>
      </c>
      <c r="K1044" s="11" t="s">
        <v>4263</v>
      </c>
      <c r="L1044" s="11">
        <v>2</v>
      </c>
    </row>
    <row r="1045" spans="1:12">
      <c r="A1045" s="11" t="s">
        <v>1919</v>
      </c>
      <c r="D1045" s="11" t="s">
        <v>239</v>
      </c>
      <c r="E1045" s="19" t="s">
        <v>2148</v>
      </c>
      <c r="F1045" s="10">
        <v>42036</v>
      </c>
      <c r="G1045" s="10">
        <v>45689</v>
      </c>
      <c r="H1045" s="11">
        <v>11</v>
      </c>
      <c r="I1045" s="20" t="s">
        <v>238</v>
      </c>
      <c r="J1045" s="11" t="s">
        <v>240</v>
      </c>
      <c r="K1045" s="11" t="s">
        <v>4263</v>
      </c>
      <c r="L1045" s="11">
        <v>2</v>
      </c>
    </row>
    <row r="1046" spans="1:12">
      <c r="A1046" s="11" t="s">
        <v>1920</v>
      </c>
      <c r="D1046" s="11" t="s">
        <v>239</v>
      </c>
      <c r="E1046" s="19" t="s">
        <v>2149</v>
      </c>
      <c r="F1046" s="10">
        <v>42036</v>
      </c>
      <c r="G1046" s="10">
        <v>45689</v>
      </c>
      <c r="H1046" s="11">
        <v>11</v>
      </c>
      <c r="I1046" s="20" t="s">
        <v>238</v>
      </c>
      <c r="J1046" s="11" t="s">
        <v>240</v>
      </c>
      <c r="K1046" s="11" t="s">
        <v>4263</v>
      </c>
      <c r="L1046" s="11">
        <v>2</v>
      </c>
    </row>
    <row r="1047" spans="1:12">
      <c r="A1047" s="11" t="s">
        <v>1921</v>
      </c>
      <c r="D1047" s="11" t="s">
        <v>239</v>
      </c>
      <c r="E1047" s="19" t="s">
        <v>2150</v>
      </c>
      <c r="F1047" s="10">
        <v>42036</v>
      </c>
      <c r="G1047" s="10">
        <v>45689</v>
      </c>
      <c r="H1047" s="11">
        <v>11</v>
      </c>
      <c r="I1047" s="20" t="s">
        <v>238</v>
      </c>
      <c r="J1047" s="11" t="s">
        <v>240</v>
      </c>
      <c r="K1047" s="11" t="s">
        <v>4263</v>
      </c>
      <c r="L1047" s="11">
        <v>2</v>
      </c>
    </row>
    <row r="1048" spans="1:12">
      <c r="A1048" s="11" t="s">
        <v>1922</v>
      </c>
      <c r="D1048" s="11" t="s">
        <v>239</v>
      </c>
      <c r="E1048" s="19" t="s">
        <v>2151</v>
      </c>
      <c r="F1048" s="10">
        <v>42036</v>
      </c>
      <c r="G1048" s="10">
        <v>45689</v>
      </c>
      <c r="H1048" s="11">
        <v>11</v>
      </c>
      <c r="I1048" s="20" t="s">
        <v>238</v>
      </c>
      <c r="J1048" s="11" t="s">
        <v>240</v>
      </c>
      <c r="K1048" s="11" t="s">
        <v>4263</v>
      </c>
      <c r="L1048" s="11">
        <v>2</v>
      </c>
    </row>
    <row r="1049" spans="1:12">
      <c r="A1049" s="11" t="s">
        <v>1923</v>
      </c>
      <c r="D1049" s="11" t="s">
        <v>239</v>
      </c>
      <c r="E1049" s="19" t="s">
        <v>2152</v>
      </c>
      <c r="F1049" s="10">
        <v>42036</v>
      </c>
      <c r="G1049" s="10">
        <v>45689</v>
      </c>
      <c r="H1049" s="11">
        <v>11</v>
      </c>
      <c r="I1049" s="20" t="s">
        <v>238</v>
      </c>
      <c r="J1049" s="11" t="s">
        <v>240</v>
      </c>
      <c r="K1049" s="11" t="s">
        <v>4263</v>
      </c>
      <c r="L1049" s="11">
        <v>2</v>
      </c>
    </row>
    <row r="1050" spans="1:12">
      <c r="A1050" s="11" t="s">
        <v>1924</v>
      </c>
      <c r="D1050" s="11" t="s">
        <v>239</v>
      </c>
      <c r="E1050" s="19" t="s">
        <v>2153</v>
      </c>
      <c r="F1050" s="10">
        <v>42036</v>
      </c>
      <c r="G1050" s="10">
        <v>45689</v>
      </c>
      <c r="H1050" s="11">
        <v>11</v>
      </c>
      <c r="I1050" s="20" t="s">
        <v>238</v>
      </c>
      <c r="J1050" s="11" t="s">
        <v>240</v>
      </c>
      <c r="K1050" s="11" t="s">
        <v>4263</v>
      </c>
      <c r="L1050" s="11">
        <v>2</v>
      </c>
    </row>
    <row r="1051" spans="1:12">
      <c r="A1051" s="11" t="s">
        <v>1925</v>
      </c>
      <c r="D1051" s="11" t="s">
        <v>239</v>
      </c>
      <c r="E1051" s="19" t="s">
        <v>2154</v>
      </c>
      <c r="F1051" s="10">
        <v>42036</v>
      </c>
      <c r="G1051" s="10">
        <v>45689</v>
      </c>
      <c r="H1051" s="11">
        <v>11</v>
      </c>
      <c r="I1051" s="20" t="s">
        <v>238</v>
      </c>
      <c r="J1051" s="11" t="s">
        <v>240</v>
      </c>
      <c r="K1051" s="11" t="s">
        <v>4263</v>
      </c>
      <c r="L1051" s="11">
        <v>2</v>
      </c>
    </row>
    <row r="1052" spans="1:12">
      <c r="A1052" s="11" t="s">
        <v>1926</v>
      </c>
      <c r="D1052" s="11" t="s">
        <v>239</v>
      </c>
      <c r="E1052" s="19" t="s">
        <v>2155</v>
      </c>
      <c r="F1052" s="10">
        <v>42036</v>
      </c>
      <c r="G1052" s="10">
        <v>45689</v>
      </c>
      <c r="H1052" s="11">
        <v>11</v>
      </c>
      <c r="I1052" s="20" t="s">
        <v>238</v>
      </c>
      <c r="J1052" s="11" t="s">
        <v>240</v>
      </c>
      <c r="K1052" s="11" t="s">
        <v>4263</v>
      </c>
      <c r="L1052" s="11">
        <v>2</v>
      </c>
    </row>
    <row r="1053" spans="1:12">
      <c r="A1053" s="11" t="s">
        <v>1927</v>
      </c>
      <c r="D1053" s="11" t="s">
        <v>239</v>
      </c>
      <c r="E1053" s="19" t="s">
        <v>2156</v>
      </c>
      <c r="F1053" s="10">
        <v>42036</v>
      </c>
      <c r="G1053" s="10">
        <v>45689</v>
      </c>
      <c r="H1053" s="11">
        <v>11</v>
      </c>
      <c r="I1053" s="20" t="s">
        <v>238</v>
      </c>
      <c r="J1053" s="11" t="s">
        <v>240</v>
      </c>
      <c r="K1053" s="11" t="s">
        <v>4263</v>
      </c>
      <c r="L1053" s="11">
        <v>2</v>
      </c>
    </row>
    <row r="1054" spans="1:12">
      <c r="A1054" s="11" t="s">
        <v>1928</v>
      </c>
      <c r="D1054" s="11" t="s">
        <v>239</v>
      </c>
      <c r="E1054" s="19" t="s">
        <v>2157</v>
      </c>
      <c r="F1054" s="10">
        <v>42036</v>
      </c>
      <c r="G1054" s="10">
        <v>45689</v>
      </c>
      <c r="H1054" s="11">
        <v>11</v>
      </c>
      <c r="I1054" s="20" t="s">
        <v>238</v>
      </c>
      <c r="J1054" s="11" t="s">
        <v>240</v>
      </c>
      <c r="K1054" s="11" t="s">
        <v>4263</v>
      </c>
      <c r="L1054" s="11">
        <v>2</v>
      </c>
    </row>
    <row r="1055" spans="1:12">
      <c r="A1055" s="11" t="s">
        <v>1929</v>
      </c>
      <c r="D1055" s="11" t="s">
        <v>239</v>
      </c>
      <c r="E1055" s="19" t="s">
        <v>2158</v>
      </c>
      <c r="F1055" s="10">
        <v>42036</v>
      </c>
      <c r="G1055" s="10">
        <v>45689</v>
      </c>
      <c r="H1055" s="11">
        <v>11</v>
      </c>
      <c r="I1055" s="20" t="s">
        <v>238</v>
      </c>
      <c r="J1055" s="11" t="s">
        <v>240</v>
      </c>
      <c r="K1055" s="11" t="s">
        <v>4263</v>
      </c>
      <c r="L1055" s="11">
        <v>2</v>
      </c>
    </row>
    <row r="1056" spans="1:12">
      <c r="A1056" s="11" t="s">
        <v>1930</v>
      </c>
      <c r="D1056" s="11" t="s">
        <v>239</v>
      </c>
      <c r="E1056" s="19" t="s">
        <v>2159</v>
      </c>
      <c r="F1056" s="10">
        <v>42036</v>
      </c>
      <c r="G1056" s="10">
        <v>45689</v>
      </c>
      <c r="H1056" s="11">
        <v>11</v>
      </c>
      <c r="I1056" s="20" t="s">
        <v>238</v>
      </c>
      <c r="J1056" s="11" t="s">
        <v>240</v>
      </c>
      <c r="K1056" s="11" t="s">
        <v>4263</v>
      </c>
      <c r="L1056" s="11">
        <v>2</v>
      </c>
    </row>
    <row r="1057" spans="1:12">
      <c r="A1057" s="11" t="s">
        <v>1931</v>
      </c>
      <c r="D1057" s="11" t="s">
        <v>239</v>
      </c>
      <c r="E1057" s="19" t="s">
        <v>2160</v>
      </c>
      <c r="F1057" s="10">
        <v>42036</v>
      </c>
      <c r="G1057" s="10">
        <v>45689</v>
      </c>
      <c r="H1057" s="11">
        <v>11</v>
      </c>
      <c r="I1057" s="20" t="s">
        <v>238</v>
      </c>
      <c r="J1057" s="11" t="s">
        <v>240</v>
      </c>
      <c r="K1057" s="11" t="s">
        <v>4263</v>
      </c>
      <c r="L1057" s="11">
        <v>2</v>
      </c>
    </row>
    <row r="1058" spans="1:12">
      <c r="A1058" s="11" t="s">
        <v>1932</v>
      </c>
      <c r="D1058" s="11" t="s">
        <v>239</v>
      </c>
      <c r="E1058" s="19" t="s">
        <v>2161</v>
      </c>
      <c r="F1058" s="10">
        <v>42036</v>
      </c>
      <c r="G1058" s="10">
        <v>45689</v>
      </c>
      <c r="H1058" s="11">
        <v>11</v>
      </c>
      <c r="I1058" s="20" t="s">
        <v>238</v>
      </c>
      <c r="J1058" s="11" t="s">
        <v>240</v>
      </c>
      <c r="K1058" s="11" t="s">
        <v>4263</v>
      </c>
      <c r="L1058" s="11">
        <v>2</v>
      </c>
    </row>
    <row r="1059" spans="1:12">
      <c r="A1059" s="11" t="s">
        <v>1933</v>
      </c>
      <c r="D1059" s="11" t="s">
        <v>239</v>
      </c>
      <c r="E1059" s="19" t="s">
        <v>2162</v>
      </c>
      <c r="F1059" s="10">
        <v>42036</v>
      </c>
      <c r="G1059" s="10">
        <v>45689</v>
      </c>
      <c r="H1059" s="11">
        <v>11</v>
      </c>
      <c r="I1059" s="20" t="s">
        <v>238</v>
      </c>
      <c r="J1059" s="11" t="s">
        <v>240</v>
      </c>
      <c r="K1059" s="11" t="s">
        <v>4263</v>
      </c>
      <c r="L1059" s="11">
        <v>2</v>
      </c>
    </row>
    <row r="1060" spans="1:12">
      <c r="A1060" s="11" t="s">
        <v>1934</v>
      </c>
      <c r="D1060" s="11" t="s">
        <v>239</v>
      </c>
      <c r="E1060" s="19" t="s">
        <v>2163</v>
      </c>
      <c r="F1060" s="10">
        <v>42036</v>
      </c>
      <c r="G1060" s="10">
        <v>45689</v>
      </c>
      <c r="H1060" s="11">
        <v>11</v>
      </c>
      <c r="I1060" s="20" t="s">
        <v>238</v>
      </c>
      <c r="J1060" s="11" t="s">
        <v>240</v>
      </c>
      <c r="K1060" s="11" t="s">
        <v>4263</v>
      </c>
      <c r="L1060" s="11">
        <v>2</v>
      </c>
    </row>
    <row r="1061" spans="1:12">
      <c r="A1061" s="11" t="s">
        <v>1935</v>
      </c>
      <c r="D1061" s="11" t="s">
        <v>239</v>
      </c>
      <c r="E1061" s="19" t="s">
        <v>2164</v>
      </c>
      <c r="F1061" s="10">
        <v>42036</v>
      </c>
      <c r="G1061" s="10">
        <v>45689</v>
      </c>
      <c r="H1061" s="11">
        <v>11</v>
      </c>
      <c r="I1061" s="20" t="s">
        <v>238</v>
      </c>
      <c r="J1061" s="11" t="s">
        <v>240</v>
      </c>
      <c r="K1061" s="11" t="s">
        <v>4263</v>
      </c>
      <c r="L1061" s="11">
        <v>2</v>
      </c>
    </row>
    <row r="1062" spans="1:12">
      <c r="A1062" s="11" t="s">
        <v>1936</v>
      </c>
      <c r="D1062" s="11" t="s">
        <v>239</v>
      </c>
      <c r="E1062" s="19" t="s">
        <v>2165</v>
      </c>
      <c r="F1062" s="10">
        <v>42036</v>
      </c>
      <c r="G1062" s="10">
        <v>45689</v>
      </c>
      <c r="H1062" s="11">
        <v>11</v>
      </c>
      <c r="I1062" s="20" t="s">
        <v>238</v>
      </c>
      <c r="J1062" s="11" t="s">
        <v>240</v>
      </c>
      <c r="K1062" s="11" t="s">
        <v>4263</v>
      </c>
      <c r="L1062" s="11">
        <v>2</v>
      </c>
    </row>
    <row r="1063" spans="1:12">
      <c r="A1063" s="11" t="s">
        <v>1937</v>
      </c>
      <c r="D1063" s="11" t="s">
        <v>239</v>
      </c>
      <c r="E1063" s="19" t="s">
        <v>2166</v>
      </c>
      <c r="F1063" s="10">
        <v>42036</v>
      </c>
      <c r="G1063" s="10">
        <v>45689</v>
      </c>
      <c r="H1063" s="11">
        <v>11</v>
      </c>
      <c r="I1063" s="20" t="s">
        <v>238</v>
      </c>
      <c r="J1063" s="11" t="s">
        <v>240</v>
      </c>
      <c r="K1063" s="11" t="s">
        <v>4263</v>
      </c>
      <c r="L1063" s="11">
        <v>2</v>
      </c>
    </row>
    <row r="1064" spans="1:12">
      <c r="A1064" s="11" t="s">
        <v>1938</v>
      </c>
      <c r="D1064" s="11" t="s">
        <v>239</v>
      </c>
      <c r="E1064" s="19" t="s">
        <v>2167</v>
      </c>
      <c r="F1064" s="10">
        <v>42036</v>
      </c>
      <c r="G1064" s="10">
        <v>45689</v>
      </c>
      <c r="H1064" s="11">
        <v>11</v>
      </c>
      <c r="I1064" s="20" t="s">
        <v>238</v>
      </c>
      <c r="J1064" s="11" t="s">
        <v>240</v>
      </c>
      <c r="K1064" s="11" t="s">
        <v>4263</v>
      </c>
      <c r="L1064" s="11">
        <v>2</v>
      </c>
    </row>
    <row r="1065" spans="1:12">
      <c r="A1065" s="11" t="s">
        <v>1939</v>
      </c>
      <c r="D1065" s="11" t="s">
        <v>239</v>
      </c>
      <c r="E1065" s="19" t="s">
        <v>2168</v>
      </c>
      <c r="F1065" s="10">
        <v>42036</v>
      </c>
      <c r="G1065" s="10">
        <v>45689</v>
      </c>
      <c r="H1065" s="11">
        <v>11</v>
      </c>
      <c r="I1065" s="20" t="s">
        <v>238</v>
      </c>
      <c r="J1065" s="11" t="s">
        <v>240</v>
      </c>
      <c r="K1065" s="11" t="s">
        <v>4263</v>
      </c>
      <c r="L1065" s="11">
        <v>2</v>
      </c>
    </row>
    <row r="1066" spans="1:12">
      <c r="A1066" s="11" t="s">
        <v>1940</v>
      </c>
      <c r="D1066" s="11" t="s">
        <v>239</v>
      </c>
      <c r="E1066" s="19" t="s">
        <v>2169</v>
      </c>
      <c r="F1066" s="10">
        <v>42036</v>
      </c>
      <c r="G1066" s="10">
        <v>45689</v>
      </c>
      <c r="H1066" s="11">
        <v>11</v>
      </c>
      <c r="I1066" s="20" t="s">
        <v>238</v>
      </c>
      <c r="J1066" s="11" t="s">
        <v>240</v>
      </c>
      <c r="K1066" s="11" t="s">
        <v>4263</v>
      </c>
      <c r="L1066" s="11">
        <v>2</v>
      </c>
    </row>
    <row r="1067" spans="1:12">
      <c r="A1067" s="11" t="s">
        <v>1941</v>
      </c>
      <c r="D1067" s="11" t="s">
        <v>239</v>
      </c>
      <c r="E1067" s="19" t="s">
        <v>2170</v>
      </c>
      <c r="F1067" s="10">
        <v>42036</v>
      </c>
      <c r="G1067" s="10">
        <v>45689</v>
      </c>
      <c r="H1067" s="11">
        <v>11</v>
      </c>
      <c r="I1067" s="20" t="s">
        <v>238</v>
      </c>
      <c r="J1067" s="11" t="s">
        <v>240</v>
      </c>
      <c r="K1067" s="11" t="s">
        <v>4263</v>
      </c>
      <c r="L1067" s="11">
        <v>2</v>
      </c>
    </row>
    <row r="1068" spans="1:12">
      <c r="A1068" s="11" t="s">
        <v>1942</v>
      </c>
      <c r="D1068" s="11" t="s">
        <v>239</v>
      </c>
      <c r="E1068" s="19" t="s">
        <v>2171</v>
      </c>
      <c r="F1068" s="10">
        <v>42036</v>
      </c>
      <c r="G1068" s="10">
        <v>45689</v>
      </c>
      <c r="H1068" s="11">
        <v>11</v>
      </c>
      <c r="I1068" s="20" t="s">
        <v>238</v>
      </c>
      <c r="J1068" s="11" t="s">
        <v>240</v>
      </c>
      <c r="K1068" s="11" t="s">
        <v>4263</v>
      </c>
      <c r="L1068" s="11">
        <v>2</v>
      </c>
    </row>
    <row r="1069" spans="1:12">
      <c r="A1069" s="11" t="s">
        <v>1943</v>
      </c>
      <c r="D1069" s="11" t="s">
        <v>239</v>
      </c>
      <c r="E1069" s="19" t="s">
        <v>2172</v>
      </c>
      <c r="F1069" s="10">
        <v>42036</v>
      </c>
      <c r="G1069" s="10">
        <v>45689</v>
      </c>
      <c r="H1069" s="11">
        <v>11</v>
      </c>
      <c r="I1069" s="20" t="s">
        <v>238</v>
      </c>
      <c r="J1069" s="11" t="s">
        <v>240</v>
      </c>
      <c r="K1069" s="11" t="s">
        <v>4263</v>
      </c>
      <c r="L1069" s="11">
        <v>2</v>
      </c>
    </row>
    <row r="1070" spans="1:12">
      <c r="A1070" s="11" t="s">
        <v>1944</v>
      </c>
      <c r="D1070" s="11" t="s">
        <v>239</v>
      </c>
      <c r="E1070" s="19" t="s">
        <v>2173</v>
      </c>
      <c r="F1070" s="10">
        <v>42036</v>
      </c>
      <c r="G1070" s="10">
        <v>45689</v>
      </c>
      <c r="H1070" s="11">
        <v>11</v>
      </c>
      <c r="I1070" s="20" t="s">
        <v>238</v>
      </c>
      <c r="J1070" s="11" t="s">
        <v>240</v>
      </c>
      <c r="K1070" s="11" t="s">
        <v>4263</v>
      </c>
      <c r="L1070" s="11">
        <v>2</v>
      </c>
    </row>
    <row r="1071" spans="1:12">
      <c r="A1071" s="11" t="s">
        <v>1945</v>
      </c>
      <c r="D1071" s="11" t="s">
        <v>239</v>
      </c>
      <c r="E1071" s="19" t="s">
        <v>2174</v>
      </c>
      <c r="F1071" s="10">
        <v>42036</v>
      </c>
      <c r="G1071" s="10">
        <v>45689</v>
      </c>
      <c r="H1071" s="11">
        <v>11</v>
      </c>
      <c r="I1071" s="20" t="s">
        <v>238</v>
      </c>
      <c r="J1071" s="11" t="s">
        <v>240</v>
      </c>
      <c r="K1071" s="11" t="s">
        <v>4263</v>
      </c>
      <c r="L1071" s="11">
        <v>2</v>
      </c>
    </row>
    <row r="1072" spans="1:12">
      <c r="A1072" s="11" t="s">
        <v>1946</v>
      </c>
      <c r="D1072" s="11" t="s">
        <v>239</v>
      </c>
      <c r="E1072" s="19" t="s">
        <v>2175</v>
      </c>
      <c r="F1072" s="10">
        <v>42036</v>
      </c>
      <c r="G1072" s="10">
        <v>45689</v>
      </c>
      <c r="H1072" s="11">
        <v>11</v>
      </c>
      <c r="I1072" s="20" t="s">
        <v>238</v>
      </c>
      <c r="J1072" s="11" t="s">
        <v>240</v>
      </c>
      <c r="K1072" s="11" t="s">
        <v>4263</v>
      </c>
      <c r="L1072" s="11">
        <v>2</v>
      </c>
    </row>
    <row r="1073" spans="1:12">
      <c r="A1073" s="11" t="s">
        <v>1947</v>
      </c>
      <c r="D1073" s="11" t="s">
        <v>239</v>
      </c>
      <c r="E1073" s="19" t="s">
        <v>2176</v>
      </c>
      <c r="F1073" s="10">
        <v>42036</v>
      </c>
      <c r="G1073" s="10">
        <v>45689</v>
      </c>
      <c r="H1073" s="11">
        <v>11</v>
      </c>
      <c r="I1073" s="20" t="s">
        <v>238</v>
      </c>
      <c r="J1073" s="11" t="s">
        <v>240</v>
      </c>
      <c r="K1073" s="11" t="s">
        <v>4263</v>
      </c>
      <c r="L1073" s="11">
        <v>2</v>
      </c>
    </row>
    <row r="1074" spans="1:12">
      <c r="A1074" s="11" t="s">
        <v>1948</v>
      </c>
      <c r="D1074" s="11" t="s">
        <v>239</v>
      </c>
      <c r="E1074" s="19" t="s">
        <v>2177</v>
      </c>
      <c r="F1074" s="10">
        <v>42036</v>
      </c>
      <c r="G1074" s="10">
        <v>45689</v>
      </c>
      <c r="H1074" s="11">
        <v>11</v>
      </c>
      <c r="I1074" s="20" t="s">
        <v>238</v>
      </c>
      <c r="J1074" s="11" t="s">
        <v>240</v>
      </c>
      <c r="K1074" s="11" t="s">
        <v>4263</v>
      </c>
      <c r="L1074" s="11">
        <v>2</v>
      </c>
    </row>
    <row r="1075" spans="1:12">
      <c r="A1075" s="11" t="s">
        <v>1949</v>
      </c>
      <c r="D1075" s="11" t="s">
        <v>239</v>
      </c>
      <c r="E1075" s="19" t="s">
        <v>2178</v>
      </c>
      <c r="F1075" s="10">
        <v>42036</v>
      </c>
      <c r="G1075" s="10">
        <v>45689</v>
      </c>
      <c r="H1075" s="11">
        <v>11</v>
      </c>
      <c r="I1075" s="20" t="s">
        <v>238</v>
      </c>
      <c r="J1075" s="11" t="s">
        <v>240</v>
      </c>
      <c r="K1075" s="11" t="s">
        <v>4263</v>
      </c>
      <c r="L1075" s="11">
        <v>2</v>
      </c>
    </row>
    <row r="1076" spans="1:12">
      <c r="A1076" s="11" t="s">
        <v>1950</v>
      </c>
      <c r="D1076" s="11" t="s">
        <v>239</v>
      </c>
      <c r="E1076" s="19" t="s">
        <v>2179</v>
      </c>
      <c r="F1076" s="10">
        <v>42036</v>
      </c>
      <c r="G1076" s="10">
        <v>45689</v>
      </c>
      <c r="H1076" s="11">
        <v>11</v>
      </c>
      <c r="I1076" s="20" t="s">
        <v>238</v>
      </c>
      <c r="J1076" s="11" t="s">
        <v>240</v>
      </c>
      <c r="K1076" s="11" t="s">
        <v>4263</v>
      </c>
      <c r="L1076" s="11">
        <v>2</v>
      </c>
    </row>
    <row r="1077" spans="1:12">
      <c r="A1077" s="11" t="s">
        <v>1951</v>
      </c>
      <c r="D1077" s="11" t="s">
        <v>239</v>
      </c>
      <c r="E1077" s="19" t="s">
        <v>2180</v>
      </c>
      <c r="F1077" s="10">
        <v>42036</v>
      </c>
      <c r="G1077" s="10">
        <v>45689</v>
      </c>
      <c r="H1077" s="11">
        <v>11</v>
      </c>
      <c r="I1077" s="20" t="s">
        <v>238</v>
      </c>
      <c r="J1077" s="11" t="s">
        <v>240</v>
      </c>
      <c r="K1077" s="11" t="s">
        <v>4263</v>
      </c>
      <c r="L1077" s="11">
        <v>2</v>
      </c>
    </row>
    <row r="1078" spans="1:12">
      <c r="A1078" s="11" t="s">
        <v>1952</v>
      </c>
      <c r="D1078" s="11" t="s">
        <v>239</v>
      </c>
      <c r="E1078" s="19" t="s">
        <v>2181</v>
      </c>
      <c r="F1078" s="10">
        <v>42036</v>
      </c>
      <c r="G1078" s="10">
        <v>45689</v>
      </c>
      <c r="H1078" s="11">
        <v>11</v>
      </c>
      <c r="I1078" s="20" t="s">
        <v>238</v>
      </c>
      <c r="J1078" s="11" t="s">
        <v>240</v>
      </c>
      <c r="K1078" s="11" t="s">
        <v>4263</v>
      </c>
      <c r="L1078" s="11">
        <v>2</v>
      </c>
    </row>
    <row r="1079" spans="1:12">
      <c r="A1079" s="11" t="s">
        <v>1953</v>
      </c>
      <c r="D1079" s="11" t="s">
        <v>239</v>
      </c>
      <c r="E1079" s="19" t="s">
        <v>2182</v>
      </c>
      <c r="F1079" s="10">
        <v>42036</v>
      </c>
      <c r="G1079" s="10">
        <v>45689</v>
      </c>
      <c r="H1079" s="11">
        <v>11</v>
      </c>
      <c r="I1079" s="20" t="s">
        <v>238</v>
      </c>
      <c r="J1079" s="11" t="s">
        <v>240</v>
      </c>
      <c r="K1079" s="11" t="s">
        <v>4263</v>
      </c>
      <c r="L1079" s="11">
        <v>2</v>
      </c>
    </row>
    <row r="1080" spans="1:12">
      <c r="A1080" s="11" t="s">
        <v>1954</v>
      </c>
      <c r="D1080" s="11" t="s">
        <v>239</v>
      </c>
      <c r="E1080" s="19" t="s">
        <v>2183</v>
      </c>
      <c r="F1080" s="10">
        <v>42036</v>
      </c>
      <c r="G1080" s="10">
        <v>45689</v>
      </c>
      <c r="H1080" s="11">
        <v>11</v>
      </c>
      <c r="I1080" s="20" t="s">
        <v>238</v>
      </c>
      <c r="J1080" s="11" t="s">
        <v>240</v>
      </c>
      <c r="K1080" s="11" t="s">
        <v>4263</v>
      </c>
      <c r="L1080" s="11">
        <v>2</v>
      </c>
    </row>
    <row r="1081" spans="1:12">
      <c r="A1081" s="11" t="s">
        <v>1955</v>
      </c>
      <c r="D1081" s="11" t="s">
        <v>239</v>
      </c>
      <c r="E1081" s="19" t="s">
        <v>2184</v>
      </c>
      <c r="F1081" s="10">
        <v>42036</v>
      </c>
      <c r="G1081" s="10">
        <v>45689</v>
      </c>
      <c r="H1081" s="11">
        <v>11</v>
      </c>
      <c r="I1081" s="20" t="s">
        <v>238</v>
      </c>
      <c r="J1081" s="11" t="s">
        <v>240</v>
      </c>
      <c r="K1081" s="11" t="s">
        <v>4263</v>
      </c>
      <c r="L1081" s="11">
        <v>2</v>
      </c>
    </row>
    <row r="1082" spans="1:12">
      <c r="A1082" s="11" t="s">
        <v>1956</v>
      </c>
      <c r="D1082" s="11" t="s">
        <v>239</v>
      </c>
      <c r="E1082" s="19" t="s">
        <v>2185</v>
      </c>
      <c r="F1082" s="10">
        <v>42036</v>
      </c>
      <c r="G1082" s="10">
        <v>45689</v>
      </c>
      <c r="H1082" s="11">
        <v>11</v>
      </c>
      <c r="I1082" s="20" t="s">
        <v>238</v>
      </c>
      <c r="J1082" s="11" t="s">
        <v>240</v>
      </c>
      <c r="K1082" s="11" t="s">
        <v>4263</v>
      </c>
      <c r="L1082" s="11">
        <v>2</v>
      </c>
    </row>
    <row r="1083" spans="1:12">
      <c r="A1083" s="11" t="s">
        <v>1957</v>
      </c>
      <c r="D1083" s="11" t="s">
        <v>239</v>
      </c>
      <c r="E1083" s="19" t="s">
        <v>2186</v>
      </c>
      <c r="F1083" s="10">
        <v>42036</v>
      </c>
      <c r="G1083" s="10">
        <v>45689</v>
      </c>
      <c r="H1083" s="11">
        <v>11</v>
      </c>
      <c r="I1083" s="20" t="s">
        <v>238</v>
      </c>
      <c r="J1083" s="11" t="s">
        <v>240</v>
      </c>
      <c r="K1083" s="11" t="s">
        <v>4263</v>
      </c>
      <c r="L1083" s="11">
        <v>2</v>
      </c>
    </row>
    <row r="1084" spans="1:12">
      <c r="A1084" s="11" t="s">
        <v>1958</v>
      </c>
      <c r="D1084" s="11" t="s">
        <v>239</v>
      </c>
      <c r="E1084" s="19" t="s">
        <v>2187</v>
      </c>
      <c r="F1084" s="10">
        <v>42036</v>
      </c>
      <c r="G1084" s="10">
        <v>45689</v>
      </c>
      <c r="H1084" s="11">
        <v>11</v>
      </c>
      <c r="I1084" s="20" t="s">
        <v>238</v>
      </c>
      <c r="J1084" s="11" t="s">
        <v>240</v>
      </c>
      <c r="K1084" s="11" t="s">
        <v>4263</v>
      </c>
      <c r="L1084" s="11">
        <v>2</v>
      </c>
    </row>
    <row r="1085" spans="1:12">
      <c r="A1085" s="11" t="s">
        <v>1959</v>
      </c>
      <c r="D1085" s="11" t="s">
        <v>239</v>
      </c>
      <c r="E1085" s="19" t="s">
        <v>2188</v>
      </c>
      <c r="F1085" s="10">
        <v>42036</v>
      </c>
      <c r="G1085" s="10">
        <v>45689</v>
      </c>
      <c r="H1085" s="11">
        <v>11</v>
      </c>
      <c r="I1085" s="20" t="s">
        <v>238</v>
      </c>
      <c r="J1085" s="11" t="s">
        <v>240</v>
      </c>
      <c r="K1085" s="11" t="s">
        <v>4263</v>
      </c>
      <c r="L1085" s="11">
        <v>2</v>
      </c>
    </row>
    <row r="1086" spans="1:12">
      <c r="A1086" s="11" t="s">
        <v>1960</v>
      </c>
      <c r="D1086" s="11" t="s">
        <v>239</v>
      </c>
      <c r="E1086" s="19" t="s">
        <v>2189</v>
      </c>
      <c r="F1086" s="10">
        <v>42036</v>
      </c>
      <c r="G1086" s="10">
        <v>45689</v>
      </c>
      <c r="H1086" s="11">
        <v>11</v>
      </c>
      <c r="I1086" s="20" t="s">
        <v>238</v>
      </c>
      <c r="J1086" s="11" t="s">
        <v>240</v>
      </c>
      <c r="K1086" s="11" t="s">
        <v>4263</v>
      </c>
      <c r="L1086" s="11">
        <v>2</v>
      </c>
    </row>
    <row r="1087" spans="1:12">
      <c r="A1087" s="11" t="s">
        <v>1961</v>
      </c>
      <c r="D1087" s="11" t="s">
        <v>239</v>
      </c>
      <c r="E1087" s="19" t="s">
        <v>2190</v>
      </c>
      <c r="F1087" s="10">
        <v>42036</v>
      </c>
      <c r="G1087" s="10">
        <v>45689</v>
      </c>
      <c r="H1087" s="11">
        <v>11</v>
      </c>
      <c r="I1087" s="20" t="s">
        <v>238</v>
      </c>
      <c r="J1087" s="11" t="s">
        <v>240</v>
      </c>
      <c r="K1087" s="11" t="s">
        <v>4263</v>
      </c>
      <c r="L1087" s="11">
        <v>2</v>
      </c>
    </row>
    <row r="1088" spans="1:12">
      <c r="A1088" s="11" t="s">
        <v>1962</v>
      </c>
      <c r="D1088" s="11" t="s">
        <v>239</v>
      </c>
      <c r="E1088" s="19" t="s">
        <v>2191</v>
      </c>
      <c r="F1088" s="10">
        <v>42036</v>
      </c>
      <c r="G1088" s="10">
        <v>45689</v>
      </c>
      <c r="H1088" s="11">
        <v>11</v>
      </c>
      <c r="I1088" s="20" t="s">
        <v>238</v>
      </c>
      <c r="J1088" s="11" t="s">
        <v>240</v>
      </c>
      <c r="K1088" s="11" t="s">
        <v>4263</v>
      </c>
      <c r="L1088" s="11">
        <v>2</v>
      </c>
    </row>
    <row r="1089" spans="1:12">
      <c r="A1089" s="11" t="s">
        <v>1963</v>
      </c>
      <c r="D1089" s="11" t="s">
        <v>239</v>
      </c>
      <c r="E1089" s="19" t="s">
        <v>2192</v>
      </c>
      <c r="F1089" s="10">
        <v>42036</v>
      </c>
      <c r="G1089" s="10">
        <v>45689</v>
      </c>
      <c r="H1089" s="11">
        <v>11</v>
      </c>
      <c r="I1089" s="20" t="s">
        <v>238</v>
      </c>
      <c r="J1089" s="11" t="s">
        <v>240</v>
      </c>
      <c r="K1089" s="11" t="s">
        <v>4263</v>
      </c>
      <c r="L1089" s="11">
        <v>2</v>
      </c>
    </row>
    <row r="1090" spans="1:12">
      <c r="A1090" s="11" t="s">
        <v>1964</v>
      </c>
      <c r="D1090" s="11" t="s">
        <v>239</v>
      </c>
      <c r="E1090" s="19" t="s">
        <v>2193</v>
      </c>
      <c r="F1090" s="10">
        <v>42036</v>
      </c>
      <c r="G1090" s="10">
        <v>45689</v>
      </c>
      <c r="H1090" s="11">
        <v>11</v>
      </c>
      <c r="I1090" s="20" t="s">
        <v>238</v>
      </c>
      <c r="J1090" s="11" t="s">
        <v>240</v>
      </c>
      <c r="K1090" s="11" t="s">
        <v>4263</v>
      </c>
      <c r="L1090" s="11">
        <v>2</v>
      </c>
    </row>
    <row r="1091" spans="1:12">
      <c r="A1091" s="11" t="s">
        <v>1965</v>
      </c>
      <c r="D1091" s="11" t="s">
        <v>239</v>
      </c>
      <c r="E1091" s="19" t="s">
        <v>2194</v>
      </c>
      <c r="F1091" s="10">
        <v>42036</v>
      </c>
      <c r="G1091" s="10">
        <v>45689</v>
      </c>
      <c r="H1091" s="11">
        <v>11</v>
      </c>
      <c r="I1091" s="20" t="s">
        <v>238</v>
      </c>
      <c r="J1091" s="11" t="s">
        <v>240</v>
      </c>
      <c r="K1091" s="11" t="s">
        <v>4263</v>
      </c>
      <c r="L1091" s="11">
        <v>2</v>
      </c>
    </row>
    <row r="1092" spans="1:12">
      <c r="A1092" s="11" t="s">
        <v>1966</v>
      </c>
      <c r="D1092" s="11" t="s">
        <v>239</v>
      </c>
      <c r="E1092" s="19" t="s">
        <v>2195</v>
      </c>
      <c r="F1092" s="10">
        <v>42036</v>
      </c>
      <c r="G1092" s="10">
        <v>45689</v>
      </c>
      <c r="H1092" s="11">
        <v>11</v>
      </c>
      <c r="I1092" s="20" t="s">
        <v>238</v>
      </c>
      <c r="J1092" s="11" t="s">
        <v>240</v>
      </c>
      <c r="K1092" s="11" t="s">
        <v>4263</v>
      </c>
      <c r="L1092" s="11">
        <v>2</v>
      </c>
    </row>
    <row r="1093" spans="1:12">
      <c r="A1093" s="11" t="s">
        <v>1967</v>
      </c>
      <c r="D1093" s="11" t="s">
        <v>239</v>
      </c>
      <c r="E1093" s="19" t="s">
        <v>2196</v>
      </c>
      <c r="F1093" s="10">
        <v>42036</v>
      </c>
      <c r="G1093" s="10">
        <v>45689</v>
      </c>
      <c r="H1093" s="11">
        <v>11</v>
      </c>
      <c r="I1093" s="20" t="s">
        <v>238</v>
      </c>
      <c r="J1093" s="11" t="s">
        <v>240</v>
      </c>
      <c r="K1093" s="11" t="s">
        <v>4263</v>
      </c>
      <c r="L1093" s="11">
        <v>2</v>
      </c>
    </row>
    <row r="1094" spans="1:12">
      <c r="A1094" s="11" t="s">
        <v>1968</v>
      </c>
      <c r="D1094" s="11" t="s">
        <v>239</v>
      </c>
      <c r="E1094" s="19" t="s">
        <v>2197</v>
      </c>
      <c r="F1094" s="10">
        <v>42036</v>
      </c>
      <c r="G1094" s="10">
        <v>45689</v>
      </c>
      <c r="H1094" s="11">
        <v>11</v>
      </c>
      <c r="I1094" s="20" t="s">
        <v>238</v>
      </c>
      <c r="J1094" s="11" t="s">
        <v>240</v>
      </c>
      <c r="K1094" s="11" t="s">
        <v>4263</v>
      </c>
      <c r="L1094" s="11">
        <v>2</v>
      </c>
    </row>
    <row r="1095" spans="1:12">
      <c r="A1095" s="11" t="s">
        <v>1969</v>
      </c>
      <c r="D1095" s="11" t="s">
        <v>239</v>
      </c>
      <c r="E1095" s="19" t="s">
        <v>2198</v>
      </c>
      <c r="F1095" s="10">
        <v>42036</v>
      </c>
      <c r="G1095" s="10">
        <v>45689</v>
      </c>
      <c r="H1095" s="11">
        <v>11</v>
      </c>
      <c r="I1095" s="20" t="s">
        <v>238</v>
      </c>
      <c r="J1095" s="11" t="s">
        <v>240</v>
      </c>
      <c r="K1095" s="11" t="s">
        <v>4263</v>
      </c>
      <c r="L1095" s="11">
        <v>2</v>
      </c>
    </row>
    <row r="1096" spans="1:12">
      <c r="A1096" s="11" t="s">
        <v>1970</v>
      </c>
      <c r="D1096" s="11" t="s">
        <v>239</v>
      </c>
      <c r="E1096" s="19" t="s">
        <v>2199</v>
      </c>
      <c r="F1096" s="10">
        <v>42036</v>
      </c>
      <c r="G1096" s="10">
        <v>45689</v>
      </c>
      <c r="H1096" s="11">
        <v>11</v>
      </c>
      <c r="I1096" s="20" t="s">
        <v>238</v>
      </c>
      <c r="J1096" s="11" t="s">
        <v>240</v>
      </c>
      <c r="K1096" s="11" t="s">
        <v>4263</v>
      </c>
      <c r="L1096" s="11">
        <v>2</v>
      </c>
    </row>
    <row r="1097" spans="1:12">
      <c r="A1097" s="11" t="s">
        <v>1971</v>
      </c>
      <c r="D1097" s="11" t="s">
        <v>239</v>
      </c>
      <c r="E1097" s="19" t="s">
        <v>2200</v>
      </c>
      <c r="F1097" s="10">
        <v>42036</v>
      </c>
      <c r="G1097" s="10">
        <v>45689</v>
      </c>
      <c r="H1097" s="11">
        <v>11</v>
      </c>
      <c r="I1097" s="20" t="s">
        <v>238</v>
      </c>
      <c r="J1097" s="11" t="s">
        <v>240</v>
      </c>
      <c r="K1097" s="11" t="s">
        <v>4263</v>
      </c>
      <c r="L1097" s="11">
        <v>2</v>
      </c>
    </row>
    <row r="1098" spans="1:12">
      <c r="A1098" s="11" t="s">
        <v>1972</v>
      </c>
      <c r="D1098" s="11" t="s">
        <v>239</v>
      </c>
      <c r="E1098" s="19" t="s">
        <v>2201</v>
      </c>
      <c r="F1098" s="10">
        <v>42036</v>
      </c>
      <c r="G1098" s="10">
        <v>45689</v>
      </c>
      <c r="H1098" s="11">
        <v>11</v>
      </c>
      <c r="I1098" s="20" t="s">
        <v>238</v>
      </c>
      <c r="J1098" s="11" t="s">
        <v>240</v>
      </c>
      <c r="K1098" s="11" t="s">
        <v>4263</v>
      </c>
      <c r="L1098" s="11">
        <v>2</v>
      </c>
    </row>
    <row r="1099" spans="1:12">
      <c r="A1099" s="11" t="s">
        <v>1973</v>
      </c>
      <c r="D1099" s="11" t="s">
        <v>239</v>
      </c>
      <c r="E1099" s="19" t="s">
        <v>2202</v>
      </c>
      <c r="F1099" s="10">
        <v>42036</v>
      </c>
      <c r="G1099" s="10">
        <v>45689</v>
      </c>
      <c r="H1099" s="11">
        <v>11</v>
      </c>
      <c r="I1099" s="20" t="s">
        <v>238</v>
      </c>
      <c r="J1099" s="11" t="s">
        <v>240</v>
      </c>
      <c r="K1099" s="11" t="s">
        <v>4263</v>
      </c>
      <c r="L1099" s="11">
        <v>2</v>
      </c>
    </row>
    <row r="1100" spans="1:12">
      <c r="A1100" s="11" t="s">
        <v>1974</v>
      </c>
      <c r="D1100" s="11" t="s">
        <v>239</v>
      </c>
      <c r="E1100" s="19" t="s">
        <v>2203</v>
      </c>
      <c r="F1100" s="10">
        <v>42036</v>
      </c>
      <c r="G1100" s="10">
        <v>45689</v>
      </c>
      <c r="H1100" s="11">
        <v>11</v>
      </c>
      <c r="I1100" s="20" t="s">
        <v>238</v>
      </c>
      <c r="J1100" s="11" t="s">
        <v>240</v>
      </c>
      <c r="K1100" s="11" t="s">
        <v>4263</v>
      </c>
      <c r="L1100" s="11">
        <v>2</v>
      </c>
    </row>
    <row r="1101" spans="1:12">
      <c r="A1101" s="11" t="s">
        <v>1975</v>
      </c>
      <c r="D1101" s="11" t="s">
        <v>239</v>
      </c>
      <c r="E1101" s="19" t="s">
        <v>2204</v>
      </c>
      <c r="F1101" s="10">
        <v>42036</v>
      </c>
      <c r="G1101" s="10">
        <v>45689</v>
      </c>
      <c r="H1101" s="11">
        <v>11</v>
      </c>
      <c r="I1101" s="20" t="s">
        <v>238</v>
      </c>
      <c r="J1101" s="11" t="s">
        <v>240</v>
      </c>
      <c r="K1101" s="11" t="s">
        <v>4263</v>
      </c>
      <c r="L1101" s="11">
        <v>2</v>
      </c>
    </row>
    <row r="1102" spans="1:12">
      <c r="A1102" s="11" t="s">
        <v>1976</v>
      </c>
      <c r="D1102" s="11" t="s">
        <v>239</v>
      </c>
      <c r="E1102" s="19" t="s">
        <v>2205</v>
      </c>
      <c r="F1102" s="10">
        <v>42036</v>
      </c>
      <c r="G1102" s="10">
        <v>45689</v>
      </c>
      <c r="H1102" s="11">
        <v>11</v>
      </c>
      <c r="I1102" s="20" t="s">
        <v>238</v>
      </c>
      <c r="J1102" s="11" t="s">
        <v>240</v>
      </c>
      <c r="K1102" s="11" t="s">
        <v>4263</v>
      </c>
      <c r="L1102" s="11">
        <v>2</v>
      </c>
    </row>
    <row r="1103" spans="1:12">
      <c r="A1103" s="11" t="s">
        <v>1977</v>
      </c>
      <c r="D1103" s="11" t="s">
        <v>239</v>
      </c>
      <c r="E1103" s="19" t="s">
        <v>2206</v>
      </c>
      <c r="F1103" s="10">
        <v>42036</v>
      </c>
      <c r="G1103" s="10">
        <v>45689</v>
      </c>
      <c r="H1103" s="11">
        <v>11</v>
      </c>
      <c r="I1103" s="20" t="s">
        <v>238</v>
      </c>
      <c r="J1103" s="11" t="s">
        <v>240</v>
      </c>
      <c r="K1103" s="11" t="s">
        <v>4263</v>
      </c>
      <c r="L1103" s="11">
        <v>2</v>
      </c>
    </row>
    <row r="1104" spans="1:12">
      <c r="A1104" s="11" t="s">
        <v>1978</v>
      </c>
      <c r="D1104" s="11" t="s">
        <v>239</v>
      </c>
      <c r="E1104" s="19" t="s">
        <v>2207</v>
      </c>
      <c r="F1104" s="10">
        <v>42036</v>
      </c>
      <c r="G1104" s="10">
        <v>45689</v>
      </c>
      <c r="H1104" s="11">
        <v>11</v>
      </c>
      <c r="I1104" s="20" t="s">
        <v>238</v>
      </c>
      <c r="J1104" s="11" t="s">
        <v>240</v>
      </c>
      <c r="K1104" s="11" t="s">
        <v>4263</v>
      </c>
      <c r="L1104" s="11">
        <v>2</v>
      </c>
    </row>
    <row r="1105" spans="1:12">
      <c r="A1105" s="11" t="s">
        <v>1979</v>
      </c>
      <c r="D1105" s="11" t="s">
        <v>239</v>
      </c>
      <c r="E1105" s="19" t="s">
        <v>2208</v>
      </c>
      <c r="F1105" s="10">
        <v>42036</v>
      </c>
      <c r="G1105" s="10">
        <v>45689</v>
      </c>
      <c r="H1105" s="11">
        <v>11</v>
      </c>
      <c r="I1105" s="20" t="s">
        <v>238</v>
      </c>
      <c r="J1105" s="11" t="s">
        <v>240</v>
      </c>
      <c r="K1105" s="11" t="s">
        <v>4263</v>
      </c>
      <c r="L1105" s="11">
        <v>2</v>
      </c>
    </row>
    <row r="1106" spans="1:12">
      <c r="A1106" s="11" t="s">
        <v>1980</v>
      </c>
      <c r="D1106" s="11" t="s">
        <v>239</v>
      </c>
      <c r="E1106" s="19" t="s">
        <v>2209</v>
      </c>
      <c r="F1106" s="10">
        <v>42036</v>
      </c>
      <c r="G1106" s="10">
        <v>45689</v>
      </c>
      <c r="H1106" s="11">
        <v>11</v>
      </c>
      <c r="I1106" s="20" t="s">
        <v>238</v>
      </c>
      <c r="J1106" s="11" t="s">
        <v>240</v>
      </c>
      <c r="K1106" s="11" t="s">
        <v>4263</v>
      </c>
      <c r="L1106" s="11">
        <v>2</v>
      </c>
    </row>
    <row r="1107" spans="1:12">
      <c r="A1107" s="11" t="s">
        <v>1981</v>
      </c>
      <c r="D1107" s="11" t="s">
        <v>239</v>
      </c>
      <c r="E1107" s="19" t="s">
        <v>2210</v>
      </c>
      <c r="F1107" s="10">
        <v>42036</v>
      </c>
      <c r="G1107" s="10">
        <v>45689</v>
      </c>
      <c r="H1107" s="11">
        <v>11</v>
      </c>
      <c r="I1107" s="20" t="s">
        <v>238</v>
      </c>
      <c r="J1107" s="11" t="s">
        <v>240</v>
      </c>
      <c r="K1107" s="11" t="s">
        <v>4263</v>
      </c>
      <c r="L1107" s="11">
        <v>2</v>
      </c>
    </row>
    <row r="1108" spans="1:12">
      <c r="A1108" s="11" t="s">
        <v>1982</v>
      </c>
      <c r="D1108" s="11" t="s">
        <v>239</v>
      </c>
      <c r="E1108" s="19" t="s">
        <v>2211</v>
      </c>
      <c r="F1108" s="10">
        <v>42036</v>
      </c>
      <c r="G1108" s="10">
        <v>45689</v>
      </c>
      <c r="H1108" s="11">
        <v>11</v>
      </c>
      <c r="I1108" s="20" t="s">
        <v>238</v>
      </c>
      <c r="J1108" s="11" t="s">
        <v>240</v>
      </c>
      <c r="K1108" s="11" t="s">
        <v>4263</v>
      </c>
      <c r="L1108" s="11">
        <v>2</v>
      </c>
    </row>
    <row r="1109" spans="1:12">
      <c r="A1109" s="11" t="s">
        <v>1983</v>
      </c>
      <c r="D1109" s="11" t="s">
        <v>239</v>
      </c>
      <c r="E1109" s="19" t="s">
        <v>2212</v>
      </c>
      <c r="F1109" s="10">
        <v>42036</v>
      </c>
      <c r="G1109" s="10">
        <v>45689</v>
      </c>
      <c r="H1109" s="11">
        <v>11</v>
      </c>
      <c r="I1109" s="20" t="s">
        <v>238</v>
      </c>
      <c r="J1109" s="11" t="s">
        <v>240</v>
      </c>
      <c r="K1109" s="11" t="s">
        <v>4263</v>
      </c>
      <c r="L1109" s="11">
        <v>2</v>
      </c>
    </row>
    <row r="1110" spans="1:12">
      <c r="A1110" s="11" t="s">
        <v>1984</v>
      </c>
      <c r="D1110" s="11" t="s">
        <v>239</v>
      </c>
      <c r="E1110" s="19" t="s">
        <v>2213</v>
      </c>
      <c r="F1110" s="10">
        <v>42036</v>
      </c>
      <c r="G1110" s="10">
        <v>45689</v>
      </c>
      <c r="H1110" s="11">
        <v>11</v>
      </c>
      <c r="I1110" s="20" t="s">
        <v>238</v>
      </c>
      <c r="J1110" s="11" t="s">
        <v>240</v>
      </c>
      <c r="K1110" s="11" t="s">
        <v>4263</v>
      </c>
      <c r="L1110" s="11">
        <v>2</v>
      </c>
    </row>
    <row r="1111" spans="1:12">
      <c r="A1111" s="11" t="s">
        <v>1985</v>
      </c>
      <c r="D1111" s="11" t="s">
        <v>239</v>
      </c>
      <c r="E1111" s="19" t="s">
        <v>2214</v>
      </c>
      <c r="F1111" s="10">
        <v>42036</v>
      </c>
      <c r="G1111" s="10">
        <v>45689</v>
      </c>
      <c r="H1111" s="11">
        <v>11</v>
      </c>
      <c r="I1111" s="20" t="s">
        <v>238</v>
      </c>
      <c r="J1111" s="11" t="s">
        <v>240</v>
      </c>
      <c r="K1111" s="11" t="s">
        <v>4263</v>
      </c>
      <c r="L1111" s="11">
        <v>2</v>
      </c>
    </row>
    <row r="1112" spans="1:12">
      <c r="A1112" s="11" t="s">
        <v>1986</v>
      </c>
      <c r="D1112" s="11" t="s">
        <v>239</v>
      </c>
      <c r="E1112" s="19" t="s">
        <v>2215</v>
      </c>
      <c r="F1112" s="10">
        <v>42036</v>
      </c>
      <c r="G1112" s="10">
        <v>45689</v>
      </c>
      <c r="H1112" s="11">
        <v>11</v>
      </c>
      <c r="I1112" s="20" t="s">
        <v>238</v>
      </c>
      <c r="J1112" s="11" t="s">
        <v>240</v>
      </c>
      <c r="K1112" s="11" t="s">
        <v>4263</v>
      </c>
      <c r="L1112" s="11">
        <v>2</v>
      </c>
    </row>
    <row r="1113" spans="1:12">
      <c r="A1113" s="11" t="s">
        <v>1987</v>
      </c>
      <c r="D1113" s="11" t="s">
        <v>239</v>
      </c>
      <c r="E1113" s="19" t="s">
        <v>2216</v>
      </c>
      <c r="F1113" s="10">
        <v>42036</v>
      </c>
      <c r="G1113" s="10">
        <v>45689</v>
      </c>
      <c r="H1113" s="11">
        <v>11</v>
      </c>
      <c r="I1113" s="20" t="s">
        <v>238</v>
      </c>
      <c r="J1113" s="11" t="s">
        <v>240</v>
      </c>
      <c r="K1113" s="11" t="s">
        <v>4263</v>
      </c>
      <c r="L1113" s="11">
        <v>2</v>
      </c>
    </row>
    <row r="1114" spans="1:12">
      <c r="A1114" s="11" t="s">
        <v>1988</v>
      </c>
      <c r="D1114" s="11" t="s">
        <v>239</v>
      </c>
      <c r="E1114" s="19" t="s">
        <v>2217</v>
      </c>
      <c r="F1114" s="10">
        <v>42036</v>
      </c>
      <c r="G1114" s="10">
        <v>45689</v>
      </c>
      <c r="H1114" s="11">
        <v>11</v>
      </c>
      <c r="I1114" s="20" t="s">
        <v>238</v>
      </c>
      <c r="J1114" s="11" t="s">
        <v>240</v>
      </c>
      <c r="K1114" s="11" t="s">
        <v>4263</v>
      </c>
      <c r="L1114" s="11">
        <v>2</v>
      </c>
    </row>
    <row r="1115" spans="1:12">
      <c r="A1115" s="11" t="s">
        <v>1989</v>
      </c>
      <c r="D1115" s="11" t="s">
        <v>239</v>
      </c>
      <c r="E1115" s="19" t="s">
        <v>2218</v>
      </c>
      <c r="F1115" s="10">
        <v>42036</v>
      </c>
      <c r="G1115" s="10">
        <v>45689</v>
      </c>
      <c r="H1115" s="11">
        <v>11</v>
      </c>
      <c r="I1115" s="20" t="s">
        <v>238</v>
      </c>
      <c r="J1115" s="11" t="s">
        <v>240</v>
      </c>
      <c r="K1115" s="11" t="s">
        <v>4263</v>
      </c>
      <c r="L1115" s="11">
        <v>2</v>
      </c>
    </row>
    <row r="1116" spans="1:12">
      <c r="A1116" s="11" t="s">
        <v>1990</v>
      </c>
      <c r="D1116" s="11" t="s">
        <v>239</v>
      </c>
      <c r="E1116" s="19" t="s">
        <v>2219</v>
      </c>
      <c r="F1116" s="10">
        <v>42036</v>
      </c>
      <c r="G1116" s="10">
        <v>45689</v>
      </c>
      <c r="H1116" s="11">
        <v>11</v>
      </c>
      <c r="I1116" s="20" t="s">
        <v>238</v>
      </c>
      <c r="J1116" s="11" t="s">
        <v>240</v>
      </c>
      <c r="K1116" s="11" t="s">
        <v>4263</v>
      </c>
      <c r="L1116" s="11">
        <v>2</v>
      </c>
    </row>
    <row r="1117" spans="1:12">
      <c r="A1117" s="11" t="s">
        <v>1991</v>
      </c>
      <c r="D1117" s="11" t="s">
        <v>239</v>
      </c>
      <c r="E1117" s="19" t="s">
        <v>2220</v>
      </c>
      <c r="F1117" s="10">
        <v>42036</v>
      </c>
      <c r="G1117" s="10">
        <v>45689</v>
      </c>
      <c r="H1117" s="11">
        <v>11</v>
      </c>
      <c r="I1117" s="20" t="s">
        <v>238</v>
      </c>
      <c r="J1117" s="11" t="s">
        <v>240</v>
      </c>
      <c r="K1117" s="11" t="s">
        <v>4263</v>
      </c>
      <c r="L1117" s="11">
        <v>2</v>
      </c>
    </row>
    <row r="1118" spans="1:12">
      <c r="A1118" s="11" t="s">
        <v>1992</v>
      </c>
      <c r="D1118" s="11" t="s">
        <v>239</v>
      </c>
      <c r="E1118" s="19" t="s">
        <v>2221</v>
      </c>
      <c r="F1118" s="10">
        <v>42036</v>
      </c>
      <c r="G1118" s="10">
        <v>45689</v>
      </c>
      <c r="H1118" s="11">
        <v>11</v>
      </c>
      <c r="I1118" s="20" t="s">
        <v>238</v>
      </c>
      <c r="J1118" s="11" t="s">
        <v>240</v>
      </c>
      <c r="K1118" s="11" t="s">
        <v>4263</v>
      </c>
      <c r="L1118" s="11">
        <v>2</v>
      </c>
    </row>
    <row r="1119" spans="1:12">
      <c r="A1119" s="11" t="s">
        <v>1993</v>
      </c>
      <c r="D1119" s="11" t="s">
        <v>239</v>
      </c>
      <c r="E1119" s="19" t="s">
        <v>2222</v>
      </c>
      <c r="F1119" s="10">
        <v>42036</v>
      </c>
      <c r="G1119" s="10">
        <v>45689</v>
      </c>
      <c r="H1119" s="11">
        <v>11</v>
      </c>
      <c r="I1119" s="20" t="s">
        <v>238</v>
      </c>
      <c r="J1119" s="11" t="s">
        <v>240</v>
      </c>
      <c r="K1119" s="11" t="s">
        <v>4263</v>
      </c>
      <c r="L1119" s="11">
        <v>2</v>
      </c>
    </row>
    <row r="1120" spans="1:12">
      <c r="A1120" s="11" t="s">
        <v>1994</v>
      </c>
      <c r="D1120" s="11" t="s">
        <v>239</v>
      </c>
      <c r="E1120" s="19" t="s">
        <v>2223</v>
      </c>
      <c r="F1120" s="10">
        <v>42036</v>
      </c>
      <c r="G1120" s="10">
        <v>45689</v>
      </c>
      <c r="H1120" s="11">
        <v>11</v>
      </c>
      <c r="I1120" s="20" t="s">
        <v>238</v>
      </c>
      <c r="J1120" s="11" t="s">
        <v>240</v>
      </c>
      <c r="K1120" s="11" t="s">
        <v>4263</v>
      </c>
      <c r="L1120" s="11">
        <v>2</v>
      </c>
    </row>
    <row r="1121" spans="1:12">
      <c r="A1121" s="11" t="s">
        <v>1995</v>
      </c>
      <c r="D1121" s="11" t="s">
        <v>239</v>
      </c>
      <c r="E1121" s="19" t="s">
        <v>2224</v>
      </c>
      <c r="F1121" s="10">
        <v>42036</v>
      </c>
      <c r="G1121" s="10">
        <v>45689</v>
      </c>
      <c r="H1121" s="11">
        <v>11</v>
      </c>
      <c r="I1121" s="20" t="s">
        <v>238</v>
      </c>
      <c r="J1121" s="11" t="s">
        <v>240</v>
      </c>
      <c r="K1121" s="11" t="s">
        <v>4263</v>
      </c>
      <c r="L1121" s="11">
        <v>2</v>
      </c>
    </row>
    <row r="1122" spans="1:12">
      <c r="A1122" s="11" t="s">
        <v>1936</v>
      </c>
      <c r="D1122" s="11" t="s">
        <v>239</v>
      </c>
      <c r="E1122" s="19" t="s">
        <v>2225</v>
      </c>
      <c r="F1122" s="10">
        <v>42036</v>
      </c>
      <c r="G1122" s="10">
        <v>45689</v>
      </c>
      <c r="H1122" s="11">
        <v>11</v>
      </c>
      <c r="I1122" s="20" t="s">
        <v>238</v>
      </c>
      <c r="J1122" s="11" t="s">
        <v>240</v>
      </c>
      <c r="K1122" s="11" t="s">
        <v>4263</v>
      </c>
      <c r="L1122" s="11">
        <v>2</v>
      </c>
    </row>
    <row r="1123" spans="1:12">
      <c r="A1123" s="11" t="s">
        <v>1937</v>
      </c>
      <c r="D1123" s="11" t="s">
        <v>239</v>
      </c>
      <c r="E1123" s="19" t="s">
        <v>2226</v>
      </c>
      <c r="F1123" s="10">
        <v>42036</v>
      </c>
      <c r="G1123" s="10">
        <v>45689</v>
      </c>
      <c r="H1123" s="11">
        <v>11</v>
      </c>
      <c r="I1123" s="20" t="s">
        <v>238</v>
      </c>
      <c r="J1123" s="11" t="s">
        <v>240</v>
      </c>
      <c r="K1123" s="11" t="s">
        <v>4263</v>
      </c>
      <c r="L1123" s="11">
        <v>2</v>
      </c>
    </row>
    <row r="1124" spans="1:12">
      <c r="A1124" s="11" t="s">
        <v>1938</v>
      </c>
      <c r="D1124" s="11" t="s">
        <v>239</v>
      </c>
      <c r="E1124" s="19" t="s">
        <v>2227</v>
      </c>
      <c r="F1124" s="10">
        <v>42036</v>
      </c>
      <c r="G1124" s="10">
        <v>45689</v>
      </c>
      <c r="H1124" s="11">
        <v>11</v>
      </c>
      <c r="I1124" s="20" t="s">
        <v>238</v>
      </c>
      <c r="J1124" s="11" t="s">
        <v>240</v>
      </c>
      <c r="K1124" s="11" t="s">
        <v>4263</v>
      </c>
      <c r="L1124" s="11">
        <v>2</v>
      </c>
    </row>
    <row r="1125" spans="1:12">
      <c r="A1125" s="11" t="s">
        <v>1939</v>
      </c>
      <c r="D1125" s="11" t="s">
        <v>239</v>
      </c>
      <c r="E1125" s="19" t="s">
        <v>2228</v>
      </c>
      <c r="F1125" s="10">
        <v>42036</v>
      </c>
      <c r="G1125" s="10">
        <v>45689</v>
      </c>
      <c r="H1125" s="11">
        <v>11</v>
      </c>
      <c r="I1125" s="20" t="s">
        <v>238</v>
      </c>
      <c r="J1125" s="11" t="s">
        <v>240</v>
      </c>
      <c r="K1125" s="11" t="s">
        <v>4263</v>
      </c>
      <c r="L1125" s="11">
        <v>2</v>
      </c>
    </row>
    <row r="1126" spans="1:12">
      <c r="A1126" s="11" t="s">
        <v>1940</v>
      </c>
      <c r="D1126" s="11" t="s">
        <v>239</v>
      </c>
      <c r="E1126" s="19" t="s">
        <v>2229</v>
      </c>
      <c r="F1126" s="10">
        <v>42036</v>
      </c>
      <c r="G1126" s="10">
        <v>45689</v>
      </c>
      <c r="H1126" s="11">
        <v>11</v>
      </c>
      <c r="I1126" s="20" t="s">
        <v>238</v>
      </c>
      <c r="J1126" s="11" t="s">
        <v>240</v>
      </c>
      <c r="K1126" s="11" t="s">
        <v>4263</v>
      </c>
      <c r="L1126" s="11">
        <v>2</v>
      </c>
    </row>
    <row r="1127" spans="1:12">
      <c r="A1127" s="11" t="s">
        <v>1941</v>
      </c>
      <c r="D1127" s="11" t="s">
        <v>239</v>
      </c>
      <c r="E1127" s="19" t="s">
        <v>2230</v>
      </c>
      <c r="F1127" s="10">
        <v>42036</v>
      </c>
      <c r="G1127" s="10">
        <v>45689</v>
      </c>
      <c r="H1127" s="11">
        <v>11</v>
      </c>
      <c r="I1127" s="20" t="s">
        <v>238</v>
      </c>
      <c r="J1127" s="11" t="s">
        <v>240</v>
      </c>
      <c r="K1127" s="11" t="s">
        <v>4263</v>
      </c>
      <c r="L1127" s="11">
        <v>2</v>
      </c>
    </row>
    <row r="1128" spans="1:12">
      <c r="A1128" s="11" t="s">
        <v>1942</v>
      </c>
      <c r="D1128" s="11" t="s">
        <v>239</v>
      </c>
      <c r="E1128" s="19" t="s">
        <v>2231</v>
      </c>
      <c r="F1128" s="10">
        <v>42036</v>
      </c>
      <c r="G1128" s="10">
        <v>45689</v>
      </c>
      <c r="H1128" s="11">
        <v>11</v>
      </c>
      <c r="I1128" s="20" t="s">
        <v>238</v>
      </c>
      <c r="J1128" s="11" t="s">
        <v>240</v>
      </c>
      <c r="K1128" s="11" t="s">
        <v>4263</v>
      </c>
      <c r="L1128" s="11">
        <v>2</v>
      </c>
    </row>
    <row r="1129" spans="1:12">
      <c r="A1129" s="11" t="s">
        <v>1943</v>
      </c>
      <c r="D1129" s="11" t="s">
        <v>239</v>
      </c>
      <c r="E1129" s="19" t="s">
        <v>2232</v>
      </c>
      <c r="F1129" s="10">
        <v>42036</v>
      </c>
      <c r="G1129" s="10">
        <v>45689</v>
      </c>
      <c r="H1129" s="11">
        <v>11</v>
      </c>
      <c r="I1129" s="20" t="s">
        <v>238</v>
      </c>
      <c r="J1129" s="11" t="s">
        <v>240</v>
      </c>
      <c r="K1129" s="11" t="s">
        <v>4263</v>
      </c>
      <c r="L1129" s="11">
        <v>2</v>
      </c>
    </row>
    <row r="1130" spans="1:12">
      <c r="A1130" s="11" t="s">
        <v>1944</v>
      </c>
      <c r="D1130" s="11" t="s">
        <v>239</v>
      </c>
      <c r="E1130" s="19" t="s">
        <v>2233</v>
      </c>
      <c r="F1130" s="10">
        <v>42036</v>
      </c>
      <c r="G1130" s="10">
        <v>45689</v>
      </c>
      <c r="H1130" s="11">
        <v>11</v>
      </c>
      <c r="I1130" s="20" t="s">
        <v>238</v>
      </c>
      <c r="J1130" s="11" t="s">
        <v>240</v>
      </c>
      <c r="K1130" s="11" t="s">
        <v>4263</v>
      </c>
      <c r="L1130" s="11">
        <v>2</v>
      </c>
    </row>
    <row r="1131" spans="1:12">
      <c r="A1131" s="11" t="s">
        <v>1996</v>
      </c>
      <c r="D1131" s="11" t="s">
        <v>239</v>
      </c>
      <c r="E1131" s="19" t="s">
        <v>2234</v>
      </c>
      <c r="F1131" s="10">
        <v>42036</v>
      </c>
      <c r="G1131" s="10">
        <v>45689</v>
      </c>
      <c r="H1131" s="11">
        <v>11</v>
      </c>
      <c r="I1131" s="20" t="s">
        <v>238</v>
      </c>
      <c r="J1131" s="11" t="s">
        <v>240</v>
      </c>
      <c r="K1131" s="11" t="s">
        <v>4263</v>
      </c>
      <c r="L1131" s="11">
        <v>2</v>
      </c>
    </row>
    <row r="1132" spans="1:12">
      <c r="A1132" s="11" t="s">
        <v>1997</v>
      </c>
      <c r="D1132" s="11" t="s">
        <v>239</v>
      </c>
      <c r="E1132" s="19" t="s">
        <v>2235</v>
      </c>
      <c r="F1132" s="10">
        <v>42036</v>
      </c>
      <c r="G1132" s="10">
        <v>45689</v>
      </c>
      <c r="H1132" s="11">
        <v>11</v>
      </c>
      <c r="I1132" s="20" t="s">
        <v>238</v>
      </c>
      <c r="J1132" s="11" t="s">
        <v>240</v>
      </c>
      <c r="K1132" s="11" t="s">
        <v>4263</v>
      </c>
      <c r="L1132" s="11">
        <v>2</v>
      </c>
    </row>
    <row r="1133" spans="1:12">
      <c r="A1133" s="11" t="s">
        <v>1998</v>
      </c>
      <c r="D1133" s="11" t="s">
        <v>239</v>
      </c>
      <c r="E1133" s="19" t="s">
        <v>2236</v>
      </c>
      <c r="F1133" s="10">
        <v>42036</v>
      </c>
      <c r="G1133" s="10">
        <v>45689</v>
      </c>
      <c r="H1133" s="11">
        <v>11</v>
      </c>
      <c r="I1133" s="20" t="s">
        <v>238</v>
      </c>
      <c r="J1133" s="11" t="s">
        <v>240</v>
      </c>
      <c r="K1133" s="11" t="s">
        <v>4263</v>
      </c>
      <c r="L1133" s="11">
        <v>2</v>
      </c>
    </row>
    <row r="1134" spans="1:12">
      <c r="A1134" s="11" t="s">
        <v>1948</v>
      </c>
      <c r="D1134" s="11" t="s">
        <v>239</v>
      </c>
      <c r="E1134" s="19" t="s">
        <v>2237</v>
      </c>
      <c r="F1134" s="10">
        <v>42036</v>
      </c>
      <c r="G1134" s="10">
        <v>45689</v>
      </c>
      <c r="H1134" s="11">
        <v>11</v>
      </c>
      <c r="I1134" s="20" t="s">
        <v>238</v>
      </c>
      <c r="J1134" s="11" t="s">
        <v>240</v>
      </c>
      <c r="K1134" s="11" t="s">
        <v>4263</v>
      </c>
      <c r="L1134" s="11">
        <v>2</v>
      </c>
    </row>
    <row r="1135" spans="1:12">
      <c r="A1135" s="11" t="s">
        <v>1949</v>
      </c>
      <c r="D1135" s="11" t="s">
        <v>239</v>
      </c>
      <c r="E1135" s="19" t="s">
        <v>2238</v>
      </c>
      <c r="F1135" s="10">
        <v>42036</v>
      </c>
      <c r="G1135" s="10">
        <v>45689</v>
      </c>
      <c r="H1135" s="11">
        <v>11</v>
      </c>
      <c r="I1135" s="20" t="s">
        <v>238</v>
      </c>
      <c r="J1135" s="11" t="s">
        <v>240</v>
      </c>
      <c r="K1135" s="11" t="s">
        <v>4263</v>
      </c>
      <c r="L1135" s="11">
        <v>2</v>
      </c>
    </row>
    <row r="1136" spans="1:12">
      <c r="A1136" s="11" t="s">
        <v>1950</v>
      </c>
      <c r="D1136" s="11" t="s">
        <v>239</v>
      </c>
      <c r="E1136" s="19" t="s">
        <v>2239</v>
      </c>
      <c r="F1136" s="10">
        <v>42036</v>
      </c>
      <c r="G1136" s="10">
        <v>45689</v>
      </c>
      <c r="H1136" s="11">
        <v>11</v>
      </c>
      <c r="I1136" s="20" t="s">
        <v>238</v>
      </c>
      <c r="J1136" s="11" t="s">
        <v>240</v>
      </c>
      <c r="K1136" s="11" t="s">
        <v>4263</v>
      </c>
      <c r="L1136" s="11">
        <v>2</v>
      </c>
    </row>
    <row r="1137" spans="1:12">
      <c r="A1137" s="11" t="s">
        <v>1951</v>
      </c>
      <c r="D1137" s="11" t="s">
        <v>239</v>
      </c>
      <c r="E1137" s="19" t="s">
        <v>2240</v>
      </c>
      <c r="F1137" s="10">
        <v>42036</v>
      </c>
      <c r="G1137" s="10">
        <v>45689</v>
      </c>
      <c r="H1137" s="11">
        <v>11</v>
      </c>
      <c r="I1137" s="20" t="s">
        <v>238</v>
      </c>
      <c r="J1137" s="11" t="s">
        <v>240</v>
      </c>
      <c r="K1137" s="11" t="s">
        <v>4263</v>
      </c>
      <c r="L1137" s="11">
        <v>2</v>
      </c>
    </row>
    <row r="1138" spans="1:12">
      <c r="A1138" s="11" t="s">
        <v>1952</v>
      </c>
      <c r="D1138" s="11" t="s">
        <v>239</v>
      </c>
      <c r="E1138" s="19" t="s">
        <v>2241</v>
      </c>
      <c r="F1138" s="10">
        <v>42036</v>
      </c>
      <c r="G1138" s="10">
        <v>45689</v>
      </c>
      <c r="H1138" s="11">
        <v>11</v>
      </c>
      <c r="I1138" s="20" t="s">
        <v>238</v>
      </c>
      <c r="J1138" s="11" t="s">
        <v>240</v>
      </c>
      <c r="K1138" s="11" t="s">
        <v>4263</v>
      </c>
      <c r="L1138" s="11">
        <v>2</v>
      </c>
    </row>
    <row r="1139" spans="1:12">
      <c r="A1139" s="11" t="s">
        <v>1953</v>
      </c>
      <c r="D1139" s="11" t="s">
        <v>239</v>
      </c>
      <c r="E1139" s="19" t="s">
        <v>2242</v>
      </c>
      <c r="F1139" s="10">
        <v>42036</v>
      </c>
      <c r="G1139" s="10">
        <v>45689</v>
      </c>
      <c r="H1139" s="11">
        <v>11</v>
      </c>
      <c r="I1139" s="20" t="s">
        <v>238</v>
      </c>
      <c r="J1139" s="11" t="s">
        <v>240</v>
      </c>
      <c r="K1139" s="11" t="s">
        <v>4263</v>
      </c>
      <c r="L1139" s="11">
        <v>2</v>
      </c>
    </row>
    <row r="1140" spans="1:12">
      <c r="A1140" s="11" t="s">
        <v>1954</v>
      </c>
      <c r="D1140" s="11" t="s">
        <v>239</v>
      </c>
      <c r="E1140" s="19" t="s">
        <v>2243</v>
      </c>
      <c r="F1140" s="10">
        <v>42036</v>
      </c>
      <c r="G1140" s="10">
        <v>45689</v>
      </c>
      <c r="H1140" s="11">
        <v>11</v>
      </c>
      <c r="I1140" s="20" t="s">
        <v>238</v>
      </c>
      <c r="J1140" s="11" t="s">
        <v>240</v>
      </c>
      <c r="K1140" s="11" t="s">
        <v>4263</v>
      </c>
      <c r="L1140" s="11">
        <v>2</v>
      </c>
    </row>
    <row r="1141" spans="1:12">
      <c r="A1141" s="11" t="s">
        <v>1955</v>
      </c>
      <c r="D1141" s="11" t="s">
        <v>239</v>
      </c>
      <c r="E1141" s="19" t="s">
        <v>2244</v>
      </c>
      <c r="F1141" s="10">
        <v>42036</v>
      </c>
      <c r="G1141" s="10">
        <v>45689</v>
      </c>
      <c r="H1141" s="11">
        <v>11</v>
      </c>
      <c r="I1141" s="20" t="s">
        <v>238</v>
      </c>
      <c r="J1141" s="11" t="s">
        <v>240</v>
      </c>
      <c r="K1141" s="11" t="s">
        <v>4263</v>
      </c>
      <c r="L1141" s="11">
        <v>2</v>
      </c>
    </row>
    <row r="1142" spans="1:12">
      <c r="A1142" s="11" t="s">
        <v>1956</v>
      </c>
      <c r="D1142" s="11" t="s">
        <v>239</v>
      </c>
      <c r="E1142" s="19" t="s">
        <v>2245</v>
      </c>
      <c r="F1142" s="10">
        <v>42036</v>
      </c>
      <c r="G1142" s="10">
        <v>45689</v>
      </c>
      <c r="H1142" s="11">
        <v>11</v>
      </c>
      <c r="I1142" s="20" t="s">
        <v>238</v>
      </c>
      <c r="J1142" s="11" t="s">
        <v>240</v>
      </c>
      <c r="K1142" s="11" t="s">
        <v>4263</v>
      </c>
      <c r="L1142" s="11">
        <v>2</v>
      </c>
    </row>
    <row r="1143" spans="1:12">
      <c r="A1143" s="11" t="s">
        <v>1957</v>
      </c>
      <c r="D1143" s="11" t="s">
        <v>239</v>
      </c>
      <c r="E1143" s="19" t="s">
        <v>2246</v>
      </c>
      <c r="F1143" s="10">
        <v>42036</v>
      </c>
      <c r="G1143" s="10">
        <v>45689</v>
      </c>
      <c r="H1143" s="11">
        <v>11</v>
      </c>
      <c r="I1143" s="20" t="s">
        <v>238</v>
      </c>
      <c r="J1143" s="11" t="s">
        <v>240</v>
      </c>
      <c r="K1143" s="11" t="s">
        <v>4263</v>
      </c>
      <c r="L1143" s="11">
        <v>2</v>
      </c>
    </row>
    <row r="1144" spans="1:12">
      <c r="A1144" s="11" t="s">
        <v>1958</v>
      </c>
      <c r="D1144" s="11" t="s">
        <v>239</v>
      </c>
      <c r="E1144" s="19" t="s">
        <v>2247</v>
      </c>
      <c r="F1144" s="10">
        <v>42036</v>
      </c>
      <c r="G1144" s="10">
        <v>45689</v>
      </c>
      <c r="H1144" s="11">
        <v>11</v>
      </c>
      <c r="I1144" s="20" t="s">
        <v>238</v>
      </c>
      <c r="J1144" s="11" t="s">
        <v>240</v>
      </c>
      <c r="K1144" s="11" t="s">
        <v>4263</v>
      </c>
      <c r="L1144" s="11">
        <v>2</v>
      </c>
    </row>
    <row r="1145" spans="1:12">
      <c r="A1145" s="11" t="s">
        <v>1959</v>
      </c>
      <c r="D1145" s="11" t="s">
        <v>239</v>
      </c>
      <c r="E1145" s="19" t="s">
        <v>2248</v>
      </c>
      <c r="F1145" s="10">
        <v>42036</v>
      </c>
      <c r="G1145" s="10">
        <v>45689</v>
      </c>
      <c r="H1145" s="11">
        <v>11</v>
      </c>
      <c r="I1145" s="20" t="s">
        <v>238</v>
      </c>
      <c r="J1145" s="11" t="s">
        <v>240</v>
      </c>
      <c r="K1145" s="11" t="s">
        <v>4263</v>
      </c>
      <c r="L1145" s="11">
        <v>2</v>
      </c>
    </row>
    <row r="1146" spans="1:12">
      <c r="A1146" s="11" t="s">
        <v>1999</v>
      </c>
      <c r="D1146" s="11" t="s">
        <v>239</v>
      </c>
      <c r="E1146" s="19" t="s">
        <v>2249</v>
      </c>
      <c r="F1146" s="10">
        <v>42036</v>
      </c>
      <c r="G1146" s="10">
        <v>45689</v>
      </c>
      <c r="H1146" s="11">
        <v>11</v>
      </c>
      <c r="I1146" s="20" t="s">
        <v>238</v>
      </c>
      <c r="J1146" s="11" t="s">
        <v>240</v>
      </c>
      <c r="K1146" s="11" t="s">
        <v>4263</v>
      </c>
      <c r="L1146" s="11">
        <v>2</v>
      </c>
    </row>
    <row r="1147" spans="1:12">
      <c r="A1147" s="11" t="s">
        <v>2000</v>
      </c>
      <c r="D1147" s="11" t="s">
        <v>239</v>
      </c>
      <c r="E1147" s="19" t="s">
        <v>2250</v>
      </c>
      <c r="F1147" s="10">
        <v>42036</v>
      </c>
      <c r="G1147" s="10">
        <v>45689</v>
      </c>
      <c r="H1147" s="11">
        <v>11</v>
      </c>
      <c r="I1147" s="20" t="s">
        <v>238</v>
      </c>
      <c r="J1147" s="11" t="s">
        <v>240</v>
      </c>
      <c r="K1147" s="11" t="s">
        <v>4263</v>
      </c>
      <c r="L1147" s="11">
        <v>2</v>
      </c>
    </row>
    <row r="1148" spans="1:12">
      <c r="A1148" s="11" t="s">
        <v>2001</v>
      </c>
      <c r="D1148" s="11" t="s">
        <v>239</v>
      </c>
      <c r="E1148" s="19" t="s">
        <v>2251</v>
      </c>
      <c r="F1148" s="10">
        <v>42036</v>
      </c>
      <c r="G1148" s="10">
        <v>45689</v>
      </c>
      <c r="H1148" s="11">
        <v>11</v>
      </c>
      <c r="I1148" s="20" t="s">
        <v>238</v>
      </c>
      <c r="J1148" s="11" t="s">
        <v>240</v>
      </c>
      <c r="K1148" s="11" t="s">
        <v>4263</v>
      </c>
      <c r="L1148" s="11">
        <v>2</v>
      </c>
    </row>
    <row r="1149" spans="1:12">
      <c r="A1149" s="11" t="s">
        <v>2002</v>
      </c>
      <c r="D1149" s="11" t="s">
        <v>239</v>
      </c>
      <c r="E1149" s="19" t="s">
        <v>2252</v>
      </c>
      <c r="F1149" s="10">
        <v>42036</v>
      </c>
      <c r="G1149" s="10">
        <v>45689</v>
      </c>
      <c r="H1149" s="11">
        <v>11</v>
      </c>
      <c r="I1149" s="20" t="s">
        <v>238</v>
      </c>
      <c r="J1149" s="11" t="s">
        <v>240</v>
      </c>
      <c r="K1149" s="11" t="s">
        <v>4263</v>
      </c>
      <c r="L1149" s="11">
        <v>2</v>
      </c>
    </row>
    <row r="1150" spans="1:12">
      <c r="A1150" s="11" t="s">
        <v>2003</v>
      </c>
      <c r="D1150" s="11" t="s">
        <v>239</v>
      </c>
      <c r="E1150" s="19" t="s">
        <v>2253</v>
      </c>
      <c r="F1150" s="10">
        <v>42036</v>
      </c>
      <c r="G1150" s="10">
        <v>45689</v>
      </c>
      <c r="H1150" s="11">
        <v>11</v>
      </c>
      <c r="I1150" s="20" t="s">
        <v>238</v>
      </c>
      <c r="J1150" s="11" t="s">
        <v>240</v>
      </c>
      <c r="K1150" s="11" t="s">
        <v>4263</v>
      </c>
      <c r="L1150" s="11">
        <v>2</v>
      </c>
    </row>
    <row r="1151" spans="1:12">
      <c r="A1151" s="11" t="s">
        <v>2004</v>
      </c>
      <c r="D1151" s="11" t="s">
        <v>239</v>
      </c>
      <c r="E1151" s="19" t="s">
        <v>2254</v>
      </c>
      <c r="F1151" s="10">
        <v>42036</v>
      </c>
      <c r="G1151" s="10">
        <v>45689</v>
      </c>
      <c r="H1151" s="11">
        <v>11</v>
      </c>
      <c r="I1151" s="20" t="s">
        <v>238</v>
      </c>
      <c r="J1151" s="11" t="s">
        <v>240</v>
      </c>
      <c r="K1151" s="11" t="s">
        <v>4263</v>
      </c>
      <c r="L1151" s="11">
        <v>2</v>
      </c>
    </row>
    <row r="1152" spans="1:12">
      <c r="A1152" s="11" t="s">
        <v>2005</v>
      </c>
      <c r="D1152" s="11" t="s">
        <v>239</v>
      </c>
      <c r="E1152" s="19" t="s">
        <v>2255</v>
      </c>
      <c r="F1152" s="10">
        <v>42036</v>
      </c>
      <c r="G1152" s="10">
        <v>45689</v>
      </c>
      <c r="H1152" s="11">
        <v>11</v>
      </c>
      <c r="I1152" s="20" t="s">
        <v>238</v>
      </c>
      <c r="J1152" s="11" t="s">
        <v>240</v>
      </c>
      <c r="K1152" s="11" t="s">
        <v>4263</v>
      </c>
      <c r="L1152" s="11">
        <v>2</v>
      </c>
    </row>
    <row r="1153" spans="1:12">
      <c r="A1153" s="11" t="s">
        <v>2006</v>
      </c>
      <c r="D1153" s="11" t="s">
        <v>239</v>
      </c>
      <c r="E1153" s="19" t="s">
        <v>2256</v>
      </c>
      <c r="F1153" s="10">
        <v>42036</v>
      </c>
      <c r="G1153" s="10">
        <v>45689</v>
      </c>
      <c r="H1153" s="11">
        <v>11</v>
      </c>
      <c r="I1153" s="20" t="s">
        <v>238</v>
      </c>
      <c r="J1153" s="11" t="s">
        <v>240</v>
      </c>
      <c r="K1153" s="11" t="s">
        <v>4263</v>
      </c>
      <c r="L1153" s="11">
        <v>2</v>
      </c>
    </row>
    <row r="1154" spans="1:12">
      <c r="A1154" s="11" t="s">
        <v>2007</v>
      </c>
      <c r="D1154" s="11" t="s">
        <v>239</v>
      </c>
      <c r="E1154" s="19" t="s">
        <v>2257</v>
      </c>
      <c r="F1154" s="10">
        <v>42036</v>
      </c>
      <c r="G1154" s="10">
        <v>45689</v>
      </c>
      <c r="H1154" s="11">
        <v>11</v>
      </c>
      <c r="I1154" s="20" t="s">
        <v>238</v>
      </c>
      <c r="J1154" s="11" t="s">
        <v>240</v>
      </c>
      <c r="K1154" s="11" t="s">
        <v>4263</v>
      </c>
      <c r="L1154" s="11">
        <v>2</v>
      </c>
    </row>
    <row r="1155" spans="1:12">
      <c r="A1155" s="11" t="s">
        <v>2008</v>
      </c>
      <c r="D1155" s="11" t="s">
        <v>239</v>
      </c>
      <c r="E1155" s="19" t="s">
        <v>2258</v>
      </c>
      <c r="F1155" s="10">
        <v>42036</v>
      </c>
      <c r="G1155" s="10">
        <v>45689</v>
      </c>
      <c r="H1155" s="11">
        <v>11</v>
      </c>
      <c r="I1155" s="20" t="s">
        <v>238</v>
      </c>
      <c r="J1155" s="11" t="s">
        <v>240</v>
      </c>
      <c r="K1155" s="11" t="s">
        <v>4263</v>
      </c>
      <c r="L1155" s="11">
        <v>2</v>
      </c>
    </row>
    <row r="1156" spans="1:12">
      <c r="A1156" s="11" t="s">
        <v>2009</v>
      </c>
      <c r="D1156" s="11" t="s">
        <v>239</v>
      </c>
      <c r="E1156" s="19" t="s">
        <v>2259</v>
      </c>
      <c r="F1156" s="10">
        <v>42036</v>
      </c>
      <c r="G1156" s="10">
        <v>45689</v>
      </c>
      <c r="H1156" s="11">
        <v>11</v>
      </c>
      <c r="I1156" s="20" t="s">
        <v>238</v>
      </c>
      <c r="J1156" s="11" t="s">
        <v>240</v>
      </c>
      <c r="K1156" s="11" t="s">
        <v>4263</v>
      </c>
      <c r="L1156" s="11">
        <v>2</v>
      </c>
    </row>
    <row r="1157" spans="1:12">
      <c r="A1157" s="11" t="s">
        <v>2010</v>
      </c>
      <c r="D1157" s="11" t="s">
        <v>239</v>
      </c>
      <c r="E1157" s="19" t="s">
        <v>2260</v>
      </c>
      <c r="F1157" s="10">
        <v>42036</v>
      </c>
      <c r="G1157" s="10">
        <v>45689</v>
      </c>
      <c r="H1157" s="11">
        <v>11</v>
      </c>
      <c r="I1157" s="20" t="s">
        <v>238</v>
      </c>
      <c r="J1157" s="11" t="s">
        <v>240</v>
      </c>
      <c r="K1157" s="11" t="s">
        <v>4263</v>
      </c>
      <c r="L1157" s="11">
        <v>2</v>
      </c>
    </row>
    <row r="1158" spans="1:12">
      <c r="A1158" s="11" t="s">
        <v>2011</v>
      </c>
      <c r="D1158" s="11" t="s">
        <v>239</v>
      </c>
      <c r="E1158" s="19" t="s">
        <v>2261</v>
      </c>
      <c r="F1158" s="10">
        <v>42036</v>
      </c>
      <c r="G1158" s="10">
        <v>45689</v>
      </c>
      <c r="H1158" s="11">
        <v>11</v>
      </c>
      <c r="I1158" s="20" t="s">
        <v>238</v>
      </c>
      <c r="J1158" s="11" t="s">
        <v>240</v>
      </c>
      <c r="K1158" s="11" t="s">
        <v>4263</v>
      </c>
      <c r="L1158" s="11">
        <v>2</v>
      </c>
    </row>
    <row r="1159" spans="1:12">
      <c r="A1159" s="11" t="s">
        <v>2012</v>
      </c>
      <c r="D1159" s="11" t="s">
        <v>239</v>
      </c>
      <c r="E1159" s="19" t="s">
        <v>2262</v>
      </c>
      <c r="F1159" s="10">
        <v>42036</v>
      </c>
      <c r="G1159" s="10">
        <v>45689</v>
      </c>
      <c r="H1159" s="11">
        <v>11</v>
      </c>
      <c r="I1159" s="20" t="s">
        <v>238</v>
      </c>
      <c r="J1159" s="11" t="s">
        <v>240</v>
      </c>
      <c r="K1159" s="11" t="s">
        <v>4263</v>
      </c>
      <c r="L1159" s="11">
        <v>2</v>
      </c>
    </row>
    <row r="1160" spans="1:12">
      <c r="A1160" s="11" t="s">
        <v>2013</v>
      </c>
      <c r="D1160" s="11" t="s">
        <v>239</v>
      </c>
      <c r="E1160" s="19" t="s">
        <v>2263</v>
      </c>
      <c r="F1160" s="10">
        <v>42036</v>
      </c>
      <c r="G1160" s="10">
        <v>45689</v>
      </c>
      <c r="H1160" s="11">
        <v>11</v>
      </c>
      <c r="I1160" s="20" t="s">
        <v>238</v>
      </c>
      <c r="J1160" s="11" t="s">
        <v>240</v>
      </c>
      <c r="K1160" s="11" t="s">
        <v>4263</v>
      </c>
      <c r="L1160" s="11">
        <v>2</v>
      </c>
    </row>
    <row r="1161" spans="1:12">
      <c r="A1161" s="11" t="s">
        <v>2014</v>
      </c>
      <c r="D1161" s="11" t="s">
        <v>239</v>
      </c>
      <c r="E1161" s="19" t="s">
        <v>2264</v>
      </c>
      <c r="F1161" s="10">
        <v>42036</v>
      </c>
      <c r="G1161" s="10">
        <v>45689</v>
      </c>
      <c r="H1161" s="11">
        <v>11</v>
      </c>
      <c r="I1161" s="20" t="s">
        <v>238</v>
      </c>
      <c r="J1161" s="11" t="s">
        <v>240</v>
      </c>
      <c r="K1161" s="11" t="s">
        <v>4263</v>
      </c>
      <c r="L1161" s="11">
        <v>2</v>
      </c>
    </row>
    <row r="1162" spans="1:12">
      <c r="A1162" s="11" t="s">
        <v>2015</v>
      </c>
      <c r="D1162" s="11" t="s">
        <v>239</v>
      </c>
      <c r="E1162" s="19" t="s">
        <v>2265</v>
      </c>
      <c r="F1162" s="10">
        <v>42036</v>
      </c>
      <c r="G1162" s="10">
        <v>45689</v>
      </c>
      <c r="H1162" s="11">
        <v>11</v>
      </c>
      <c r="I1162" s="20" t="s">
        <v>238</v>
      </c>
      <c r="J1162" s="11" t="s">
        <v>240</v>
      </c>
      <c r="K1162" s="11" t="s">
        <v>4263</v>
      </c>
      <c r="L1162" s="11">
        <v>2</v>
      </c>
    </row>
    <row r="1163" spans="1:12">
      <c r="A1163" s="11" t="s">
        <v>2016</v>
      </c>
      <c r="D1163" s="11" t="s">
        <v>239</v>
      </c>
      <c r="E1163" s="19" t="s">
        <v>2266</v>
      </c>
      <c r="F1163" s="10">
        <v>42036</v>
      </c>
      <c r="G1163" s="10">
        <v>45689</v>
      </c>
      <c r="H1163" s="11">
        <v>11</v>
      </c>
      <c r="I1163" s="20" t="s">
        <v>238</v>
      </c>
      <c r="J1163" s="11" t="s">
        <v>240</v>
      </c>
      <c r="K1163" s="11" t="s">
        <v>4263</v>
      </c>
      <c r="L1163" s="11">
        <v>2</v>
      </c>
    </row>
    <row r="1164" spans="1:12">
      <c r="A1164" s="11" t="s">
        <v>2017</v>
      </c>
      <c r="D1164" s="11" t="s">
        <v>239</v>
      </c>
      <c r="E1164" s="19" t="s">
        <v>2267</v>
      </c>
      <c r="F1164" s="10">
        <v>42036</v>
      </c>
      <c r="G1164" s="10">
        <v>45689</v>
      </c>
      <c r="H1164" s="11">
        <v>11</v>
      </c>
      <c r="I1164" s="20" t="s">
        <v>238</v>
      </c>
      <c r="J1164" s="11" t="s">
        <v>240</v>
      </c>
      <c r="K1164" s="11" t="s">
        <v>4263</v>
      </c>
      <c r="L1164" s="11">
        <v>2</v>
      </c>
    </row>
    <row r="1165" spans="1:12">
      <c r="A1165" s="11" t="s">
        <v>2018</v>
      </c>
      <c r="D1165" s="11" t="s">
        <v>239</v>
      </c>
      <c r="E1165" s="19" t="s">
        <v>2268</v>
      </c>
      <c r="F1165" s="10">
        <v>42036</v>
      </c>
      <c r="G1165" s="10">
        <v>45689</v>
      </c>
      <c r="H1165" s="11">
        <v>11</v>
      </c>
      <c r="I1165" s="20" t="s">
        <v>238</v>
      </c>
      <c r="J1165" s="11" t="s">
        <v>240</v>
      </c>
      <c r="K1165" s="11" t="s">
        <v>4263</v>
      </c>
      <c r="L1165" s="11">
        <v>2</v>
      </c>
    </row>
    <row r="1166" spans="1:12">
      <c r="A1166" s="11" t="s">
        <v>2019</v>
      </c>
      <c r="D1166" s="11" t="s">
        <v>239</v>
      </c>
      <c r="E1166" s="19" t="s">
        <v>2269</v>
      </c>
      <c r="F1166" s="10">
        <v>42036</v>
      </c>
      <c r="G1166" s="10">
        <v>45689</v>
      </c>
      <c r="H1166" s="11">
        <v>11</v>
      </c>
      <c r="I1166" s="20" t="s">
        <v>238</v>
      </c>
      <c r="J1166" s="11" t="s">
        <v>240</v>
      </c>
      <c r="K1166" s="11" t="s">
        <v>4263</v>
      </c>
      <c r="L1166" s="11">
        <v>2</v>
      </c>
    </row>
    <row r="1167" spans="1:12">
      <c r="A1167" s="11" t="s">
        <v>2020</v>
      </c>
      <c r="D1167" s="11" t="s">
        <v>239</v>
      </c>
      <c r="E1167" s="19" t="s">
        <v>2270</v>
      </c>
      <c r="F1167" s="10">
        <v>42036</v>
      </c>
      <c r="G1167" s="10">
        <v>45689</v>
      </c>
      <c r="H1167" s="11">
        <v>11</v>
      </c>
      <c r="I1167" s="20" t="s">
        <v>238</v>
      </c>
      <c r="J1167" s="11" t="s">
        <v>240</v>
      </c>
      <c r="K1167" s="11" t="s">
        <v>4263</v>
      </c>
      <c r="L1167" s="11">
        <v>2</v>
      </c>
    </row>
    <row r="1168" spans="1:12">
      <c r="A1168" s="11" t="s">
        <v>2021</v>
      </c>
      <c r="D1168" s="11" t="s">
        <v>239</v>
      </c>
      <c r="E1168" s="19" t="s">
        <v>2271</v>
      </c>
      <c r="F1168" s="10">
        <v>42036</v>
      </c>
      <c r="G1168" s="10">
        <v>45689</v>
      </c>
      <c r="H1168" s="11">
        <v>11</v>
      </c>
      <c r="I1168" s="20" t="s">
        <v>238</v>
      </c>
      <c r="J1168" s="11" t="s">
        <v>240</v>
      </c>
      <c r="K1168" s="11" t="s">
        <v>4263</v>
      </c>
      <c r="L1168" s="11">
        <v>2</v>
      </c>
    </row>
    <row r="1169" spans="1:12">
      <c r="A1169" s="11" t="s">
        <v>2022</v>
      </c>
      <c r="D1169" s="11" t="s">
        <v>239</v>
      </c>
      <c r="E1169" s="19" t="s">
        <v>2272</v>
      </c>
      <c r="F1169" s="10">
        <v>42036</v>
      </c>
      <c r="G1169" s="10">
        <v>45689</v>
      </c>
      <c r="H1169" s="11">
        <v>11</v>
      </c>
      <c r="I1169" s="20" t="s">
        <v>238</v>
      </c>
      <c r="J1169" s="11" t="s">
        <v>240</v>
      </c>
      <c r="K1169" s="11" t="s">
        <v>4263</v>
      </c>
      <c r="L1169" s="11">
        <v>2</v>
      </c>
    </row>
    <row r="1170" spans="1:12">
      <c r="A1170" s="11" t="s">
        <v>2023</v>
      </c>
      <c r="D1170" s="11" t="s">
        <v>239</v>
      </c>
      <c r="E1170" s="19" t="s">
        <v>2273</v>
      </c>
      <c r="F1170" s="10">
        <v>42036</v>
      </c>
      <c r="G1170" s="10">
        <v>45689</v>
      </c>
      <c r="H1170" s="11">
        <v>11</v>
      </c>
      <c r="I1170" s="20" t="s">
        <v>238</v>
      </c>
      <c r="J1170" s="11" t="s">
        <v>240</v>
      </c>
      <c r="K1170" s="11" t="s">
        <v>4263</v>
      </c>
      <c r="L1170" s="11">
        <v>2</v>
      </c>
    </row>
    <row r="1171" spans="1:12">
      <c r="A1171" s="11" t="s">
        <v>2024</v>
      </c>
      <c r="D1171" s="11" t="s">
        <v>239</v>
      </c>
      <c r="E1171" s="19" t="s">
        <v>2274</v>
      </c>
      <c r="F1171" s="10">
        <v>42036</v>
      </c>
      <c r="G1171" s="10">
        <v>45689</v>
      </c>
      <c r="H1171" s="11">
        <v>11</v>
      </c>
      <c r="I1171" s="20" t="s">
        <v>238</v>
      </c>
      <c r="J1171" s="11" t="s">
        <v>240</v>
      </c>
      <c r="K1171" s="11" t="s">
        <v>4263</v>
      </c>
      <c r="L1171" s="11">
        <v>2</v>
      </c>
    </row>
    <row r="1172" spans="1:12">
      <c r="A1172" s="11" t="s">
        <v>2025</v>
      </c>
      <c r="D1172" s="11" t="s">
        <v>239</v>
      </c>
      <c r="E1172" s="19" t="s">
        <v>2275</v>
      </c>
      <c r="F1172" s="10">
        <v>42036</v>
      </c>
      <c r="G1172" s="10">
        <v>45689</v>
      </c>
      <c r="H1172" s="11">
        <v>11</v>
      </c>
      <c r="I1172" s="20" t="s">
        <v>238</v>
      </c>
      <c r="J1172" s="11" t="s">
        <v>240</v>
      </c>
      <c r="K1172" s="11" t="s">
        <v>4263</v>
      </c>
      <c r="L1172" s="11">
        <v>2</v>
      </c>
    </row>
    <row r="1173" spans="1:12">
      <c r="A1173" s="11" t="s">
        <v>2026</v>
      </c>
      <c r="D1173" s="11" t="s">
        <v>239</v>
      </c>
      <c r="E1173" s="19" t="s">
        <v>2276</v>
      </c>
      <c r="F1173" s="10">
        <v>42036</v>
      </c>
      <c r="G1173" s="10">
        <v>45689</v>
      </c>
      <c r="H1173" s="11">
        <v>11</v>
      </c>
      <c r="I1173" s="20" t="s">
        <v>238</v>
      </c>
      <c r="J1173" s="11" t="s">
        <v>240</v>
      </c>
      <c r="K1173" s="11" t="s">
        <v>4263</v>
      </c>
      <c r="L1173" s="11">
        <v>2</v>
      </c>
    </row>
    <row r="1174" spans="1:12">
      <c r="A1174" s="11" t="s">
        <v>2027</v>
      </c>
      <c r="D1174" s="11" t="s">
        <v>239</v>
      </c>
      <c r="E1174" s="19" t="s">
        <v>2277</v>
      </c>
      <c r="F1174" s="10">
        <v>42036</v>
      </c>
      <c r="G1174" s="10">
        <v>45689</v>
      </c>
      <c r="H1174" s="11">
        <v>11</v>
      </c>
      <c r="I1174" s="20" t="s">
        <v>238</v>
      </c>
      <c r="J1174" s="11" t="s">
        <v>240</v>
      </c>
      <c r="K1174" s="11" t="s">
        <v>4263</v>
      </c>
      <c r="L1174" s="11">
        <v>2</v>
      </c>
    </row>
    <row r="1175" spans="1:12">
      <c r="A1175" s="11" t="s">
        <v>2028</v>
      </c>
      <c r="D1175" s="11" t="s">
        <v>239</v>
      </c>
      <c r="E1175" s="19" t="s">
        <v>2278</v>
      </c>
      <c r="F1175" s="10">
        <v>42036</v>
      </c>
      <c r="G1175" s="10">
        <v>45689</v>
      </c>
      <c r="H1175" s="11">
        <v>11</v>
      </c>
      <c r="I1175" s="20" t="s">
        <v>238</v>
      </c>
      <c r="J1175" s="11" t="s">
        <v>240</v>
      </c>
      <c r="K1175" s="11" t="s">
        <v>4263</v>
      </c>
      <c r="L1175" s="11">
        <v>2</v>
      </c>
    </row>
    <row r="1176" spans="1:12">
      <c r="A1176" s="11" t="s">
        <v>2029</v>
      </c>
      <c r="D1176" s="11" t="s">
        <v>239</v>
      </c>
      <c r="E1176" s="19" t="s">
        <v>2279</v>
      </c>
      <c r="F1176" s="10">
        <v>42036</v>
      </c>
      <c r="G1176" s="10">
        <v>45689</v>
      </c>
      <c r="H1176" s="11">
        <v>11</v>
      </c>
      <c r="I1176" s="20" t="s">
        <v>238</v>
      </c>
      <c r="J1176" s="11" t="s">
        <v>240</v>
      </c>
      <c r="K1176" s="11" t="s">
        <v>4263</v>
      </c>
      <c r="L1176" s="11">
        <v>2</v>
      </c>
    </row>
    <row r="1177" spans="1:12">
      <c r="A1177" s="11" t="s">
        <v>2030</v>
      </c>
      <c r="D1177" s="11" t="s">
        <v>239</v>
      </c>
      <c r="E1177" s="19" t="s">
        <v>2280</v>
      </c>
      <c r="F1177" s="10">
        <v>42036</v>
      </c>
      <c r="G1177" s="10">
        <v>45689</v>
      </c>
      <c r="H1177" s="11">
        <v>11</v>
      </c>
      <c r="I1177" s="20" t="s">
        <v>238</v>
      </c>
      <c r="J1177" s="11" t="s">
        <v>240</v>
      </c>
      <c r="K1177" s="11" t="s">
        <v>4263</v>
      </c>
      <c r="L1177" s="11">
        <v>2</v>
      </c>
    </row>
    <row r="1178" spans="1:12">
      <c r="A1178" s="11" t="s">
        <v>2031</v>
      </c>
      <c r="D1178" s="11" t="s">
        <v>239</v>
      </c>
      <c r="E1178" s="19" t="s">
        <v>2281</v>
      </c>
      <c r="F1178" s="10">
        <v>42036</v>
      </c>
      <c r="G1178" s="10">
        <v>45689</v>
      </c>
      <c r="H1178" s="11">
        <v>11</v>
      </c>
      <c r="I1178" s="20" t="s">
        <v>238</v>
      </c>
      <c r="J1178" s="11" t="s">
        <v>240</v>
      </c>
      <c r="K1178" s="11" t="s">
        <v>4263</v>
      </c>
      <c r="L1178" s="11">
        <v>2</v>
      </c>
    </row>
    <row r="1179" spans="1:12">
      <c r="A1179" s="11" t="s">
        <v>2032</v>
      </c>
      <c r="D1179" s="11" t="s">
        <v>239</v>
      </c>
      <c r="E1179" s="19" t="s">
        <v>2282</v>
      </c>
      <c r="F1179" s="10">
        <v>42036</v>
      </c>
      <c r="G1179" s="10">
        <v>45689</v>
      </c>
      <c r="H1179" s="11">
        <v>11</v>
      </c>
      <c r="I1179" s="20" t="s">
        <v>238</v>
      </c>
      <c r="J1179" s="11" t="s">
        <v>240</v>
      </c>
      <c r="K1179" s="11" t="s">
        <v>4263</v>
      </c>
      <c r="L1179" s="11">
        <v>2</v>
      </c>
    </row>
    <row r="1180" spans="1:12">
      <c r="A1180" s="11" t="s">
        <v>2033</v>
      </c>
      <c r="D1180" s="11" t="s">
        <v>239</v>
      </c>
      <c r="E1180" s="19" t="s">
        <v>2283</v>
      </c>
      <c r="F1180" s="10">
        <v>42036</v>
      </c>
      <c r="G1180" s="10">
        <v>45689</v>
      </c>
      <c r="H1180" s="11">
        <v>11</v>
      </c>
      <c r="I1180" s="20" t="s">
        <v>238</v>
      </c>
      <c r="J1180" s="11" t="s">
        <v>240</v>
      </c>
      <c r="K1180" s="11" t="s">
        <v>4263</v>
      </c>
      <c r="L1180" s="11">
        <v>2</v>
      </c>
    </row>
    <row r="1181" spans="1:12">
      <c r="A1181" s="11" t="s">
        <v>2034</v>
      </c>
      <c r="D1181" s="11" t="s">
        <v>239</v>
      </c>
      <c r="E1181" s="19" t="s">
        <v>2284</v>
      </c>
      <c r="F1181" s="10">
        <v>42036</v>
      </c>
      <c r="G1181" s="10">
        <v>45689</v>
      </c>
      <c r="H1181" s="11">
        <v>11</v>
      </c>
      <c r="I1181" s="20" t="s">
        <v>238</v>
      </c>
      <c r="J1181" s="11" t="s">
        <v>240</v>
      </c>
      <c r="K1181" s="11" t="s">
        <v>4263</v>
      </c>
      <c r="L1181" s="11">
        <v>2</v>
      </c>
    </row>
    <row r="1182" spans="1:12">
      <c r="A1182" s="11" t="s">
        <v>2035</v>
      </c>
      <c r="D1182" s="11" t="s">
        <v>239</v>
      </c>
      <c r="E1182" s="19" t="s">
        <v>2285</v>
      </c>
      <c r="F1182" s="10">
        <v>42036</v>
      </c>
      <c r="G1182" s="10">
        <v>45689</v>
      </c>
      <c r="H1182" s="11">
        <v>11</v>
      </c>
      <c r="I1182" s="20" t="s">
        <v>238</v>
      </c>
      <c r="J1182" s="11" t="s">
        <v>240</v>
      </c>
      <c r="K1182" s="11" t="s">
        <v>4263</v>
      </c>
      <c r="L1182" s="11">
        <v>2</v>
      </c>
    </row>
    <row r="1183" spans="1:12">
      <c r="A1183" s="11" t="s">
        <v>2036</v>
      </c>
      <c r="D1183" s="11" t="s">
        <v>239</v>
      </c>
      <c r="E1183" s="19" t="s">
        <v>2286</v>
      </c>
      <c r="F1183" s="10">
        <v>42036</v>
      </c>
      <c r="G1183" s="10">
        <v>45689</v>
      </c>
      <c r="H1183" s="11">
        <v>11</v>
      </c>
      <c r="I1183" s="20" t="s">
        <v>238</v>
      </c>
      <c r="J1183" s="11" t="s">
        <v>240</v>
      </c>
      <c r="K1183" s="11" t="s">
        <v>4263</v>
      </c>
      <c r="L1183" s="11">
        <v>2</v>
      </c>
    </row>
    <row r="1184" spans="1:12">
      <c r="A1184" s="11" t="s">
        <v>2037</v>
      </c>
      <c r="D1184" s="11" t="s">
        <v>239</v>
      </c>
      <c r="E1184" s="19" t="s">
        <v>2287</v>
      </c>
      <c r="F1184" s="10">
        <v>42036</v>
      </c>
      <c r="G1184" s="10">
        <v>45689</v>
      </c>
      <c r="H1184" s="11">
        <v>11</v>
      </c>
      <c r="I1184" s="20" t="s">
        <v>238</v>
      </c>
      <c r="J1184" s="11" t="s">
        <v>240</v>
      </c>
      <c r="K1184" s="11" t="s">
        <v>4263</v>
      </c>
      <c r="L1184" s="11">
        <v>2</v>
      </c>
    </row>
    <row r="1185" spans="1:12">
      <c r="A1185" s="11" t="s">
        <v>2038</v>
      </c>
      <c r="D1185" s="11" t="s">
        <v>239</v>
      </c>
      <c r="E1185" s="19" t="s">
        <v>2288</v>
      </c>
      <c r="F1185" s="10">
        <v>42036</v>
      </c>
      <c r="G1185" s="10">
        <v>45689</v>
      </c>
      <c r="H1185" s="11">
        <v>11</v>
      </c>
      <c r="I1185" s="20" t="s">
        <v>238</v>
      </c>
      <c r="J1185" s="11" t="s">
        <v>240</v>
      </c>
      <c r="K1185" s="11" t="s">
        <v>4263</v>
      </c>
      <c r="L1185" s="11">
        <v>2</v>
      </c>
    </row>
    <row r="1186" spans="1:12">
      <c r="A1186" s="11" t="s">
        <v>2039</v>
      </c>
      <c r="D1186" s="11" t="s">
        <v>239</v>
      </c>
      <c r="E1186" s="19" t="s">
        <v>2289</v>
      </c>
      <c r="F1186" s="10">
        <v>42036</v>
      </c>
      <c r="G1186" s="10">
        <v>45689</v>
      </c>
      <c r="H1186" s="11">
        <v>11</v>
      </c>
      <c r="I1186" s="20" t="s">
        <v>238</v>
      </c>
      <c r="J1186" s="11" t="s">
        <v>240</v>
      </c>
      <c r="K1186" s="11" t="s">
        <v>4263</v>
      </c>
      <c r="L1186" s="11">
        <v>2</v>
      </c>
    </row>
    <row r="1187" spans="1:12">
      <c r="A1187" s="11" t="s">
        <v>2040</v>
      </c>
      <c r="D1187" s="11" t="s">
        <v>239</v>
      </c>
      <c r="E1187" s="19" t="s">
        <v>2290</v>
      </c>
      <c r="F1187" s="10">
        <v>42036</v>
      </c>
      <c r="G1187" s="10">
        <v>45689</v>
      </c>
      <c r="H1187" s="11">
        <v>11</v>
      </c>
      <c r="I1187" s="20" t="s">
        <v>238</v>
      </c>
      <c r="J1187" s="11" t="s">
        <v>240</v>
      </c>
      <c r="K1187" s="11" t="s">
        <v>4263</v>
      </c>
      <c r="L1187" s="11">
        <v>2</v>
      </c>
    </row>
    <row r="1188" spans="1:12">
      <c r="A1188" s="11" t="s">
        <v>2041</v>
      </c>
      <c r="D1188" s="11" t="s">
        <v>239</v>
      </c>
      <c r="E1188" s="19" t="s">
        <v>2291</v>
      </c>
      <c r="F1188" s="10">
        <v>42036</v>
      </c>
      <c r="G1188" s="10">
        <v>45689</v>
      </c>
      <c r="H1188" s="11">
        <v>11</v>
      </c>
      <c r="I1188" s="20" t="s">
        <v>238</v>
      </c>
      <c r="J1188" s="11" t="s">
        <v>240</v>
      </c>
      <c r="K1188" s="11" t="s">
        <v>4263</v>
      </c>
      <c r="L1188" s="11">
        <v>2</v>
      </c>
    </row>
    <row r="1189" spans="1:12">
      <c r="A1189" s="11" t="s">
        <v>2042</v>
      </c>
      <c r="D1189" s="11" t="s">
        <v>239</v>
      </c>
      <c r="E1189" s="19" t="s">
        <v>2292</v>
      </c>
      <c r="F1189" s="10">
        <v>42036</v>
      </c>
      <c r="G1189" s="10">
        <v>45689</v>
      </c>
      <c r="H1189" s="11">
        <v>11</v>
      </c>
      <c r="I1189" s="20" t="s">
        <v>238</v>
      </c>
      <c r="J1189" s="11" t="s">
        <v>240</v>
      </c>
      <c r="K1189" s="11" t="s">
        <v>4263</v>
      </c>
      <c r="L1189" s="11">
        <v>2</v>
      </c>
    </row>
    <row r="1190" spans="1:12">
      <c r="A1190" s="11" t="s">
        <v>2043</v>
      </c>
      <c r="D1190" s="11" t="s">
        <v>239</v>
      </c>
      <c r="E1190" s="19" t="s">
        <v>2293</v>
      </c>
      <c r="F1190" s="10">
        <v>42036</v>
      </c>
      <c r="G1190" s="10">
        <v>45689</v>
      </c>
      <c r="H1190" s="11">
        <v>11</v>
      </c>
      <c r="I1190" s="20" t="s">
        <v>238</v>
      </c>
      <c r="J1190" s="11" t="s">
        <v>240</v>
      </c>
      <c r="K1190" s="11" t="s">
        <v>4263</v>
      </c>
      <c r="L1190" s="11">
        <v>2</v>
      </c>
    </row>
    <row r="1191" spans="1:12">
      <c r="A1191" s="11" t="s">
        <v>2044</v>
      </c>
      <c r="D1191" s="11" t="s">
        <v>239</v>
      </c>
      <c r="E1191" s="19" t="s">
        <v>2294</v>
      </c>
      <c r="F1191" s="10">
        <v>42036</v>
      </c>
      <c r="G1191" s="10">
        <v>45689</v>
      </c>
      <c r="H1191" s="11">
        <v>11</v>
      </c>
      <c r="I1191" s="20" t="s">
        <v>238</v>
      </c>
      <c r="J1191" s="11" t="s">
        <v>240</v>
      </c>
      <c r="K1191" s="11" t="s">
        <v>4263</v>
      </c>
      <c r="L1191" s="11">
        <v>2</v>
      </c>
    </row>
    <row r="1192" spans="1:12">
      <c r="A1192" s="11" t="s">
        <v>2045</v>
      </c>
      <c r="D1192" s="11" t="s">
        <v>239</v>
      </c>
      <c r="E1192" s="19" t="s">
        <v>2295</v>
      </c>
      <c r="F1192" s="10">
        <v>42036</v>
      </c>
      <c r="G1192" s="10">
        <v>45689</v>
      </c>
      <c r="H1192" s="11">
        <v>11</v>
      </c>
      <c r="I1192" s="20" t="s">
        <v>238</v>
      </c>
      <c r="J1192" s="11" t="s">
        <v>240</v>
      </c>
      <c r="K1192" s="11" t="s">
        <v>4263</v>
      </c>
      <c r="L1192" s="11">
        <v>2</v>
      </c>
    </row>
    <row r="1193" spans="1:12">
      <c r="A1193" s="11" t="s">
        <v>2046</v>
      </c>
      <c r="D1193" s="11" t="s">
        <v>239</v>
      </c>
      <c r="E1193" s="19" t="s">
        <v>2296</v>
      </c>
      <c r="F1193" s="10">
        <v>42036</v>
      </c>
      <c r="G1193" s="10">
        <v>45689</v>
      </c>
      <c r="H1193" s="11">
        <v>11</v>
      </c>
      <c r="I1193" s="20" t="s">
        <v>238</v>
      </c>
      <c r="J1193" s="11" t="s">
        <v>240</v>
      </c>
      <c r="K1193" s="11" t="s">
        <v>4263</v>
      </c>
      <c r="L1193" s="11">
        <v>2</v>
      </c>
    </row>
    <row r="1194" spans="1:12">
      <c r="A1194" s="11" t="s">
        <v>2047</v>
      </c>
      <c r="D1194" s="11" t="s">
        <v>239</v>
      </c>
      <c r="E1194" s="19" t="s">
        <v>2297</v>
      </c>
      <c r="F1194" s="10">
        <v>42036</v>
      </c>
      <c r="G1194" s="10">
        <v>45689</v>
      </c>
      <c r="H1194" s="11">
        <v>11</v>
      </c>
      <c r="I1194" s="20" t="s">
        <v>238</v>
      </c>
      <c r="J1194" s="11" t="s">
        <v>240</v>
      </c>
      <c r="K1194" s="11" t="s">
        <v>4263</v>
      </c>
      <c r="L1194" s="11">
        <v>2</v>
      </c>
    </row>
    <row r="1195" spans="1:12">
      <c r="A1195" s="11" t="s">
        <v>2048</v>
      </c>
      <c r="D1195" s="11" t="s">
        <v>239</v>
      </c>
      <c r="E1195" s="19" t="s">
        <v>2298</v>
      </c>
      <c r="F1195" s="10">
        <v>42036</v>
      </c>
      <c r="G1195" s="10">
        <v>45689</v>
      </c>
      <c r="H1195" s="11">
        <v>11</v>
      </c>
      <c r="I1195" s="20" t="s">
        <v>238</v>
      </c>
      <c r="J1195" s="11" t="s">
        <v>240</v>
      </c>
      <c r="K1195" s="11" t="s">
        <v>4263</v>
      </c>
      <c r="L1195" s="11">
        <v>2</v>
      </c>
    </row>
    <row r="1196" spans="1:12">
      <c r="A1196" s="11" t="s">
        <v>2049</v>
      </c>
      <c r="D1196" s="11" t="s">
        <v>239</v>
      </c>
      <c r="E1196" s="19" t="s">
        <v>2299</v>
      </c>
      <c r="F1196" s="10">
        <v>42036</v>
      </c>
      <c r="G1196" s="10">
        <v>45689</v>
      </c>
      <c r="H1196" s="11">
        <v>11</v>
      </c>
      <c r="I1196" s="20" t="s">
        <v>238</v>
      </c>
      <c r="J1196" s="11" t="s">
        <v>240</v>
      </c>
      <c r="K1196" s="11" t="s">
        <v>4263</v>
      </c>
      <c r="L1196" s="11">
        <v>2</v>
      </c>
    </row>
    <row r="1197" spans="1:12">
      <c r="A1197" s="11" t="s">
        <v>2050</v>
      </c>
      <c r="D1197" s="11" t="s">
        <v>239</v>
      </c>
      <c r="E1197" s="19" t="s">
        <v>2300</v>
      </c>
      <c r="F1197" s="10">
        <v>42036</v>
      </c>
      <c r="G1197" s="10">
        <v>45689</v>
      </c>
      <c r="H1197" s="11">
        <v>11</v>
      </c>
      <c r="I1197" s="20" t="s">
        <v>238</v>
      </c>
      <c r="J1197" s="11" t="s">
        <v>240</v>
      </c>
      <c r="K1197" s="11" t="s">
        <v>4263</v>
      </c>
      <c r="L1197" s="11">
        <v>2</v>
      </c>
    </row>
    <row r="1198" spans="1:12">
      <c r="A1198" s="11" t="s">
        <v>2051</v>
      </c>
      <c r="D1198" s="11" t="s">
        <v>239</v>
      </c>
      <c r="E1198" s="19" t="s">
        <v>2301</v>
      </c>
      <c r="F1198" s="10">
        <v>42036</v>
      </c>
      <c r="G1198" s="10">
        <v>45689</v>
      </c>
      <c r="H1198" s="11">
        <v>11</v>
      </c>
      <c r="I1198" s="20" t="s">
        <v>238</v>
      </c>
      <c r="J1198" s="11" t="s">
        <v>240</v>
      </c>
      <c r="K1198" s="11" t="s">
        <v>4263</v>
      </c>
      <c r="L1198" s="11">
        <v>2</v>
      </c>
    </row>
    <row r="1199" spans="1:12">
      <c r="A1199" s="11" t="s">
        <v>2052</v>
      </c>
      <c r="D1199" s="11" t="s">
        <v>239</v>
      </c>
      <c r="E1199" s="19" t="s">
        <v>2302</v>
      </c>
      <c r="F1199" s="10">
        <v>42036</v>
      </c>
      <c r="G1199" s="10">
        <v>45689</v>
      </c>
      <c r="H1199" s="11">
        <v>11</v>
      </c>
      <c r="I1199" s="20" t="s">
        <v>238</v>
      </c>
      <c r="J1199" s="11" t="s">
        <v>240</v>
      </c>
      <c r="K1199" s="11" t="s">
        <v>4263</v>
      </c>
      <c r="L1199" s="11">
        <v>2</v>
      </c>
    </row>
    <row r="1200" spans="1:12">
      <c r="A1200" s="11" t="s">
        <v>2053</v>
      </c>
      <c r="D1200" s="11" t="s">
        <v>239</v>
      </c>
      <c r="E1200" s="19" t="s">
        <v>2303</v>
      </c>
      <c r="F1200" s="10">
        <v>42036</v>
      </c>
      <c r="G1200" s="10">
        <v>45689</v>
      </c>
      <c r="H1200" s="11">
        <v>11</v>
      </c>
      <c r="I1200" s="20" t="s">
        <v>238</v>
      </c>
      <c r="J1200" s="11" t="s">
        <v>240</v>
      </c>
      <c r="K1200" s="11" t="s">
        <v>4263</v>
      </c>
      <c r="L1200" s="11">
        <v>2</v>
      </c>
    </row>
    <row r="1201" spans="1:12">
      <c r="A1201" s="11" t="s">
        <v>2054</v>
      </c>
      <c r="D1201" s="11" t="s">
        <v>239</v>
      </c>
      <c r="E1201" s="19" t="s">
        <v>2304</v>
      </c>
      <c r="F1201" s="10">
        <v>42036</v>
      </c>
      <c r="G1201" s="10">
        <v>45689</v>
      </c>
      <c r="H1201" s="11">
        <v>11</v>
      </c>
      <c r="I1201" s="20" t="s">
        <v>238</v>
      </c>
      <c r="J1201" s="11" t="s">
        <v>240</v>
      </c>
      <c r="K1201" s="11" t="s">
        <v>4263</v>
      </c>
      <c r="L1201" s="11">
        <v>2</v>
      </c>
    </row>
    <row r="1202" spans="1:12">
      <c r="A1202" s="11" t="s">
        <v>2055</v>
      </c>
      <c r="D1202" s="11" t="s">
        <v>239</v>
      </c>
      <c r="E1202" s="19" t="s">
        <v>2305</v>
      </c>
      <c r="F1202" s="10">
        <v>42036</v>
      </c>
      <c r="G1202" s="10">
        <v>45689</v>
      </c>
      <c r="H1202" s="11">
        <v>11</v>
      </c>
      <c r="I1202" s="20" t="s">
        <v>238</v>
      </c>
      <c r="J1202" s="11" t="s">
        <v>240</v>
      </c>
      <c r="K1202" s="11" t="s">
        <v>4263</v>
      </c>
      <c r="L1202" s="11">
        <v>2</v>
      </c>
    </row>
    <row r="1203" spans="1:12">
      <c r="A1203" s="11" t="s">
        <v>2056</v>
      </c>
      <c r="D1203" s="11" t="s">
        <v>239</v>
      </c>
      <c r="E1203" s="19" t="s">
        <v>2306</v>
      </c>
      <c r="F1203" s="10">
        <v>42036</v>
      </c>
      <c r="G1203" s="10">
        <v>45689</v>
      </c>
      <c r="H1203" s="11">
        <v>11</v>
      </c>
      <c r="I1203" s="20" t="s">
        <v>238</v>
      </c>
      <c r="J1203" s="11" t="s">
        <v>240</v>
      </c>
      <c r="K1203" s="11" t="s">
        <v>4263</v>
      </c>
      <c r="L1203" s="11">
        <v>2</v>
      </c>
    </row>
    <row r="1204" spans="1:12">
      <c r="A1204" s="11" t="s">
        <v>2057</v>
      </c>
      <c r="D1204" s="11" t="s">
        <v>239</v>
      </c>
      <c r="E1204" s="19" t="s">
        <v>2307</v>
      </c>
      <c r="F1204" s="10">
        <v>42036</v>
      </c>
      <c r="G1204" s="10">
        <v>45689</v>
      </c>
      <c r="H1204" s="11">
        <v>11</v>
      </c>
      <c r="I1204" s="20" t="s">
        <v>238</v>
      </c>
      <c r="J1204" s="11" t="s">
        <v>240</v>
      </c>
      <c r="K1204" s="11" t="s">
        <v>4263</v>
      </c>
      <c r="L1204" s="11">
        <v>2</v>
      </c>
    </row>
    <row r="1205" spans="1:12">
      <c r="A1205" s="11" t="s">
        <v>2058</v>
      </c>
      <c r="D1205" s="11" t="s">
        <v>239</v>
      </c>
      <c r="E1205" s="19" t="s">
        <v>2308</v>
      </c>
      <c r="F1205" s="10">
        <v>42036</v>
      </c>
      <c r="G1205" s="10">
        <v>45689</v>
      </c>
      <c r="H1205" s="11">
        <v>11</v>
      </c>
      <c r="I1205" s="20" t="s">
        <v>238</v>
      </c>
      <c r="J1205" s="11" t="s">
        <v>240</v>
      </c>
      <c r="K1205" s="11" t="s">
        <v>4263</v>
      </c>
      <c r="L1205" s="11">
        <v>2</v>
      </c>
    </row>
    <row r="1206" spans="1:12">
      <c r="A1206" s="11" t="s">
        <v>2059</v>
      </c>
      <c r="D1206" s="11" t="s">
        <v>239</v>
      </c>
      <c r="E1206" s="19" t="s">
        <v>2309</v>
      </c>
      <c r="F1206" s="10">
        <v>42036</v>
      </c>
      <c r="G1206" s="10">
        <v>45689</v>
      </c>
      <c r="H1206" s="11">
        <v>11</v>
      </c>
      <c r="I1206" s="20" t="s">
        <v>238</v>
      </c>
      <c r="J1206" s="11" t="s">
        <v>240</v>
      </c>
      <c r="K1206" s="11" t="s">
        <v>4263</v>
      </c>
      <c r="L1206" s="11">
        <v>2</v>
      </c>
    </row>
    <row r="1207" spans="1:12">
      <c r="A1207" s="11" t="s">
        <v>2060</v>
      </c>
      <c r="D1207" s="11" t="s">
        <v>239</v>
      </c>
      <c r="E1207" s="19" t="s">
        <v>2310</v>
      </c>
      <c r="F1207" s="10">
        <v>42036</v>
      </c>
      <c r="G1207" s="10">
        <v>45689</v>
      </c>
      <c r="H1207" s="11">
        <v>11</v>
      </c>
      <c r="I1207" s="20" t="s">
        <v>238</v>
      </c>
      <c r="J1207" s="11" t="s">
        <v>240</v>
      </c>
      <c r="K1207" s="11" t="s">
        <v>4263</v>
      </c>
      <c r="L1207" s="11">
        <v>2</v>
      </c>
    </row>
    <row r="1208" spans="1:12">
      <c r="A1208" s="11" t="s">
        <v>2061</v>
      </c>
      <c r="D1208" s="11" t="s">
        <v>239</v>
      </c>
      <c r="E1208" s="19" t="s">
        <v>2311</v>
      </c>
      <c r="F1208" s="10">
        <v>42036</v>
      </c>
      <c r="G1208" s="10">
        <v>45689</v>
      </c>
      <c r="H1208" s="11">
        <v>11</v>
      </c>
      <c r="I1208" s="20" t="s">
        <v>238</v>
      </c>
      <c r="J1208" s="11" t="s">
        <v>240</v>
      </c>
      <c r="K1208" s="11" t="s">
        <v>4263</v>
      </c>
      <c r="L1208" s="11">
        <v>2</v>
      </c>
    </row>
    <row r="1209" spans="1:12">
      <c r="A1209" s="11" t="s">
        <v>2062</v>
      </c>
      <c r="D1209" s="11" t="s">
        <v>239</v>
      </c>
      <c r="E1209" s="19" t="s">
        <v>2312</v>
      </c>
      <c r="F1209" s="10">
        <v>42036</v>
      </c>
      <c r="G1209" s="10">
        <v>45689</v>
      </c>
      <c r="H1209" s="11">
        <v>11</v>
      </c>
      <c r="I1209" s="20" t="s">
        <v>238</v>
      </c>
      <c r="J1209" s="11" t="s">
        <v>240</v>
      </c>
      <c r="K1209" s="11" t="s">
        <v>4263</v>
      </c>
      <c r="L1209" s="11">
        <v>2</v>
      </c>
    </row>
    <row r="1210" spans="1:12">
      <c r="A1210" s="11" t="s">
        <v>2063</v>
      </c>
      <c r="D1210" s="11" t="s">
        <v>239</v>
      </c>
      <c r="E1210" s="19" t="s">
        <v>2313</v>
      </c>
      <c r="F1210" s="10">
        <v>42036</v>
      </c>
      <c r="G1210" s="10">
        <v>45689</v>
      </c>
      <c r="H1210" s="11">
        <v>11</v>
      </c>
      <c r="I1210" s="20" t="s">
        <v>238</v>
      </c>
      <c r="J1210" s="11" t="s">
        <v>240</v>
      </c>
      <c r="K1210" s="11" t="s">
        <v>4263</v>
      </c>
      <c r="L1210" s="11">
        <v>2</v>
      </c>
    </row>
    <row r="1211" spans="1:12">
      <c r="A1211" s="11" t="s">
        <v>2064</v>
      </c>
      <c r="D1211" s="11" t="s">
        <v>239</v>
      </c>
      <c r="E1211" s="19" t="s">
        <v>2314</v>
      </c>
      <c r="F1211" s="10">
        <v>42036</v>
      </c>
      <c r="G1211" s="10">
        <v>45689</v>
      </c>
      <c r="H1211" s="11">
        <v>11</v>
      </c>
      <c r="I1211" s="20" t="s">
        <v>238</v>
      </c>
      <c r="J1211" s="11" t="s">
        <v>240</v>
      </c>
      <c r="K1211" s="11" t="s">
        <v>4263</v>
      </c>
      <c r="L1211" s="11">
        <v>2</v>
      </c>
    </row>
    <row r="1212" spans="1:12">
      <c r="A1212" s="11" t="s">
        <v>2065</v>
      </c>
      <c r="D1212" s="11" t="s">
        <v>239</v>
      </c>
      <c r="E1212" s="19" t="s">
        <v>2315</v>
      </c>
      <c r="F1212" s="10">
        <v>42036</v>
      </c>
      <c r="G1212" s="10">
        <v>45689</v>
      </c>
      <c r="H1212" s="11">
        <v>11</v>
      </c>
      <c r="I1212" s="20" t="s">
        <v>238</v>
      </c>
      <c r="J1212" s="11" t="s">
        <v>240</v>
      </c>
      <c r="K1212" s="11" t="s">
        <v>4263</v>
      </c>
      <c r="L1212" s="11">
        <v>2</v>
      </c>
    </row>
    <row r="1213" spans="1:12">
      <c r="A1213" s="11" t="s">
        <v>2066</v>
      </c>
      <c r="D1213" s="11" t="s">
        <v>239</v>
      </c>
      <c r="E1213" s="19" t="s">
        <v>2316</v>
      </c>
      <c r="F1213" s="10">
        <v>42036</v>
      </c>
      <c r="G1213" s="10">
        <v>45689</v>
      </c>
      <c r="H1213" s="11">
        <v>11</v>
      </c>
      <c r="I1213" s="20" t="s">
        <v>238</v>
      </c>
      <c r="J1213" s="11" t="s">
        <v>240</v>
      </c>
      <c r="K1213" s="11" t="s">
        <v>4263</v>
      </c>
      <c r="L1213" s="11">
        <v>2</v>
      </c>
    </row>
    <row r="1214" spans="1:12">
      <c r="A1214" s="11" t="s">
        <v>2067</v>
      </c>
      <c r="D1214" s="11" t="s">
        <v>239</v>
      </c>
      <c r="E1214" s="19" t="s">
        <v>2317</v>
      </c>
      <c r="F1214" s="10">
        <v>42036</v>
      </c>
      <c r="G1214" s="10">
        <v>45689</v>
      </c>
      <c r="H1214" s="11">
        <v>11</v>
      </c>
      <c r="I1214" s="20" t="s">
        <v>238</v>
      </c>
      <c r="J1214" s="11" t="s">
        <v>240</v>
      </c>
      <c r="K1214" s="11" t="s">
        <v>4263</v>
      </c>
      <c r="L1214" s="11">
        <v>2</v>
      </c>
    </row>
    <row r="1215" spans="1:12">
      <c r="A1215" s="11" t="s">
        <v>2068</v>
      </c>
      <c r="D1215" s="11" t="s">
        <v>239</v>
      </c>
      <c r="E1215" s="19" t="s">
        <v>2318</v>
      </c>
      <c r="F1215" s="10">
        <v>42036</v>
      </c>
      <c r="G1215" s="10">
        <v>45689</v>
      </c>
      <c r="H1215" s="11">
        <v>11</v>
      </c>
      <c r="I1215" s="20" t="s">
        <v>238</v>
      </c>
      <c r="J1215" s="11" t="s">
        <v>240</v>
      </c>
      <c r="K1215" s="11" t="s">
        <v>4263</v>
      </c>
      <c r="L1215" s="11">
        <v>2</v>
      </c>
    </row>
    <row r="1216" spans="1:12">
      <c r="A1216" s="11" t="s">
        <v>2069</v>
      </c>
      <c r="D1216" s="11" t="s">
        <v>239</v>
      </c>
      <c r="E1216" s="19" t="s">
        <v>2319</v>
      </c>
      <c r="F1216" s="10">
        <v>42036</v>
      </c>
      <c r="G1216" s="10">
        <v>45689</v>
      </c>
      <c r="H1216" s="11">
        <v>11</v>
      </c>
      <c r="I1216" s="20" t="s">
        <v>238</v>
      </c>
      <c r="J1216" s="11" t="s">
        <v>240</v>
      </c>
      <c r="K1216" s="11" t="s">
        <v>4263</v>
      </c>
      <c r="L1216" s="11">
        <v>2</v>
      </c>
    </row>
    <row r="1217" spans="1:12">
      <c r="A1217" s="11" t="s">
        <v>2070</v>
      </c>
      <c r="D1217" s="11" t="s">
        <v>239</v>
      </c>
      <c r="E1217" s="19" t="s">
        <v>2320</v>
      </c>
      <c r="F1217" s="10">
        <v>42036</v>
      </c>
      <c r="G1217" s="10">
        <v>45689</v>
      </c>
      <c r="H1217" s="11">
        <v>11</v>
      </c>
      <c r="I1217" s="20" t="s">
        <v>238</v>
      </c>
      <c r="J1217" s="11" t="s">
        <v>240</v>
      </c>
      <c r="K1217" s="11" t="s">
        <v>4263</v>
      </c>
      <c r="L1217" s="11">
        <v>2</v>
      </c>
    </row>
    <row r="1218" spans="1:12">
      <c r="A1218" s="11" t="s">
        <v>2071</v>
      </c>
      <c r="D1218" s="11" t="s">
        <v>239</v>
      </c>
      <c r="E1218" s="19" t="s">
        <v>2321</v>
      </c>
      <c r="F1218" s="10">
        <v>42036</v>
      </c>
      <c r="G1218" s="10">
        <v>45689</v>
      </c>
      <c r="H1218" s="11">
        <v>11</v>
      </c>
      <c r="I1218" s="20" t="s">
        <v>238</v>
      </c>
      <c r="J1218" s="11" t="s">
        <v>240</v>
      </c>
      <c r="K1218" s="11" t="s">
        <v>4263</v>
      </c>
      <c r="L1218" s="11">
        <v>2</v>
      </c>
    </row>
    <row r="1219" spans="1:12">
      <c r="A1219" s="11" t="s">
        <v>2072</v>
      </c>
      <c r="D1219" s="11" t="s">
        <v>239</v>
      </c>
      <c r="E1219" s="19" t="s">
        <v>2322</v>
      </c>
      <c r="F1219" s="10">
        <v>42036</v>
      </c>
      <c r="G1219" s="10">
        <v>45689</v>
      </c>
      <c r="H1219" s="11">
        <v>11</v>
      </c>
      <c r="I1219" s="20" t="s">
        <v>238</v>
      </c>
      <c r="J1219" s="11" t="s">
        <v>240</v>
      </c>
      <c r="K1219" s="11" t="s">
        <v>4263</v>
      </c>
      <c r="L1219" s="11">
        <v>2</v>
      </c>
    </row>
    <row r="1220" spans="1:12">
      <c r="A1220" s="11" t="s">
        <v>2073</v>
      </c>
      <c r="D1220" s="11" t="s">
        <v>239</v>
      </c>
      <c r="E1220" s="19" t="s">
        <v>2323</v>
      </c>
      <c r="F1220" s="10">
        <v>42036</v>
      </c>
      <c r="G1220" s="10">
        <v>45689</v>
      </c>
      <c r="H1220" s="11">
        <v>11</v>
      </c>
      <c r="I1220" s="20" t="s">
        <v>238</v>
      </c>
      <c r="J1220" s="11" t="s">
        <v>240</v>
      </c>
      <c r="K1220" s="11" t="s">
        <v>4263</v>
      </c>
      <c r="L1220" s="11">
        <v>2</v>
      </c>
    </row>
    <row r="1221" spans="1:12">
      <c r="A1221" s="11" t="s">
        <v>2074</v>
      </c>
      <c r="D1221" s="11" t="s">
        <v>239</v>
      </c>
      <c r="E1221" s="19" t="s">
        <v>2324</v>
      </c>
      <c r="F1221" s="10">
        <v>42036</v>
      </c>
      <c r="G1221" s="10">
        <v>45689</v>
      </c>
      <c r="H1221" s="11">
        <v>11</v>
      </c>
      <c r="I1221" s="20" t="s">
        <v>238</v>
      </c>
      <c r="J1221" s="11" t="s">
        <v>240</v>
      </c>
      <c r="K1221" s="11" t="s">
        <v>4263</v>
      </c>
      <c r="L1221" s="11">
        <v>2</v>
      </c>
    </row>
    <row r="1222" spans="1:12">
      <c r="A1222" s="11" t="s">
        <v>2075</v>
      </c>
      <c r="D1222" s="11" t="s">
        <v>239</v>
      </c>
      <c r="E1222" s="19" t="s">
        <v>2325</v>
      </c>
      <c r="F1222" s="10">
        <v>42036</v>
      </c>
      <c r="G1222" s="10">
        <v>45689</v>
      </c>
      <c r="H1222" s="11">
        <v>11</v>
      </c>
      <c r="I1222" s="20" t="s">
        <v>238</v>
      </c>
      <c r="J1222" s="11" t="s">
        <v>240</v>
      </c>
      <c r="K1222" s="11" t="s">
        <v>4263</v>
      </c>
      <c r="L1222" s="11">
        <v>2</v>
      </c>
    </row>
    <row r="1223" spans="1:12">
      <c r="A1223" s="11" t="s">
        <v>2076</v>
      </c>
      <c r="D1223" s="11" t="s">
        <v>239</v>
      </c>
      <c r="E1223" s="19" t="s">
        <v>2326</v>
      </c>
      <c r="F1223" s="10">
        <v>42036</v>
      </c>
      <c r="G1223" s="10">
        <v>45689</v>
      </c>
      <c r="H1223" s="11">
        <v>11</v>
      </c>
      <c r="I1223" s="20" t="s">
        <v>238</v>
      </c>
      <c r="J1223" s="11" t="s">
        <v>240</v>
      </c>
      <c r="K1223" s="11" t="s">
        <v>4263</v>
      </c>
      <c r="L1223" s="11">
        <v>2</v>
      </c>
    </row>
    <row r="1224" spans="1:12">
      <c r="A1224" s="11" t="s">
        <v>2077</v>
      </c>
      <c r="D1224" s="11" t="s">
        <v>239</v>
      </c>
      <c r="E1224" s="19" t="s">
        <v>2327</v>
      </c>
      <c r="F1224" s="10">
        <v>42036</v>
      </c>
      <c r="G1224" s="10">
        <v>45689</v>
      </c>
      <c r="H1224" s="11">
        <v>11</v>
      </c>
      <c r="I1224" s="20" t="s">
        <v>238</v>
      </c>
      <c r="J1224" s="11" t="s">
        <v>240</v>
      </c>
      <c r="K1224" s="11" t="s">
        <v>4263</v>
      </c>
      <c r="L1224" s="11">
        <v>2</v>
      </c>
    </row>
    <row r="1225" spans="1:12">
      <c r="A1225" s="11" t="s">
        <v>2078</v>
      </c>
      <c r="D1225" s="11" t="s">
        <v>239</v>
      </c>
      <c r="E1225" s="19" t="s">
        <v>2328</v>
      </c>
      <c r="F1225" s="10">
        <v>42036</v>
      </c>
      <c r="G1225" s="10">
        <v>45689</v>
      </c>
      <c r="H1225" s="11">
        <v>11</v>
      </c>
      <c r="I1225" s="20" t="s">
        <v>238</v>
      </c>
      <c r="J1225" s="11" t="s">
        <v>240</v>
      </c>
      <c r="K1225" s="11" t="s">
        <v>4263</v>
      </c>
      <c r="L1225" s="11">
        <v>2</v>
      </c>
    </row>
    <row r="1226" spans="1:12">
      <c r="A1226" s="11" t="s">
        <v>2079</v>
      </c>
      <c r="D1226" s="11" t="s">
        <v>239</v>
      </c>
      <c r="E1226" s="19" t="s">
        <v>2329</v>
      </c>
      <c r="F1226" s="10">
        <v>42036</v>
      </c>
      <c r="G1226" s="10">
        <v>45689</v>
      </c>
      <c r="H1226" s="11">
        <v>11</v>
      </c>
      <c r="I1226" s="20" t="s">
        <v>238</v>
      </c>
      <c r="J1226" s="11" t="s">
        <v>240</v>
      </c>
      <c r="K1226" s="11" t="s">
        <v>4263</v>
      </c>
      <c r="L1226" s="11">
        <v>2</v>
      </c>
    </row>
    <row r="1227" spans="1:12">
      <c r="A1227" s="11" t="s">
        <v>2080</v>
      </c>
      <c r="D1227" s="11" t="s">
        <v>239</v>
      </c>
      <c r="E1227" s="19" t="s">
        <v>2330</v>
      </c>
      <c r="F1227" s="10">
        <v>42036</v>
      </c>
      <c r="G1227" s="10">
        <v>45689</v>
      </c>
      <c r="H1227" s="11">
        <v>11</v>
      </c>
      <c r="I1227" s="20" t="s">
        <v>238</v>
      </c>
      <c r="J1227" s="11" t="s">
        <v>240</v>
      </c>
      <c r="K1227" s="11" t="s">
        <v>4263</v>
      </c>
      <c r="L1227" s="11">
        <v>2</v>
      </c>
    </row>
    <row r="1228" spans="1:12">
      <c r="A1228" s="11" t="s">
        <v>2081</v>
      </c>
      <c r="D1228" s="11" t="s">
        <v>239</v>
      </c>
      <c r="E1228" s="19" t="s">
        <v>2331</v>
      </c>
      <c r="F1228" s="10">
        <v>42036</v>
      </c>
      <c r="G1228" s="10">
        <v>45689</v>
      </c>
      <c r="H1228" s="11">
        <v>11</v>
      </c>
      <c r="I1228" s="20" t="s">
        <v>238</v>
      </c>
      <c r="J1228" s="11" t="s">
        <v>240</v>
      </c>
      <c r="K1228" s="11" t="s">
        <v>4263</v>
      </c>
      <c r="L1228" s="11">
        <v>2</v>
      </c>
    </row>
    <row r="1229" spans="1:12">
      <c r="A1229" s="11" t="s">
        <v>2082</v>
      </c>
      <c r="D1229" s="11" t="s">
        <v>239</v>
      </c>
      <c r="E1229" s="19" t="s">
        <v>2332</v>
      </c>
      <c r="F1229" s="10">
        <v>42036</v>
      </c>
      <c r="G1229" s="10">
        <v>45689</v>
      </c>
      <c r="H1229" s="11">
        <v>11</v>
      </c>
      <c r="I1229" s="20" t="s">
        <v>238</v>
      </c>
      <c r="J1229" s="11" t="s">
        <v>240</v>
      </c>
      <c r="K1229" s="11" t="s">
        <v>4263</v>
      </c>
      <c r="L1229" s="11">
        <v>2</v>
      </c>
    </row>
    <row r="1230" spans="1:12">
      <c r="A1230" s="11" t="s">
        <v>2083</v>
      </c>
      <c r="D1230" s="11" t="s">
        <v>239</v>
      </c>
      <c r="E1230" s="19" t="s">
        <v>2333</v>
      </c>
      <c r="F1230" s="10">
        <v>42036</v>
      </c>
      <c r="G1230" s="10">
        <v>45689</v>
      </c>
      <c r="H1230" s="11">
        <v>11</v>
      </c>
      <c r="I1230" s="20" t="s">
        <v>238</v>
      </c>
      <c r="J1230" s="11" t="s">
        <v>240</v>
      </c>
      <c r="K1230" s="11" t="s">
        <v>4263</v>
      </c>
      <c r="L1230" s="11">
        <v>2</v>
      </c>
    </row>
    <row r="1231" spans="1:12">
      <c r="A1231" s="11" t="s">
        <v>2084</v>
      </c>
      <c r="D1231" s="11" t="s">
        <v>239</v>
      </c>
      <c r="E1231" s="19" t="s">
        <v>2334</v>
      </c>
      <c r="F1231" s="10">
        <v>42036</v>
      </c>
      <c r="G1231" s="10">
        <v>45689</v>
      </c>
      <c r="H1231" s="11">
        <v>11</v>
      </c>
      <c r="I1231" s="20" t="s">
        <v>238</v>
      </c>
      <c r="J1231" s="11" t="s">
        <v>240</v>
      </c>
      <c r="K1231" s="11" t="s">
        <v>4263</v>
      </c>
      <c r="L1231" s="11">
        <v>2</v>
      </c>
    </row>
    <row r="1232" spans="1:12">
      <c r="A1232" s="11" t="s">
        <v>2085</v>
      </c>
      <c r="D1232" s="11" t="s">
        <v>239</v>
      </c>
      <c r="E1232" s="19" t="s">
        <v>2335</v>
      </c>
      <c r="F1232" s="10">
        <v>42036</v>
      </c>
      <c r="G1232" s="10">
        <v>45689</v>
      </c>
      <c r="H1232" s="11">
        <v>11</v>
      </c>
      <c r="I1232" s="20" t="s">
        <v>238</v>
      </c>
      <c r="J1232" s="11" t="s">
        <v>240</v>
      </c>
      <c r="K1232" s="11" t="s">
        <v>4263</v>
      </c>
      <c r="L1232" s="11">
        <v>2</v>
      </c>
    </row>
    <row r="1233" spans="1:12">
      <c r="A1233" s="11" t="s">
        <v>2086</v>
      </c>
      <c r="D1233" s="11" t="s">
        <v>239</v>
      </c>
      <c r="E1233" s="19" t="s">
        <v>2336</v>
      </c>
      <c r="F1233" s="10">
        <v>42036</v>
      </c>
      <c r="G1233" s="10">
        <v>45689</v>
      </c>
      <c r="H1233" s="11">
        <v>11</v>
      </c>
      <c r="I1233" s="20" t="s">
        <v>238</v>
      </c>
      <c r="J1233" s="11" t="s">
        <v>240</v>
      </c>
      <c r="K1233" s="11" t="s">
        <v>4263</v>
      </c>
      <c r="L1233" s="11">
        <v>2</v>
      </c>
    </row>
    <row r="1234" spans="1:12">
      <c r="A1234" s="11" t="s">
        <v>2087</v>
      </c>
      <c r="D1234" s="11" t="s">
        <v>239</v>
      </c>
      <c r="E1234" s="19" t="s">
        <v>2337</v>
      </c>
      <c r="F1234" s="10">
        <v>42036</v>
      </c>
      <c r="G1234" s="10">
        <v>45689</v>
      </c>
      <c r="H1234" s="11">
        <v>11</v>
      </c>
      <c r="I1234" s="20" t="s">
        <v>238</v>
      </c>
      <c r="J1234" s="11" t="s">
        <v>240</v>
      </c>
      <c r="K1234" s="11" t="s">
        <v>4263</v>
      </c>
      <c r="L1234" s="11">
        <v>2</v>
      </c>
    </row>
    <row r="1235" spans="1:12">
      <c r="A1235" s="11" t="s">
        <v>2088</v>
      </c>
      <c r="D1235" s="11" t="s">
        <v>239</v>
      </c>
      <c r="E1235" s="19" t="s">
        <v>2338</v>
      </c>
      <c r="F1235" s="10">
        <v>42036</v>
      </c>
      <c r="G1235" s="10">
        <v>45689</v>
      </c>
      <c r="H1235" s="11">
        <v>11</v>
      </c>
      <c r="I1235" s="20" t="s">
        <v>238</v>
      </c>
      <c r="J1235" s="11" t="s">
        <v>240</v>
      </c>
      <c r="K1235" s="11" t="s">
        <v>4263</v>
      </c>
      <c r="L1235" s="11">
        <v>2</v>
      </c>
    </row>
    <row r="1236" spans="1:12">
      <c r="A1236" s="11" t="s">
        <v>2089</v>
      </c>
      <c r="D1236" s="11" t="s">
        <v>239</v>
      </c>
      <c r="E1236" s="19" t="s">
        <v>2339</v>
      </c>
      <c r="F1236" s="10">
        <v>42036</v>
      </c>
      <c r="G1236" s="10">
        <v>45689</v>
      </c>
      <c r="H1236" s="11">
        <v>11</v>
      </c>
      <c r="I1236" s="20" t="s">
        <v>238</v>
      </c>
      <c r="J1236" s="11" t="s">
        <v>240</v>
      </c>
      <c r="K1236" s="11" t="s">
        <v>4263</v>
      </c>
      <c r="L1236" s="11">
        <v>2</v>
      </c>
    </row>
    <row r="1237" spans="1:12">
      <c r="A1237" s="11" t="s">
        <v>2090</v>
      </c>
      <c r="D1237" s="11" t="s">
        <v>239</v>
      </c>
      <c r="E1237" s="19" t="s">
        <v>2340</v>
      </c>
      <c r="F1237" s="10">
        <v>42036</v>
      </c>
      <c r="G1237" s="10">
        <v>45689</v>
      </c>
      <c r="H1237" s="11">
        <v>11</v>
      </c>
      <c r="I1237" s="20" t="s">
        <v>238</v>
      </c>
      <c r="J1237" s="11" t="s">
        <v>240</v>
      </c>
      <c r="K1237" s="11" t="s">
        <v>4263</v>
      </c>
      <c r="L1237" s="11">
        <v>2</v>
      </c>
    </row>
    <row r="1238" spans="1:12">
      <c r="A1238" s="11" t="s">
        <v>2091</v>
      </c>
      <c r="D1238" s="11" t="s">
        <v>239</v>
      </c>
      <c r="E1238" s="19" t="s">
        <v>2341</v>
      </c>
      <c r="F1238" s="10">
        <v>42036</v>
      </c>
      <c r="G1238" s="10">
        <v>45689</v>
      </c>
      <c r="H1238" s="11">
        <v>11</v>
      </c>
      <c r="I1238" s="20" t="s">
        <v>238</v>
      </c>
      <c r="J1238" s="11" t="s">
        <v>240</v>
      </c>
      <c r="K1238" s="11" t="s">
        <v>4263</v>
      </c>
      <c r="L1238" s="11">
        <v>2</v>
      </c>
    </row>
    <row r="1239" spans="1:12">
      <c r="A1239" s="11" t="s">
        <v>2092</v>
      </c>
      <c r="D1239" s="11" t="s">
        <v>239</v>
      </c>
      <c r="E1239" s="19" t="s">
        <v>2342</v>
      </c>
      <c r="F1239" s="10">
        <v>42036</v>
      </c>
      <c r="G1239" s="10">
        <v>45689</v>
      </c>
      <c r="H1239" s="11">
        <v>11</v>
      </c>
      <c r="I1239" s="20" t="s">
        <v>238</v>
      </c>
      <c r="J1239" s="11" t="s">
        <v>240</v>
      </c>
      <c r="K1239" s="11" t="s">
        <v>4263</v>
      </c>
      <c r="L1239" s="11">
        <v>2</v>
      </c>
    </row>
    <row r="1240" spans="1:12">
      <c r="A1240" s="11" t="s">
        <v>2093</v>
      </c>
      <c r="D1240" s="11" t="s">
        <v>239</v>
      </c>
      <c r="E1240" s="19" t="s">
        <v>2343</v>
      </c>
      <c r="F1240" s="10">
        <v>42036</v>
      </c>
      <c r="G1240" s="10">
        <v>45689</v>
      </c>
      <c r="H1240" s="11">
        <v>11</v>
      </c>
      <c r="I1240" s="20" t="s">
        <v>238</v>
      </c>
      <c r="J1240" s="11" t="s">
        <v>240</v>
      </c>
      <c r="K1240" s="11" t="s">
        <v>4263</v>
      </c>
      <c r="L1240" s="11">
        <v>2</v>
      </c>
    </row>
    <row r="1241" spans="1:12">
      <c r="A1241" s="11" t="s">
        <v>2094</v>
      </c>
      <c r="D1241" s="11" t="s">
        <v>239</v>
      </c>
      <c r="E1241" s="19" t="s">
        <v>2344</v>
      </c>
      <c r="F1241" s="10">
        <v>42036</v>
      </c>
      <c r="G1241" s="10">
        <v>45689</v>
      </c>
      <c r="H1241" s="11">
        <v>11</v>
      </c>
      <c r="I1241" s="20" t="s">
        <v>238</v>
      </c>
      <c r="J1241" s="11" t="s">
        <v>240</v>
      </c>
      <c r="K1241" s="11" t="s">
        <v>4263</v>
      </c>
      <c r="L1241" s="11">
        <v>2</v>
      </c>
    </row>
    <row r="1242" spans="1:12">
      <c r="A1242" s="11" t="s">
        <v>2095</v>
      </c>
      <c r="D1242" s="11" t="s">
        <v>239</v>
      </c>
      <c r="E1242" s="19" t="s">
        <v>2345</v>
      </c>
      <c r="F1242" s="10">
        <v>42036</v>
      </c>
      <c r="G1242" s="10">
        <v>45689</v>
      </c>
      <c r="H1242" s="11">
        <v>11</v>
      </c>
      <c r="I1242" s="20" t="s">
        <v>238</v>
      </c>
      <c r="J1242" s="11" t="s">
        <v>240</v>
      </c>
      <c r="K1242" s="11" t="s">
        <v>4263</v>
      </c>
      <c r="L1242" s="11">
        <v>2</v>
      </c>
    </row>
    <row r="1243" spans="1:12">
      <c r="A1243" s="11" t="s">
        <v>2096</v>
      </c>
      <c r="D1243" s="11" t="s">
        <v>239</v>
      </c>
      <c r="E1243" s="19" t="s">
        <v>2346</v>
      </c>
      <c r="F1243" s="10">
        <v>42036</v>
      </c>
      <c r="G1243" s="10">
        <v>45689</v>
      </c>
      <c r="H1243" s="11">
        <v>11</v>
      </c>
      <c r="I1243" s="20" t="s">
        <v>238</v>
      </c>
      <c r="J1243" s="11" t="s">
        <v>240</v>
      </c>
      <c r="K1243" s="11" t="s">
        <v>4263</v>
      </c>
      <c r="L1243" s="11">
        <v>2</v>
      </c>
    </row>
    <row r="1244" spans="1:12">
      <c r="A1244" s="11" t="s">
        <v>2097</v>
      </c>
      <c r="D1244" s="11" t="s">
        <v>239</v>
      </c>
      <c r="E1244" s="19" t="s">
        <v>2347</v>
      </c>
      <c r="F1244" s="10">
        <v>42036</v>
      </c>
      <c r="G1244" s="10">
        <v>45689</v>
      </c>
      <c r="H1244" s="11">
        <v>11</v>
      </c>
      <c r="I1244" s="20" t="s">
        <v>238</v>
      </c>
      <c r="J1244" s="11" t="s">
        <v>240</v>
      </c>
      <c r="K1244" s="11" t="s">
        <v>4263</v>
      </c>
      <c r="L1244" s="11">
        <v>2</v>
      </c>
    </row>
    <row r="1245" spans="1:12">
      <c r="A1245" s="11" t="s">
        <v>2098</v>
      </c>
      <c r="D1245" s="11" t="s">
        <v>239</v>
      </c>
      <c r="E1245" s="19" t="s">
        <v>2348</v>
      </c>
      <c r="F1245" s="10">
        <v>42036</v>
      </c>
      <c r="G1245" s="10">
        <v>45689</v>
      </c>
      <c r="H1245" s="11">
        <v>11</v>
      </c>
      <c r="I1245" s="20" t="s">
        <v>238</v>
      </c>
      <c r="J1245" s="11" t="s">
        <v>240</v>
      </c>
      <c r="K1245" s="11" t="s">
        <v>4263</v>
      </c>
      <c r="L1245" s="11">
        <v>2</v>
      </c>
    </row>
    <row r="1246" spans="1:12">
      <c r="A1246" s="11" t="s">
        <v>2099</v>
      </c>
      <c r="D1246" s="11" t="s">
        <v>239</v>
      </c>
      <c r="E1246" s="19" t="s">
        <v>2349</v>
      </c>
      <c r="F1246" s="10">
        <v>42036</v>
      </c>
      <c r="G1246" s="10">
        <v>45689</v>
      </c>
      <c r="H1246" s="11">
        <v>11</v>
      </c>
      <c r="I1246" s="20" t="s">
        <v>238</v>
      </c>
      <c r="J1246" s="11" t="s">
        <v>240</v>
      </c>
      <c r="K1246" s="11" t="s">
        <v>4263</v>
      </c>
      <c r="L1246" s="11">
        <v>2</v>
      </c>
    </row>
    <row r="1247" spans="1:12">
      <c r="A1247" s="11" t="s">
        <v>2100</v>
      </c>
      <c r="D1247" s="11" t="s">
        <v>239</v>
      </c>
      <c r="E1247" s="19" t="s">
        <v>2350</v>
      </c>
      <c r="F1247" s="10">
        <v>42036</v>
      </c>
      <c r="G1247" s="10">
        <v>45689</v>
      </c>
      <c r="H1247" s="11">
        <v>11</v>
      </c>
      <c r="I1247" s="20" t="s">
        <v>238</v>
      </c>
      <c r="J1247" s="11" t="s">
        <v>240</v>
      </c>
      <c r="K1247" s="11" t="s">
        <v>4263</v>
      </c>
      <c r="L1247" s="11">
        <v>2</v>
      </c>
    </row>
    <row r="1248" spans="1:12">
      <c r="A1248" s="11" t="s">
        <v>2101</v>
      </c>
      <c r="D1248" s="11" t="s">
        <v>239</v>
      </c>
      <c r="E1248" s="19" t="s">
        <v>2351</v>
      </c>
      <c r="F1248" s="10">
        <v>42036</v>
      </c>
      <c r="G1248" s="10">
        <v>45689</v>
      </c>
      <c r="H1248" s="11">
        <v>11</v>
      </c>
      <c r="I1248" s="20" t="s">
        <v>238</v>
      </c>
      <c r="J1248" s="11" t="s">
        <v>240</v>
      </c>
      <c r="K1248" s="11" t="s">
        <v>4263</v>
      </c>
      <c r="L1248" s="11">
        <v>2</v>
      </c>
    </row>
    <row r="1249" spans="1:12">
      <c r="A1249" s="11" t="s">
        <v>2102</v>
      </c>
      <c r="D1249" s="11" t="s">
        <v>239</v>
      </c>
      <c r="E1249" s="19" t="s">
        <v>2352</v>
      </c>
      <c r="F1249" s="10">
        <v>42036</v>
      </c>
      <c r="G1249" s="10">
        <v>45689</v>
      </c>
      <c r="H1249" s="11">
        <v>11</v>
      </c>
      <c r="I1249" s="20" t="s">
        <v>238</v>
      </c>
      <c r="J1249" s="11" t="s">
        <v>240</v>
      </c>
      <c r="K1249" s="11" t="s">
        <v>4263</v>
      </c>
      <c r="L1249" s="11">
        <v>2</v>
      </c>
    </row>
    <row r="1250" spans="1:12">
      <c r="A1250" s="11" t="s">
        <v>2103</v>
      </c>
      <c r="D1250" s="11" t="s">
        <v>239</v>
      </c>
      <c r="E1250" s="19" t="s">
        <v>2353</v>
      </c>
      <c r="F1250" s="10">
        <v>42036</v>
      </c>
      <c r="G1250" s="10">
        <v>45689</v>
      </c>
      <c r="H1250" s="11">
        <v>11</v>
      </c>
      <c r="I1250" s="20" t="s">
        <v>238</v>
      </c>
      <c r="J1250" s="11" t="s">
        <v>240</v>
      </c>
      <c r="K1250" s="11" t="s">
        <v>4263</v>
      </c>
      <c r="L1250" s="11">
        <v>2</v>
      </c>
    </row>
    <row r="1251" spans="1:12">
      <c r="A1251" s="11" t="s">
        <v>2104</v>
      </c>
      <c r="D1251" s="11" t="s">
        <v>239</v>
      </c>
      <c r="E1251" s="19" t="s">
        <v>2354</v>
      </c>
      <c r="F1251" s="10">
        <v>42036</v>
      </c>
      <c r="G1251" s="10">
        <v>45689</v>
      </c>
      <c r="H1251" s="11">
        <v>11</v>
      </c>
      <c r="I1251" s="20" t="s">
        <v>238</v>
      </c>
      <c r="J1251" s="11" t="s">
        <v>240</v>
      </c>
      <c r="K1251" s="11" t="s">
        <v>4263</v>
      </c>
      <c r="L1251" s="11">
        <v>2</v>
      </c>
    </row>
    <row r="1252" spans="1:12">
      <c r="A1252" s="11" t="s">
        <v>2105</v>
      </c>
      <c r="D1252" s="11" t="s">
        <v>239</v>
      </c>
      <c r="E1252" s="19" t="s">
        <v>2355</v>
      </c>
      <c r="F1252" s="10">
        <v>42036</v>
      </c>
      <c r="G1252" s="10">
        <v>45689</v>
      </c>
      <c r="H1252" s="11">
        <v>11</v>
      </c>
      <c r="I1252" s="20" t="s">
        <v>238</v>
      </c>
      <c r="J1252" s="11" t="s">
        <v>240</v>
      </c>
      <c r="K1252" s="11" t="s">
        <v>4263</v>
      </c>
      <c r="L1252" s="11">
        <v>2</v>
      </c>
    </row>
    <row r="1253" spans="1:12">
      <c r="A1253" s="11" t="s">
        <v>2106</v>
      </c>
      <c r="D1253" s="11" t="s">
        <v>239</v>
      </c>
      <c r="E1253" s="19" t="s">
        <v>2356</v>
      </c>
      <c r="F1253" s="10">
        <v>42036</v>
      </c>
      <c r="G1253" s="10">
        <v>45689</v>
      </c>
      <c r="H1253" s="11">
        <v>11</v>
      </c>
      <c r="I1253" s="20" t="s">
        <v>238</v>
      </c>
      <c r="J1253" s="11" t="s">
        <v>240</v>
      </c>
      <c r="K1253" s="11" t="s">
        <v>4263</v>
      </c>
      <c r="L1253" s="11">
        <v>2</v>
      </c>
    </row>
    <row r="1254" spans="1:12">
      <c r="A1254" s="11" t="s">
        <v>2107</v>
      </c>
      <c r="D1254" s="11" t="s">
        <v>239</v>
      </c>
      <c r="E1254" s="19" t="s">
        <v>2357</v>
      </c>
      <c r="F1254" s="10">
        <v>42036</v>
      </c>
      <c r="G1254" s="10">
        <v>45689</v>
      </c>
      <c r="H1254" s="11">
        <v>11</v>
      </c>
      <c r="I1254" s="20" t="s">
        <v>238</v>
      </c>
      <c r="J1254" s="11" t="s">
        <v>240</v>
      </c>
      <c r="K1254" s="11" t="s">
        <v>4263</v>
      </c>
      <c r="L1254" s="11">
        <v>2</v>
      </c>
    </row>
    <row r="1255" spans="1:12">
      <c r="A1255" s="11" t="s">
        <v>2108</v>
      </c>
      <c r="D1255" s="11" t="s">
        <v>239</v>
      </c>
      <c r="E1255" s="19" t="s">
        <v>2358</v>
      </c>
      <c r="F1255" s="10">
        <v>42036</v>
      </c>
      <c r="G1255" s="10">
        <v>45689</v>
      </c>
      <c r="H1255" s="11">
        <v>11</v>
      </c>
      <c r="I1255" s="20" t="s">
        <v>238</v>
      </c>
      <c r="J1255" s="11" t="s">
        <v>240</v>
      </c>
      <c r="K1255" s="11" t="s">
        <v>4263</v>
      </c>
      <c r="L1255" s="11">
        <v>2</v>
      </c>
    </row>
    <row r="1256" spans="1:12">
      <c r="A1256" s="11" t="s">
        <v>2109</v>
      </c>
      <c r="D1256" s="11" t="s">
        <v>239</v>
      </c>
      <c r="E1256" s="19" t="s">
        <v>2359</v>
      </c>
      <c r="F1256" s="10">
        <v>42036</v>
      </c>
      <c r="G1256" s="10">
        <v>45689</v>
      </c>
      <c r="H1256" s="11">
        <v>11</v>
      </c>
      <c r="I1256" s="20" t="s">
        <v>238</v>
      </c>
      <c r="J1256" s="11" t="s">
        <v>240</v>
      </c>
      <c r="K1256" s="11" t="s">
        <v>4263</v>
      </c>
      <c r="L1256" s="11">
        <v>2</v>
      </c>
    </row>
    <row r="1257" spans="1:12">
      <c r="A1257" s="11" t="s">
        <v>2110</v>
      </c>
      <c r="D1257" s="11" t="s">
        <v>239</v>
      </c>
      <c r="E1257" s="19" t="s">
        <v>2360</v>
      </c>
      <c r="F1257" s="10">
        <v>42036</v>
      </c>
      <c r="G1257" s="10">
        <v>45689</v>
      </c>
      <c r="H1257" s="11">
        <v>11</v>
      </c>
      <c r="I1257" s="20" t="s">
        <v>238</v>
      </c>
      <c r="J1257" s="11" t="s">
        <v>240</v>
      </c>
      <c r="K1257" s="11" t="s">
        <v>4263</v>
      </c>
      <c r="L1257" s="11">
        <v>2</v>
      </c>
    </row>
    <row r="1258" spans="1:12">
      <c r="A1258" s="11" t="s">
        <v>2111</v>
      </c>
      <c r="D1258" s="11" t="s">
        <v>239</v>
      </c>
      <c r="E1258" s="19" t="s">
        <v>2361</v>
      </c>
      <c r="F1258" s="10">
        <v>42036</v>
      </c>
      <c r="G1258" s="10">
        <v>45689</v>
      </c>
      <c r="H1258" s="11">
        <v>11</v>
      </c>
      <c r="I1258" s="20" t="s">
        <v>238</v>
      </c>
      <c r="J1258" s="11" t="s">
        <v>240</v>
      </c>
      <c r="K1258" s="11" t="s">
        <v>4263</v>
      </c>
      <c r="L1258" s="11">
        <v>2</v>
      </c>
    </row>
    <row r="1259" spans="1:12">
      <c r="A1259" s="11" t="s">
        <v>2112</v>
      </c>
      <c r="D1259" s="11" t="s">
        <v>239</v>
      </c>
      <c r="E1259" s="19" t="s">
        <v>2362</v>
      </c>
      <c r="F1259" s="10">
        <v>42036</v>
      </c>
      <c r="G1259" s="10">
        <v>45689</v>
      </c>
      <c r="H1259" s="11">
        <v>11</v>
      </c>
      <c r="I1259" s="20" t="s">
        <v>238</v>
      </c>
      <c r="J1259" s="11" t="s">
        <v>240</v>
      </c>
      <c r="K1259" s="11" t="s">
        <v>4263</v>
      </c>
      <c r="L1259" s="11">
        <v>2</v>
      </c>
    </row>
    <row r="1260" spans="1:12">
      <c r="A1260" s="11" t="s">
        <v>2113</v>
      </c>
      <c r="D1260" s="11" t="s">
        <v>239</v>
      </c>
      <c r="E1260" s="19" t="s">
        <v>2363</v>
      </c>
      <c r="F1260" s="10">
        <v>42036</v>
      </c>
      <c r="G1260" s="10">
        <v>45689</v>
      </c>
      <c r="H1260" s="11">
        <v>11</v>
      </c>
      <c r="I1260" s="20" t="s">
        <v>238</v>
      </c>
      <c r="J1260" s="11" t="s">
        <v>240</v>
      </c>
      <c r="K1260" s="11" t="s">
        <v>4263</v>
      </c>
      <c r="L1260" s="11">
        <v>2</v>
      </c>
    </row>
    <row r="1261" spans="1:12">
      <c r="A1261" s="11" t="s">
        <v>2114</v>
      </c>
      <c r="D1261" s="11" t="s">
        <v>239</v>
      </c>
      <c r="E1261" s="19" t="s">
        <v>2364</v>
      </c>
      <c r="F1261" s="10">
        <v>42036</v>
      </c>
      <c r="G1261" s="10">
        <v>45689</v>
      </c>
      <c r="H1261" s="11">
        <v>11</v>
      </c>
      <c r="I1261" s="20" t="s">
        <v>238</v>
      </c>
      <c r="J1261" s="11" t="s">
        <v>240</v>
      </c>
      <c r="K1261" s="11" t="s">
        <v>4263</v>
      </c>
      <c r="L1261" s="11">
        <v>2</v>
      </c>
    </row>
    <row r="1262" spans="1:12">
      <c r="A1262" s="11" t="s">
        <v>2365</v>
      </c>
      <c r="D1262" s="11" t="s">
        <v>239</v>
      </c>
      <c r="E1262" s="19" t="s">
        <v>2573</v>
      </c>
      <c r="F1262" s="10">
        <v>42036</v>
      </c>
      <c r="G1262" s="10">
        <v>45689</v>
      </c>
      <c r="H1262" s="11">
        <v>11</v>
      </c>
      <c r="I1262" s="20" t="s">
        <v>238</v>
      </c>
      <c r="J1262" s="11" t="s">
        <v>240</v>
      </c>
      <c r="K1262" s="11" t="s">
        <v>4263</v>
      </c>
      <c r="L1262" s="11">
        <v>2</v>
      </c>
    </row>
    <row r="1263" spans="1:12">
      <c r="A1263" s="11" t="s">
        <v>2366</v>
      </c>
      <c r="D1263" s="11" t="s">
        <v>239</v>
      </c>
      <c r="E1263" s="19" t="s">
        <v>2574</v>
      </c>
      <c r="F1263" s="10">
        <v>42036</v>
      </c>
      <c r="G1263" s="10">
        <v>45689</v>
      </c>
      <c r="H1263" s="11">
        <v>11</v>
      </c>
      <c r="I1263" s="20" t="s">
        <v>238</v>
      </c>
      <c r="J1263" s="11" t="s">
        <v>240</v>
      </c>
      <c r="K1263" s="11" t="s">
        <v>4263</v>
      </c>
      <c r="L1263" s="11">
        <v>2</v>
      </c>
    </row>
    <row r="1264" spans="1:12">
      <c r="A1264" s="11" t="s">
        <v>2367</v>
      </c>
      <c r="D1264" s="11" t="s">
        <v>239</v>
      </c>
      <c r="E1264" s="19" t="s">
        <v>2575</v>
      </c>
      <c r="F1264" s="10">
        <v>42036</v>
      </c>
      <c r="G1264" s="10">
        <v>45689</v>
      </c>
      <c r="H1264" s="11">
        <v>11</v>
      </c>
      <c r="I1264" s="20" t="s">
        <v>238</v>
      </c>
      <c r="J1264" s="11" t="s">
        <v>240</v>
      </c>
      <c r="K1264" s="11" t="s">
        <v>4263</v>
      </c>
      <c r="L1264" s="11">
        <v>2</v>
      </c>
    </row>
    <row r="1265" spans="1:12">
      <c r="A1265" s="11" t="s">
        <v>2368</v>
      </c>
      <c r="D1265" s="11" t="s">
        <v>239</v>
      </c>
      <c r="E1265" s="19" t="s">
        <v>2576</v>
      </c>
      <c r="F1265" s="10">
        <v>42036</v>
      </c>
      <c r="G1265" s="10">
        <v>45689</v>
      </c>
      <c r="H1265" s="11">
        <v>11</v>
      </c>
      <c r="I1265" s="20" t="s">
        <v>238</v>
      </c>
      <c r="J1265" s="11" t="s">
        <v>240</v>
      </c>
      <c r="K1265" s="11" t="s">
        <v>4263</v>
      </c>
      <c r="L1265" s="11">
        <v>2</v>
      </c>
    </row>
    <row r="1266" spans="1:12">
      <c r="A1266" s="11" t="s">
        <v>2369</v>
      </c>
      <c r="D1266" s="11" t="s">
        <v>239</v>
      </c>
      <c r="E1266" s="19" t="s">
        <v>2577</v>
      </c>
      <c r="F1266" s="10">
        <v>42036</v>
      </c>
      <c r="G1266" s="10">
        <v>45689</v>
      </c>
      <c r="H1266" s="11">
        <v>11</v>
      </c>
      <c r="I1266" s="20" t="s">
        <v>238</v>
      </c>
      <c r="J1266" s="11" t="s">
        <v>240</v>
      </c>
      <c r="K1266" s="11" t="s">
        <v>4263</v>
      </c>
      <c r="L1266" s="11">
        <v>2</v>
      </c>
    </row>
    <row r="1267" spans="1:12">
      <c r="A1267" s="11" t="s">
        <v>2370</v>
      </c>
      <c r="D1267" s="11" t="s">
        <v>239</v>
      </c>
      <c r="E1267" s="19" t="s">
        <v>2578</v>
      </c>
      <c r="F1267" s="10">
        <v>42036</v>
      </c>
      <c r="G1267" s="10">
        <v>45689</v>
      </c>
      <c r="H1267" s="11">
        <v>11</v>
      </c>
      <c r="I1267" s="20" t="s">
        <v>238</v>
      </c>
      <c r="J1267" s="11" t="s">
        <v>240</v>
      </c>
      <c r="K1267" s="11" t="s">
        <v>4263</v>
      </c>
      <c r="L1267" s="11">
        <v>2</v>
      </c>
    </row>
    <row r="1268" spans="1:12">
      <c r="A1268" s="11" t="s">
        <v>2371</v>
      </c>
      <c r="D1268" s="11" t="s">
        <v>239</v>
      </c>
      <c r="E1268" s="19" t="s">
        <v>2579</v>
      </c>
      <c r="F1268" s="10">
        <v>42036</v>
      </c>
      <c r="G1268" s="10">
        <v>45689</v>
      </c>
      <c r="H1268" s="11">
        <v>11</v>
      </c>
      <c r="I1268" s="20" t="s">
        <v>238</v>
      </c>
      <c r="J1268" s="11" t="s">
        <v>240</v>
      </c>
      <c r="K1268" s="11" t="s">
        <v>4263</v>
      </c>
      <c r="L1268" s="11">
        <v>2</v>
      </c>
    </row>
    <row r="1269" spans="1:12">
      <c r="A1269" s="11" t="s">
        <v>2372</v>
      </c>
      <c r="D1269" s="11" t="s">
        <v>239</v>
      </c>
      <c r="E1269" s="19" t="s">
        <v>2580</v>
      </c>
      <c r="F1269" s="10">
        <v>42036</v>
      </c>
      <c r="G1269" s="10">
        <v>45689</v>
      </c>
      <c r="H1269" s="11">
        <v>11</v>
      </c>
      <c r="I1269" s="20" t="s">
        <v>238</v>
      </c>
      <c r="J1269" s="11" t="s">
        <v>240</v>
      </c>
      <c r="K1269" s="11" t="s">
        <v>4263</v>
      </c>
      <c r="L1269" s="11">
        <v>2</v>
      </c>
    </row>
    <row r="1270" spans="1:12">
      <c r="A1270" s="11" t="s">
        <v>2373</v>
      </c>
      <c r="D1270" s="11" t="s">
        <v>239</v>
      </c>
      <c r="E1270" s="19" t="s">
        <v>2581</v>
      </c>
      <c r="F1270" s="10">
        <v>42036</v>
      </c>
      <c r="G1270" s="10">
        <v>45689</v>
      </c>
      <c r="H1270" s="11">
        <v>11</v>
      </c>
      <c r="I1270" s="20" t="s">
        <v>238</v>
      </c>
      <c r="J1270" s="11" t="s">
        <v>240</v>
      </c>
      <c r="K1270" s="11" t="s">
        <v>4263</v>
      </c>
      <c r="L1270" s="11">
        <v>2</v>
      </c>
    </row>
    <row r="1271" spans="1:12">
      <c r="A1271" s="11" t="s">
        <v>2374</v>
      </c>
      <c r="D1271" s="11" t="s">
        <v>239</v>
      </c>
      <c r="E1271" s="19" t="s">
        <v>2582</v>
      </c>
      <c r="F1271" s="10">
        <v>42036</v>
      </c>
      <c r="G1271" s="10">
        <v>45689</v>
      </c>
      <c r="H1271" s="11">
        <v>11</v>
      </c>
      <c r="I1271" s="20" t="s">
        <v>238</v>
      </c>
      <c r="J1271" s="11" t="s">
        <v>240</v>
      </c>
      <c r="K1271" s="11" t="s">
        <v>4263</v>
      </c>
      <c r="L1271" s="11">
        <v>2</v>
      </c>
    </row>
    <row r="1272" spans="1:12">
      <c r="A1272" s="11" t="s">
        <v>2375</v>
      </c>
      <c r="D1272" s="11" t="s">
        <v>239</v>
      </c>
      <c r="E1272" s="19" t="s">
        <v>2583</v>
      </c>
      <c r="F1272" s="10">
        <v>42036</v>
      </c>
      <c r="G1272" s="10">
        <v>45689</v>
      </c>
      <c r="H1272" s="11">
        <v>11</v>
      </c>
      <c r="I1272" s="20" t="s">
        <v>238</v>
      </c>
      <c r="J1272" s="11" t="s">
        <v>240</v>
      </c>
      <c r="K1272" s="11" t="s">
        <v>4263</v>
      </c>
      <c r="L1272" s="11">
        <v>2</v>
      </c>
    </row>
    <row r="1273" spans="1:12">
      <c r="A1273" s="11" t="s">
        <v>2376</v>
      </c>
      <c r="D1273" s="11" t="s">
        <v>239</v>
      </c>
      <c r="E1273" s="19" t="s">
        <v>2584</v>
      </c>
      <c r="F1273" s="10">
        <v>42036</v>
      </c>
      <c r="G1273" s="10">
        <v>45689</v>
      </c>
      <c r="H1273" s="11">
        <v>11</v>
      </c>
      <c r="I1273" s="20" t="s">
        <v>238</v>
      </c>
      <c r="J1273" s="11" t="s">
        <v>240</v>
      </c>
      <c r="K1273" s="11" t="s">
        <v>4263</v>
      </c>
      <c r="L1273" s="11">
        <v>2</v>
      </c>
    </row>
    <row r="1274" spans="1:12">
      <c r="A1274" s="11" t="s">
        <v>2377</v>
      </c>
      <c r="D1274" s="11" t="s">
        <v>239</v>
      </c>
      <c r="E1274" s="19" t="s">
        <v>2585</v>
      </c>
      <c r="F1274" s="10">
        <v>42036</v>
      </c>
      <c r="G1274" s="10">
        <v>45689</v>
      </c>
      <c r="H1274" s="11">
        <v>11</v>
      </c>
      <c r="I1274" s="20" t="s">
        <v>238</v>
      </c>
      <c r="J1274" s="11" t="s">
        <v>240</v>
      </c>
      <c r="K1274" s="11" t="s">
        <v>4263</v>
      </c>
      <c r="L1274" s="11">
        <v>2</v>
      </c>
    </row>
    <row r="1275" spans="1:12">
      <c r="A1275" s="11" t="s">
        <v>2378</v>
      </c>
      <c r="D1275" s="11" t="s">
        <v>239</v>
      </c>
      <c r="E1275" s="19" t="s">
        <v>2586</v>
      </c>
      <c r="F1275" s="10">
        <v>42036</v>
      </c>
      <c r="G1275" s="10">
        <v>45689</v>
      </c>
      <c r="H1275" s="11">
        <v>11</v>
      </c>
      <c r="I1275" s="20" t="s">
        <v>238</v>
      </c>
      <c r="J1275" s="11" t="s">
        <v>240</v>
      </c>
      <c r="K1275" s="11" t="s">
        <v>4263</v>
      </c>
      <c r="L1275" s="11">
        <v>2</v>
      </c>
    </row>
    <row r="1276" spans="1:12">
      <c r="A1276" s="11" t="s">
        <v>2379</v>
      </c>
      <c r="D1276" s="11" t="s">
        <v>239</v>
      </c>
      <c r="E1276" s="19" t="s">
        <v>2587</v>
      </c>
      <c r="F1276" s="10">
        <v>42036</v>
      </c>
      <c r="G1276" s="10">
        <v>45689</v>
      </c>
      <c r="H1276" s="11">
        <v>11</v>
      </c>
      <c r="I1276" s="20" t="s">
        <v>238</v>
      </c>
      <c r="J1276" s="11" t="s">
        <v>240</v>
      </c>
      <c r="K1276" s="11" t="s">
        <v>4263</v>
      </c>
      <c r="L1276" s="11">
        <v>2</v>
      </c>
    </row>
    <row r="1277" spans="1:12">
      <c r="A1277" s="11" t="s">
        <v>2380</v>
      </c>
      <c r="D1277" s="11" t="s">
        <v>239</v>
      </c>
      <c r="E1277" s="19" t="s">
        <v>2588</v>
      </c>
      <c r="F1277" s="10">
        <v>42036</v>
      </c>
      <c r="G1277" s="10">
        <v>45689</v>
      </c>
      <c r="H1277" s="11">
        <v>11</v>
      </c>
      <c r="I1277" s="20" t="s">
        <v>238</v>
      </c>
      <c r="J1277" s="11" t="s">
        <v>240</v>
      </c>
      <c r="K1277" s="11" t="s">
        <v>4263</v>
      </c>
      <c r="L1277" s="11">
        <v>2</v>
      </c>
    </row>
    <row r="1278" spans="1:12">
      <c r="A1278" s="11" t="s">
        <v>2381</v>
      </c>
      <c r="D1278" s="11" t="s">
        <v>239</v>
      </c>
      <c r="E1278" s="19" t="s">
        <v>2589</v>
      </c>
      <c r="F1278" s="10">
        <v>42036</v>
      </c>
      <c r="G1278" s="10">
        <v>45689</v>
      </c>
      <c r="H1278" s="11">
        <v>11</v>
      </c>
      <c r="I1278" s="20" t="s">
        <v>238</v>
      </c>
      <c r="J1278" s="11" t="s">
        <v>240</v>
      </c>
      <c r="K1278" s="11" t="s">
        <v>4263</v>
      </c>
      <c r="L1278" s="11">
        <v>2</v>
      </c>
    </row>
    <row r="1279" spans="1:12">
      <c r="A1279" s="11" t="s">
        <v>2382</v>
      </c>
      <c r="D1279" s="11" t="s">
        <v>239</v>
      </c>
      <c r="E1279" s="19" t="s">
        <v>2590</v>
      </c>
      <c r="F1279" s="10">
        <v>42036</v>
      </c>
      <c r="G1279" s="10">
        <v>45689</v>
      </c>
      <c r="H1279" s="11">
        <v>11</v>
      </c>
      <c r="I1279" s="20" t="s">
        <v>238</v>
      </c>
      <c r="J1279" s="11" t="s">
        <v>240</v>
      </c>
      <c r="K1279" s="11" t="s">
        <v>4263</v>
      </c>
      <c r="L1279" s="11">
        <v>2</v>
      </c>
    </row>
    <row r="1280" spans="1:12">
      <c r="A1280" s="11" t="s">
        <v>2383</v>
      </c>
      <c r="D1280" s="11" t="s">
        <v>239</v>
      </c>
      <c r="E1280" s="19" t="s">
        <v>2591</v>
      </c>
      <c r="F1280" s="10">
        <v>42036</v>
      </c>
      <c r="G1280" s="10">
        <v>45689</v>
      </c>
      <c r="H1280" s="11">
        <v>11</v>
      </c>
      <c r="I1280" s="20" t="s">
        <v>238</v>
      </c>
      <c r="J1280" s="11" t="s">
        <v>240</v>
      </c>
      <c r="K1280" s="11" t="s">
        <v>4263</v>
      </c>
      <c r="L1280" s="11">
        <v>2</v>
      </c>
    </row>
    <row r="1281" spans="1:12">
      <c r="A1281" s="11" t="s">
        <v>2384</v>
      </c>
      <c r="D1281" s="11" t="s">
        <v>239</v>
      </c>
      <c r="E1281" s="19" t="s">
        <v>2592</v>
      </c>
      <c r="F1281" s="10">
        <v>42036</v>
      </c>
      <c r="G1281" s="10">
        <v>45689</v>
      </c>
      <c r="H1281" s="11">
        <v>11</v>
      </c>
      <c r="I1281" s="20" t="s">
        <v>238</v>
      </c>
      <c r="J1281" s="11" t="s">
        <v>240</v>
      </c>
      <c r="K1281" s="11" t="s">
        <v>4263</v>
      </c>
      <c r="L1281" s="11">
        <v>2</v>
      </c>
    </row>
    <row r="1282" spans="1:12">
      <c r="A1282" s="11" t="s">
        <v>2385</v>
      </c>
      <c r="D1282" s="11" t="s">
        <v>239</v>
      </c>
      <c r="E1282" s="19" t="s">
        <v>2593</v>
      </c>
      <c r="F1282" s="10">
        <v>42036</v>
      </c>
      <c r="G1282" s="10">
        <v>45689</v>
      </c>
      <c r="H1282" s="11">
        <v>11</v>
      </c>
      <c r="I1282" s="20" t="s">
        <v>238</v>
      </c>
      <c r="J1282" s="11" t="s">
        <v>240</v>
      </c>
      <c r="K1282" s="11" t="s">
        <v>4263</v>
      </c>
      <c r="L1282" s="11">
        <v>2</v>
      </c>
    </row>
    <row r="1283" spans="1:12">
      <c r="A1283" s="11" t="s">
        <v>2386</v>
      </c>
      <c r="D1283" s="11" t="s">
        <v>239</v>
      </c>
      <c r="E1283" s="19" t="s">
        <v>2594</v>
      </c>
      <c r="F1283" s="10">
        <v>42036</v>
      </c>
      <c r="G1283" s="10">
        <v>45689</v>
      </c>
      <c r="H1283" s="11">
        <v>11</v>
      </c>
      <c r="I1283" s="20" t="s">
        <v>238</v>
      </c>
      <c r="J1283" s="11" t="s">
        <v>240</v>
      </c>
      <c r="K1283" s="11" t="s">
        <v>4263</v>
      </c>
      <c r="L1283" s="11">
        <v>2</v>
      </c>
    </row>
    <row r="1284" spans="1:12">
      <c r="A1284" s="11" t="s">
        <v>2077</v>
      </c>
      <c r="D1284" s="11" t="s">
        <v>239</v>
      </c>
      <c r="E1284" s="19" t="s">
        <v>2595</v>
      </c>
      <c r="F1284" s="10">
        <v>42036</v>
      </c>
      <c r="G1284" s="10">
        <v>45689</v>
      </c>
      <c r="H1284" s="11">
        <v>11</v>
      </c>
      <c r="I1284" s="20" t="s">
        <v>238</v>
      </c>
      <c r="J1284" s="11" t="s">
        <v>240</v>
      </c>
      <c r="K1284" s="11" t="s">
        <v>4263</v>
      </c>
      <c r="L1284" s="11">
        <v>2</v>
      </c>
    </row>
    <row r="1285" spans="1:12">
      <c r="A1285" s="11" t="s">
        <v>2078</v>
      </c>
      <c r="D1285" s="11" t="s">
        <v>239</v>
      </c>
      <c r="E1285" s="19" t="s">
        <v>2596</v>
      </c>
      <c r="F1285" s="10">
        <v>42036</v>
      </c>
      <c r="G1285" s="10">
        <v>45689</v>
      </c>
      <c r="H1285" s="11">
        <v>11</v>
      </c>
      <c r="I1285" s="20" t="s">
        <v>238</v>
      </c>
      <c r="J1285" s="11" t="s">
        <v>240</v>
      </c>
      <c r="K1285" s="11" t="s">
        <v>4263</v>
      </c>
      <c r="L1285" s="11">
        <v>2</v>
      </c>
    </row>
    <row r="1286" spans="1:12">
      <c r="A1286" s="11" t="s">
        <v>2079</v>
      </c>
      <c r="D1286" s="11" t="s">
        <v>239</v>
      </c>
      <c r="E1286" s="19" t="s">
        <v>2597</v>
      </c>
      <c r="F1286" s="10">
        <v>42036</v>
      </c>
      <c r="G1286" s="10">
        <v>45689</v>
      </c>
      <c r="H1286" s="11">
        <v>11</v>
      </c>
      <c r="I1286" s="20" t="s">
        <v>238</v>
      </c>
      <c r="J1286" s="11" t="s">
        <v>240</v>
      </c>
      <c r="K1286" s="11" t="s">
        <v>4263</v>
      </c>
      <c r="L1286" s="11">
        <v>2</v>
      </c>
    </row>
    <row r="1287" spans="1:12">
      <c r="A1287" s="11" t="s">
        <v>2080</v>
      </c>
      <c r="D1287" s="11" t="s">
        <v>239</v>
      </c>
      <c r="E1287" s="19" t="s">
        <v>2598</v>
      </c>
      <c r="F1287" s="10">
        <v>42036</v>
      </c>
      <c r="G1287" s="10">
        <v>45689</v>
      </c>
      <c r="H1287" s="11">
        <v>11</v>
      </c>
      <c r="I1287" s="20" t="s">
        <v>238</v>
      </c>
      <c r="J1287" s="11" t="s">
        <v>240</v>
      </c>
      <c r="K1287" s="11" t="s">
        <v>4263</v>
      </c>
      <c r="L1287" s="11">
        <v>2</v>
      </c>
    </row>
    <row r="1288" spans="1:12">
      <c r="A1288" s="11" t="s">
        <v>2081</v>
      </c>
      <c r="D1288" s="11" t="s">
        <v>239</v>
      </c>
      <c r="E1288" s="19" t="s">
        <v>2599</v>
      </c>
      <c r="F1288" s="10">
        <v>42036</v>
      </c>
      <c r="G1288" s="10">
        <v>45689</v>
      </c>
      <c r="H1288" s="11">
        <v>11</v>
      </c>
      <c r="I1288" s="20" t="s">
        <v>238</v>
      </c>
      <c r="J1288" s="11" t="s">
        <v>240</v>
      </c>
      <c r="K1288" s="11" t="s">
        <v>4263</v>
      </c>
      <c r="L1288" s="11">
        <v>2</v>
      </c>
    </row>
    <row r="1289" spans="1:12">
      <c r="A1289" s="11" t="s">
        <v>2082</v>
      </c>
      <c r="D1289" s="11" t="s">
        <v>239</v>
      </c>
      <c r="E1289" s="19" t="s">
        <v>2600</v>
      </c>
      <c r="F1289" s="10">
        <v>42036</v>
      </c>
      <c r="G1289" s="10">
        <v>45689</v>
      </c>
      <c r="H1289" s="11">
        <v>11</v>
      </c>
      <c r="I1289" s="20" t="s">
        <v>238</v>
      </c>
      <c r="J1289" s="11" t="s">
        <v>240</v>
      </c>
      <c r="K1289" s="11" t="s">
        <v>4263</v>
      </c>
      <c r="L1289" s="11">
        <v>2</v>
      </c>
    </row>
    <row r="1290" spans="1:12">
      <c r="A1290" s="11" t="s">
        <v>2083</v>
      </c>
      <c r="D1290" s="11" t="s">
        <v>239</v>
      </c>
      <c r="E1290" s="19" t="s">
        <v>2601</v>
      </c>
      <c r="F1290" s="10">
        <v>42036</v>
      </c>
      <c r="G1290" s="10">
        <v>45689</v>
      </c>
      <c r="H1290" s="11">
        <v>11</v>
      </c>
      <c r="I1290" s="20" t="s">
        <v>238</v>
      </c>
      <c r="J1290" s="11" t="s">
        <v>240</v>
      </c>
      <c r="K1290" s="11" t="s">
        <v>4263</v>
      </c>
      <c r="L1290" s="11">
        <v>2</v>
      </c>
    </row>
    <row r="1291" spans="1:12">
      <c r="A1291" s="11" t="s">
        <v>2084</v>
      </c>
      <c r="D1291" s="11" t="s">
        <v>239</v>
      </c>
      <c r="E1291" s="19" t="s">
        <v>2602</v>
      </c>
      <c r="F1291" s="10">
        <v>42036</v>
      </c>
      <c r="G1291" s="10">
        <v>45689</v>
      </c>
      <c r="H1291" s="11">
        <v>11</v>
      </c>
      <c r="I1291" s="20" t="s">
        <v>238</v>
      </c>
      <c r="J1291" s="11" t="s">
        <v>240</v>
      </c>
      <c r="K1291" s="11" t="s">
        <v>4263</v>
      </c>
      <c r="L1291" s="11">
        <v>2</v>
      </c>
    </row>
    <row r="1292" spans="1:12">
      <c r="A1292" s="11" t="s">
        <v>2085</v>
      </c>
      <c r="D1292" s="11" t="s">
        <v>239</v>
      </c>
      <c r="E1292" s="19" t="s">
        <v>2603</v>
      </c>
      <c r="F1292" s="10">
        <v>42036</v>
      </c>
      <c r="G1292" s="10">
        <v>45689</v>
      </c>
      <c r="H1292" s="11">
        <v>11</v>
      </c>
      <c r="I1292" s="20" t="s">
        <v>238</v>
      </c>
      <c r="J1292" s="11" t="s">
        <v>240</v>
      </c>
      <c r="K1292" s="11" t="s">
        <v>4263</v>
      </c>
      <c r="L1292" s="11">
        <v>2</v>
      </c>
    </row>
    <row r="1293" spans="1:12">
      <c r="A1293" s="11" t="s">
        <v>2387</v>
      </c>
      <c r="D1293" s="11" t="s">
        <v>239</v>
      </c>
      <c r="E1293" s="19" t="s">
        <v>2604</v>
      </c>
      <c r="F1293" s="10">
        <v>42036</v>
      </c>
      <c r="G1293" s="10">
        <v>45689</v>
      </c>
      <c r="H1293" s="11">
        <v>11</v>
      </c>
      <c r="I1293" s="20" t="s">
        <v>238</v>
      </c>
      <c r="J1293" s="11" t="s">
        <v>240</v>
      </c>
      <c r="K1293" s="11" t="s">
        <v>4263</v>
      </c>
      <c r="L1293" s="11">
        <v>2</v>
      </c>
    </row>
    <row r="1294" spans="1:12">
      <c r="A1294" s="11" t="s">
        <v>2388</v>
      </c>
      <c r="D1294" s="11" t="s">
        <v>239</v>
      </c>
      <c r="E1294" s="19" t="s">
        <v>2605</v>
      </c>
      <c r="F1294" s="10">
        <v>42036</v>
      </c>
      <c r="G1294" s="10">
        <v>45689</v>
      </c>
      <c r="H1294" s="11">
        <v>11</v>
      </c>
      <c r="I1294" s="20" t="s">
        <v>238</v>
      </c>
      <c r="J1294" s="11" t="s">
        <v>240</v>
      </c>
      <c r="K1294" s="11" t="s">
        <v>4263</v>
      </c>
      <c r="L1294" s="11">
        <v>2</v>
      </c>
    </row>
    <row r="1295" spans="1:12">
      <c r="A1295" s="11" t="s">
        <v>2389</v>
      </c>
      <c r="D1295" s="11" t="s">
        <v>239</v>
      </c>
      <c r="E1295" s="19" t="s">
        <v>2606</v>
      </c>
      <c r="F1295" s="10">
        <v>42036</v>
      </c>
      <c r="G1295" s="10">
        <v>45689</v>
      </c>
      <c r="H1295" s="11">
        <v>11</v>
      </c>
      <c r="I1295" s="20" t="s">
        <v>238</v>
      </c>
      <c r="J1295" s="11" t="s">
        <v>240</v>
      </c>
      <c r="K1295" s="11" t="s">
        <v>4263</v>
      </c>
      <c r="L1295" s="11">
        <v>2</v>
      </c>
    </row>
    <row r="1296" spans="1:12">
      <c r="A1296" s="11" t="s">
        <v>2089</v>
      </c>
      <c r="D1296" s="11" t="s">
        <v>239</v>
      </c>
      <c r="E1296" s="19" t="s">
        <v>2607</v>
      </c>
      <c r="F1296" s="10">
        <v>42036</v>
      </c>
      <c r="G1296" s="10">
        <v>45689</v>
      </c>
      <c r="H1296" s="11">
        <v>11</v>
      </c>
      <c r="I1296" s="20" t="s">
        <v>238</v>
      </c>
      <c r="J1296" s="11" t="s">
        <v>240</v>
      </c>
      <c r="K1296" s="11" t="s">
        <v>4263</v>
      </c>
      <c r="L1296" s="11">
        <v>2</v>
      </c>
    </row>
    <row r="1297" spans="1:12">
      <c r="A1297" s="11" t="s">
        <v>2090</v>
      </c>
      <c r="D1297" s="11" t="s">
        <v>239</v>
      </c>
      <c r="E1297" s="19" t="s">
        <v>2608</v>
      </c>
      <c r="F1297" s="10">
        <v>42036</v>
      </c>
      <c r="G1297" s="10">
        <v>45689</v>
      </c>
      <c r="H1297" s="11">
        <v>11</v>
      </c>
      <c r="I1297" s="20" t="s">
        <v>238</v>
      </c>
      <c r="J1297" s="11" t="s">
        <v>240</v>
      </c>
      <c r="K1297" s="11" t="s">
        <v>4263</v>
      </c>
      <c r="L1297" s="11">
        <v>2</v>
      </c>
    </row>
    <row r="1298" spans="1:12">
      <c r="A1298" s="11" t="s">
        <v>2091</v>
      </c>
      <c r="D1298" s="11" t="s">
        <v>239</v>
      </c>
      <c r="E1298" s="19" t="s">
        <v>2609</v>
      </c>
      <c r="F1298" s="10">
        <v>42036</v>
      </c>
      <c r="G1298" s="10">
        <v>45689</v>
      </c>
      <c r="H1298" s="11">
        <v>11</v>
      </c>
      <c r="I1298" s="20" t="s">
        <v>238</v>
      </c>
      <c r="J1298" s="11" t="s">
        <v>240</v>
      </c>
      <c r="K1298" s="11" t="s">
        <v>4263</v>
      </c>
      <c r="L1298" s="11">
        <v>2</v>
      </c>
    </row>
    <row r="1299" spans="1:12">
      <c r="A1299" s="11" t="s">
        <v>2092</v>
      </c>
      <c r="D1299" s="11" t="s">
        <v>239</v>
      </c>
      <c r="E1299" s="19" t="s">
        <v>2610</v>
      </c>
      <c r="F1299" s="10">
        <v>42036</v>
      </c>
      <c r="G1299" s="10">
        <v>45689</v>
      </c>
      <c r="H1299" s="11">
        <v>11</v>
      </c>
      <c r="I1299" s="20" t="s">
        <v>238</v>
      </c>
      <c r="J1299" s="11" t="s">
        <v>240</v>
      </c>
      <c r="K1299" s="11" t="s">
        <v>4263</v>
      </c>
      <c r="L1299" s="11">
        <v>2</v>
      </c>
    </row>
    <row r="1300" spans="1:12">
      <c r="A1300" s="11" t="s">
        <v>2093</v>
      </c>
      <c r="D1300" s="11" t="s">
        <v>239</v>
      </c>
      <c r="E1300" s="19" t="s">
        <v>2611</v>
      </c>
      <c r="F1300" s="10">
        <v>42036</v>
      </c>
      <c r="G1300" s="10">
        <v>45689</v>
      </c>
      <c r="H1300" s="11">
        <v>11</v>
      </c>
      <c r="I1300" s="20" t="s">
        <v>238</v>
      </c>
      <c r="J1300" s="11" t="s">
        <v>240</v>
      </c>
      <c r="K1300" s="11" t="s">
        <v>4263</v>
      </c>
      <c r="L1300" s="11">
        <v>2</v>
      </c>
    </row>
    <row r="1301" spans="1:12">
      <c r="A1301" s="11" t="s">
        <v>2094</v>
      </c>
      <c r="D1301" s="11" t="s">
        <v>239</v>
      </c>
      <c r="E1301" s="19" t="s">
        <v>2612</v>
      </c>
      <c r="F1301" s="10">
        <v>42036</v>
      </c>
      <c r="G1301" s="10">
        <v>45689</v>
      </c>
      <c r="H1301" s="11">
        <v>11</v>
      </c>
      <c r="I1301" s="20" t="s">
        <v>238</v>
      </c>
      <c r="J1301" s="11" t="s">
        <v>240</v>
      </c>
      <c r="K1301" s="11" t="s">
        <v>4263</v>
      </c>
      <c r="L1301" s="11">
        <v>2</v>
      </c>
    </row>
    <row r="1302" spans="1:12">
      <c r="A1302" s="11" t="s">
        <v>2095</v>
      </c>
      <c r="D1302" s="11" t="s">
        <v>239</v>
      </c>
      <c r="E1302" s="19" t="s">
        <v>2613</v>
      </c>
      <c r="F1302" s="10">
        <v>42036</v>
      </c>
      <c r="G1302" s="10">
        <v>45689</v>
      </c>
      <c r="H1302" s="11">
        <v>11</v>
      </c>
      <c r="I1302" s="20" t="s">
        <v>238</v>
      </c>
      <c r="J1302" s="11" t="s">
        <v>240</v>
      </c>
      <c r="K1302" s="11" t="s">
        <v>4263</v>
      </c>
      <c r="L1302" s="11">
        <v>2</v>
      </c>
    </row>
    <row r="1303" spans="1:12">
      <c r="A1303" s="11" t="s">
        <v>2096</v>
      </c>
      <c r="D1303" s="11" t="s">
        <v>239</v>
      </c>
      <c r="E1303" s="19" t="s">
        <v>2614</v>
      </c>
      <c r="F1303" s="10">
        <v>42036</v>
      </c>
      <c r="G1303" s="10">
        <v>45689</v>
      </c>
      <c r="H1303" s="11">
        <v>11</v>
      </c>
      <c r="I1303" s="20" t="s">
        <v>238</v>
      </c>
      <c r="J1303" s="11" t="s">
        <v>240</v>
      </c>
      <c r="K1303" s="11" t="s">
        <v>4263</v>
      </c>
      <c r="L1303" s="11">
        <v>2</v>
      </c>
    </row>
    <row r="1304" spans="1:12">
      <c r="A1304" s="11" t="s">
        <v>2097</v>
      </c>
      <c r="D1304" s="11" t="s">
        <v>239</v>
      </c>
      <c r="E1304" s="19" t="s">
        <v>2615</v>
      </c>
      <c r="F1304" s="10">
        <v>42036</v>
      </c>
      <c r="G1304" s="10">
        <v>45689</v>
      </c>
      <c r="H1304" s="11">
        <v>11</v>
      </c>
      <c r="I1304" s="20" t="s">
        <v>238</v>
      </c>
      <c r="J1304" s="11" t="s">
        <v>240</v>
      </c>
      <c r="K1304" s="11" t="s">
        <v>4263</v>
      </c>
      <c r="L1304" s="11">
        <v>2</v>
      </c>
    </row>
    <row r="1305" spans="1:12">
      <c r="A1305" s="11" t="s">
        <v>2098</v>
      </c>
      <c r="D1305" s="11" t="s">
        <v>239</v>
      </c>
      <c r="E1305" s="19" t="s">
        <v>2616</v>
      </c>
      <c r="F1305" s="10">
        <v>42036</v>
      </c>
      <c r="G1305" s="10">
        <v>45689</v>
      </c>
      <c r="H1305" s="11">
        <v>11</v>
      </c>
      <c r="I1305" s="20" t="s">
        <v>238</v>
      </c>
      <c r="J1305" s="11" t="s">
        <v>240</v>
      </c>
      <c r="K1305" s="11" t="s">
        <v>4263</v>
      </c>
      <c r="L1305" s="11">
        <v>2</v>
      </c>
    </row>
    <row r="1306" spans="1:12">
      <c r="A1306" s="11" t="s">
        <v>2099</v>
      </c>
      <c r="D1306" s="11" t="s">
        <v>239</v>
      </c>
      <c r="E1306" s="19" t="s">
        <v>2617</v>
      </c>
      <c r="F1306" s="10">
        <v>42036</v>
      </c>
      <c r="G1306" s="10">
        <v>45689</v>
      </c>
      <c r="H1306" s="11">
        <v>11</v>
      </c>
      <c r="I1306" s="20" t="s">
        <v>238</v>
      </c>
      <c r="J1306" s="11" t="s">
        <v>240</v>
      </c>
      <c r="K1306" s="11" t="s">
        <v>4263</v>
      </c>
      <c r="L1306" s="11">
        <v>2</v>
      </c>
    </row>
    <row r="1307" spans="1:12">
      <c r="A1307" s="11" t="s">
        <v>2100</v>
      </c>
      <c r="D1307" s="11" t="s">
        <v>239</v>
      </c>
      <c r="E1307" s="19" t="s">
        <v>2618</v>
      </c>
      <c r="F1307" s="10">
        <v>42036</v>
      </c>
      <c r="G1307" s="10">
        <v>45689</v>
      </c>
      <c r="H1307" s="11">
        <v>11</v>
      </c>
      <c r="I1307" s="20" t="s">
        <v>238</v>
      </c>
      <c r="J1307" s="11" t="s">
        <v>240</v>
      </c>
      <c r="K1307" s="11" t="s">
        <v>4263</v>
      </c>
      <c r="L1307" s="11">
        <v>2</v>
      </c>
    </row>
    <row r="1308" spans="1:12">
      <c r="A1308" s="11" t="s">
        <v>2390</v>
      </c>
      <c r="D1308" s="11" t="s">
        <v>239</v>
      </c>
      <c r="E1308" s="19" t="s">
        <v>2619</v>
      </c>
      <c r="F1308" s="10">
        <v>42036</v>
      </c>
      <c r="G1308" s="10">
        <v>45689</v>
      </c>
      <c r="H1308" s="11">
        <v>11</v>
      </c>
      <c r="I1308" s="20" t="s">
        <v>238</v>
      </c>
      <c r="J1308" s="11" t="s">
        <v>240</v>
      </c>
      <c r="K1308" s="11" t="s">
        <v>4263</v>
      </c>
      <c r="L1308" s="11">
        <v>2</v>
      </c>
    </row>
    <row r="1309" spans="1:12">
      <c r="A1309" s="11" t="s">
        <v>2391</v>
      </c>
      <c r="D1309" s="11" t="s">
        <v>239</v>
      </c>
      <c r="E1309" s="19" t="s">
        <v>2620</v>
      </c>
      <c r="F1309" s="10">
        <v>42036</v>
      </c>
      <c r="G1309" s="10">
        <v>45689</v>
      </c>
      <c r="H1309" s="11">
        <v>11</v>
      </c>
      <c r="I1309" s="20" t="s">
        <v>238</v>
      </c>
      <c r="J1309" s="11" t="s">
        <v>240</v>
      </c>
      <c r="K1309" s="11" t="s">
        <v>4263</v>
      </c>
      <c r="L1309" s="11">
        <v>2</v>
      </c>
    </row>
    <row r="1310" spans="1:12">
      <c r="A1310" s="11" t="s">
        <v>2392</v>
      </c>
      <c r="D1310" s="11" t="s">
        <v>239</v>
      </c>
      <c r="E1310" s="19" t="s">
        <v>2621</v>
      </c>
      <c r="F1310" s="10">
        <v>42036</v>
      </c>
      <c r="G1310" s="10">
        <v>45689</v>
      </c>
      <c r="H1310" s="11">
        <v>11</v>
      </c>
      <c r="I1310" s="20" t="s">
        <v>238</v>
      </c>
      <c r="J1310" s="11" t="s">
        <v>240</v>
      </c>
      <c r="K1310" s="11" t="s">
        <v>4263</v>
      </c>
      <c r="L1310" s="11">
        <v>2</v>
      </c>
    </row>
    <row r="1311" spans="1:12">
      <c r="A1311" s="11" t="s">
        <v>2393</v>
      </c>
      <c r="D1311" s="11" t="s">
        <v>239</v>
      </c>
      <c r="E1311" s="19" t="s">
        <v>2622</v>
      </c>
      <c r="F1311" s="10">
        <v>42036</v>
      </c>
      <c r="G1311" s="10">
        <v>45689</v>
      </c>
      <c r="H1311" s="11">
        <v>11</v>
      </c>
      <c r="I1311" s="20" t="s">
        <v>238</v>
      </c>
      <c r="J1311" s="11" t="s">
        <v>240</v>
      </c>
      <c r="K1311" s="11" t="s">
        <v>4263</v>
      </c>
      <c r="L1311" s="11">
        <v>2</v>
      </c>
    </row>
    <row r="1312" spans="1:12">
      <c r="A1312" s="11" t="s">
        <v>2394</v>
      </c>
      <c r="D1312" s="11" t="s">
        <v>239</v>
      </c>
      <c r="E1312" s="19" t="s">
        <v>2623</v>
      </c>
      <c r="F1312" s="10">
        <v>42036</v>
      </c>
      <c r="G1312" s="10">
        <v>45689</v>
      </c>
      <c r="H1312" s="11">
        <v>11</v>
      </c>
      <c r="I1312" s="20" t="s">
        <v>238</v>
      </c>
      <c r="J1312" s="11" t="s">
        <v>240</v>
      </c>
      <c r="K1312" s="11" t="s">
        <v>4263</v>
      </c>
      <c r="L1312" s="11">
        <v>2</v>
      </c>
    </row>
    <row r="1313" spans="1:12">
      <c r="A1313" s="11" t="s">
        <v>2395</v>
      </c>
      <c r="D1313" s="11" t="s">
        <v>239</v>
      </c>
      <c r="E1313" s="19" t="s">
        <v>2624</v>
      </c>
      <c r="F1313" s="10">
        <v>42036</v>
      </c>
      <c r="G1313" s="10">
        <v>45689</v>
      </c>
      <c r="H1313" s="11">
        <v>11</v>
      </c>
      <c r="I1313" s="20" t="s">
        <v>238</v>
      </c>
      <c r="J1313" s="11" t="s">
        <v>240</v>
      </c>
      <c r="K1313" s="11" t="s">
        <v>4263</v>
      </c>
      <c r="L1313" s="11">
        <v>2</v>
      </c>
    </row>
    <row r="1314" spans="1:12">
      <c r="A1314" s="11" t="s">
        <v>2396</v>
      </c>
      <c r="D1314" s="11" t="s">
        <v>239</v>
      </c>
      <c r="E1314" s="19" t="s">
        <v>2625</v>
      </c>
      <c r="F1314" s="10">
        <v>42036</v>
      </c>
      <c r="G1314" s="10">
        <v>45689</v>
      </c>
      <c r="H1314" s="11">
        <v>11</v>
      </c>
      <c r="I1314" s="20" t="s">
        <v>238</v>
      </c>
      <c r="J1314" s="11" t="s">
        <v>240</v>
      </c>
      <c r="K1314" s="11" t="s">
        <v>4263</v>
      </c>
      <c r="L1314" s="11">
        <v>2</v>
      </c>
    </row>
    <row r="1315" spans="1:12">
      <c r="A1315" s="11" t="s">
        <v>2397</v>
      </c>
      <c r="D1315" s="11" t="s">
        <v>239</v>
      </c>
      <c r="E1315" s="19" t="s">
        <v>2626</v>
      </c>
      <c r="F1315" s="10">
        <v>42036</v>
      </c>
      <c r="G1315" s="10">
        <v>45689</v>
      </c>
      <c r="H1315" s="11">
        <v>11</v>
      </c>
      <c r="I1315" s="20" t="s">
        <v>238</v>
      </c>
      <c r="J1315" s="11" t="s">
        <v>240</v>
      </c>
      <c r="K1315" s="11" t="s">
        <v>4263</v>
      </c>
      <c r="L1315" s="11">
        <v>2</v>
      </c>
    </row>
    <row r="1316" spans="1:12">
      <c r="A1316" s="11" t="s">
        <v>2398</v>
      </c>
      <c r="D1316" s="11" t="s">
        <v>239</v>
      </c>
      <c r="E1316" s="19" t="s">
        <v>2627</v>
      </c>
      <c r="F1316" s="10">
        <v>42036</v>
      </c>
      <c r="G1316" s="10">
        <v>45689</v>
      </c>
      <c r="H1316" s="11">
        <v>11</v>
      </c>
      <c r="I1316" s="20" t="s">
        <v>238</v>
      </c>
      <c r="J1316" s="11" t="s">
        <v>240</v>
      </c>
      <c r="K1316" s="11" t="s">
        <v>4263</v>
      </c>
      <c r="L1316" s="11">
        <v>2</v>
      </c>
    </row>
    <row r="1317" spans="1:12">
      <c r="A1317" s="11" t="s">
        <v>2399</v>
      </c>
      <c r="D1317" s="11" t="s">
        <v>239</v>
      </c>
      <c r="E1317" s="19" t="s">
        <v>2628</v>
      </c>
      <c r="F1317" s="10">
        <v>42036</v>
      </c>
      <c r="G1317" s="10">
        <v>45689</v>
      </c>
      <c r="H1317" s="11">
        <v>11</v>
      </c>
      <c r="I1317" s="20" t="s">
        <v>238</v>
      </c>
      <c r="J1317" s="11" t="s">
        <v>240</v>
      </c>
      <c r="K1317" s="11" t="s">
        <v>4263</v>
      </c>
      <c r="L1317" s="11">
        <v>2</v>
      </c>
    </row>
    <row r="1318" spans="1:12">
      <c r="A1318" s="11" t="s">
        <v>2400</v>
      </c>
      <c r="D1318" s="11" t="s">
        <v>239</v>
      </c>
      <c r="E1318" s="19" t="s">
        <v>2629</v>
      </c>
      <c r="F1318" s="10">
        <v>42036</v>
      </c>
      <c r="G1318" s="10">
        <v>45689</v>
      </c>
      <c r="H1318" s="11">
        <v>11</v>
      </c>
      <c r="I1318" s="20" t="s">
        <v>238</v>
      </c>
      <c r="J1318" s="11" t="s">
        <v>240</v>
      </c>
      <c r="K1318" s="11" t="s">
        <v>4263</v>
      </c>
      <c r="L1318" s="11">
        <v>2</v>
      </c>
    </row>
    <row r="1319" spans="1:12">
      <c r="A1319" s="11" t="s">
        <v>2401</v>
      </c>
      <c r="D1319" s="11" t="s">
        <v>239</v>
      </c>
      <c r="E1319" s="19" t="s">
        <v>2630</v>
      </c>
      <c r="F1319" s="10">
        <v>42036</v>
      </c>
      <c r="G1319" s="10">
        <v>45689</v>
      </c>
      <c r="H1319" s="11">
        <v>11</v>
      </c>
      <c r="I1319" s="20" t="s">
        <v>238</v>
      </c>
      <c r="J1319" s="11" t="s">
        <v>240</v>
      </c>
      <c r="K1319" s="11" t="s">
        <v>4263</v>
      </c>
      <c r="L1319" s="11">
        <v>2</v>
      </c>
    </row>
    <row r="1320" spans="1:12">
      <c r="A1320" s="11" t="s">
        <v>2402</v>
      </c>
      <c r="D1320" s="11" t="s">
        <v>239</v>
      </c>
      <c r="E1320" s="19" t="s">
        <v>2631</v>
      </c>
      <c r="F1320" s="10">
        <v>42036</v>
      </c>
      <c r="G1320" s="10">
        <v>45689</v>
      </c>
      <c r="H1320" s="11">
        <v>11</v>
      </c>
      <c r="I1320" s="20" t="s">
        <v>238</v>
      </c>
      <c r="J1320" s="11" t="s">
        <v>240</v>
      </c>
      <c r="K1320" s="11" t="s">
        <v>4263</v>
      </c>
      <c r="L1320" s="11">
        <v>2</v>
      </c>
    </row>
    <row r="1321" spans="1:12">
      <c r="A1321" s="11" t="s">
        <v>2403</v>
      </c>
      <c r="D1321" s="11" t="s">
        <v>239</v>
      </c>
      <c r="E1321" s="19" t="s">
        <v>2632</v>
      </c>
      <c r="F1321" s="10">
        <v>42036</v>
      </c>
      <c r="G1321" s="10">
        <v>45689</v>
      </c>
      <c r="H1321" s="11">
        <v>11</v>
      </c>
      <c r="I1321" s="20" t="s">
        <v>238</v>
      </c>
      <c r="J1321" s="11" t="s">
        <v>240</v>
      </c>
      <c r="K1321" s="11" t="s">
        <v>4263</v>
      </c>
      <c r="L1321" s="11">
        <v>2</v>
      </c>
    </row>
    <row r="1322" spans="1:12">
      <c r="A1322" s="11" t="s">
        <v>2404</v>
      </c>
      <c r="D1322" s="11" t="s">
        <v>239</v>
      </c>
      <c r="E1322" s="19" t="s">
        <v>2633</v>
      </c>
      <c r="F1322" s="10">
        <v>42036</v>
      </c>
      <c r="G1322" s="10">
        <v>45689</v>
      </c>
      <c r="H1322" s="11">
        <v>11</v>
      </c>
      <c r="I1322" s="20" t="s">
        <v>238</v>
      </c>
      <c r="J1322" s="11" t="s">
        <v>240</v>
      </c>
      <c r="K1322" s="11" t="s">
        <v>4263</v>
      </c>
      <c r="L1322" s="11">
        <v>2</v>
      </c>
    </row>
    <row r="1323" spans="1:12">
      <c r="A1323" s="11" t="s">
        <v>2405</v>
      </c>
      <c r="D1323" s="11" t="s">
        <v>239</v>
      </c>
      <c r="E1323" s="19" t="s">
        <v>2634</v>
      </c>
      <c r="F1323" s="10">
        <v>42036</v>
      </c>
      <c r="G1323" s="10">
        <v>45689</v>
      </c>
      <c r="H1323" s="11">
        <v>11</v>
      </c>
      <c r="I1323" s="20" t="s">
        <v>238</v>
      </c>
      <c r="J1323" s="11" t="s">
        <v>240</v>
      </c>
      <c r="K1323" s="11" t="s">
        <v>4263</v>
      </c>
      <c r="L1323" s="11">
        <v>2</v>
      </c>
    </row>
    <row r="1324" spans="1:12">
      <c r="A1324" s="11" t="s">
        <v>2406</v>
      </c>
      <c r="D1324" s="11" t="s">
        <v>239</v>
      </c>
      <c r="E1324" s="19" t="s">
        <v>2635</v>
      </c>
      <c r="F1324" s="10">
        <v>42036</v>
      </c>
      <c r="G1324" s="10">
        <v>45689</v>
      </c>
      <c r="H1324" s="11">
        <v>11</v>
      </c>
      <c r="I1324" s="20" t="s">
        <v>238</v>
      </c>
      <c r="J1324" s="11" t="s">
        <v>240</v>
      </c>
      <c r="K1324" s="11" t="s">
        <v>4263</v>
      </c>
      <c r="L1324" s="11">
        <v>2</v>
      </c>
    </row>
    <row r="1325" spans="1:12">
      <c r="A1325" s="11" t="s">
        <v>2407</v>
      </c>
      <c r="D1325" s="11" t="s">
        <v>239</v>
      </c>
      <c r="E1325" s="19" t="s">
        <v>2636</v>
      </c>
      <c r="F1325" s="10">
        <v>42036</v>
      </c>
      <c r="G1325" s="10">
        <v>45689</v>
      </c>
      <c r="H1325" s="11">
        <v>11</v>
      </c>
      <c r="I1325" s="20" t="s">
        <v>238</v>
      </c>
      <c r="J1325" s="11" t="s">
        <v>240</v>
      </c>
      <c r="K1325" s="11" t="s">
        <v>4263</v>
      </c>
      <c r="L1325" s="11">
        <v>2</v>
      </c>
    </row>
    <row r="1326" spans="1:12">
      <c r="A1326" s="11" t="s">
        <v>2408</v>
      </c>
      <c r="D1326" s="11" t="s">
        <v>239</v>
      </c>
      <c r="E1326" s="19" t="s">
        <v>2637</v>
      </c>
      <c r="F1326" s="10">
        <v>42036</v>
      </c>
      <c r="G1326" s="10">
        <v>45689</v>
      </c>
      <c r="H1326" s="11">
        <v>11</v>
      </c>
      <c r="I1326" s="20" t="s">
        <v>238</v>
      </c>
      <c r="J1326" s="11" t="s">
        <v>240</v>
      </c>
      <c r="K1326" s="11" t="s">
        <v>4263</v>
      </c>
      <c r="L1326" s="11">
        <v>2</v>
      </c>
    </row>
    <row r="1327" spans="1:12">
      <c r="A1327" s="11" t="s">
        <v>2409</v>
      </c>
      <c r="D1327" s="11" t="s">
        <v>239</v>
      </c>
      <c r="E1327" s="19" t="s">
        <v>2638</v>
      </c>
      <c r="F1327" s="10">
        <v>42036</v>
      </c>
      <c r="G1327" s="10">
        <v>45689</v>
      </c>
      <c r="H1327" s="11">
        <v>11</v>
      </c>
      <c r="I1327" s="20" t="s">
        <v>238</v>
      </c>
      <c r="J1327" s="11" t="s">
        <v>240</v>
      </c>
      <c r="K1327" s="11" t="s">
        <v>4263</v>
      </c>
      <c r="L1327" s="11">
        <v>2</v>
      </c>
    </row>
    <row r="1328" spans="1:12">
      <c r="A1328" s="11" t="s">
        <v>2410</v>
      </c>
      <c r="D1328" s="11" t="s">
        <v>239</v>
      </c>
      <c r="E1328" s="19" t="s">
        <v>2639</v>
      </c>
      <c r="F1328" s="10">
        <v>42036</v>
      </c>
      <c r="G1328" s="10">
        <v>45689</v>
      </c>
      <c r="H1328" s="11">
        <v>11</v>
      </c>
      <c r="I1328" s="20" t="s">
        <v>238</v>
      </c>
      <c r="J1328" s="11" t="s">
        <v>240</v>
      </c>
      <c r="K1328" s="11" t="s">
        <v>4263</v>
      </c>
      <c r="L1328" s="11">
        <v>2</v>
      </c>
    </row>
    <row r="1329" spans="1:12">
      <c r="A1329" s="11" t="s">
        <v>2411</v>
      </c>
      <c r="D1329" s="11" t="s">
        <v>239</v>
      </c>
      <c r="E1329" s="19" t="s">
        <v>2640</v>
      </c>
      <c r="F1329" s="10">
        <v>42036</v>
      </c>
      <c r="G1329" s="10">
        <v>45689</v>
      </c>
      <c r="H1329" s="11">
        <v>11</v>
      </c>
      <c r="I1329" s="20" t="s">
        <v>238</v>
      </c>
      <c r="J1329" s="11" t="s">
        <v>240</v>
      </c>
      <c r="K1329" s="11" t="s">
        <v>4263</v>
      </c>
      <c r="L1329" s="11">
        <v>2</v>
      </c>
    </row>
    <row r="1330" spans="1:12">
      <c r="A1330" s="11" t="s">
        <v>2412</v>
      </c>
      <c r="D1330" s="11" t="s">
        <v>239</v>
      </c>
      <c r="E1330" s="19" t="s">
        <v>2641</v>
      </c>
      <c r="F1330" s="10">
        <v>42036</v>
      </c>
      <c r="G1330" s="10">
        <v>45689</v>
      </c>
      <c r="H1330" s="11">
        <v>11</v>
      </c>
      <c r="I1330" s="20" t="s">
        <v>238</v>
      </c>
      <c r="J1330" s="11" t="s">
        <v>240</v>
      </c>
      <c r="K1330" s="11" t="s">
        <v>4263</v>
      </c>
      <c r="L1330" s="11">
        <v>2</v>
      </c>
    </row>
    <row r="1331" spans="1:12">
      <c r="A1331" s="11" t="s">
        <v>2413</v>
      </c>
      <c r="D1331" s="11" t="s">
        <v>239</v>
      </c>
      <c r="E1331" s="19" t="s">
        <v>2642</v>
      </c>
      <c r="F1331" s="10">
        <v>42036</v>
      </c>
      <c r="G1331" s="10">
        <v>45689</v>
      </c>
      <c r="H1331" s="11">
        <v>11</v>
      </c>
      <c r="I1331" s="20" t="s">
        <v>238</v>
      </c>
      <c r="J1331" s="11" t="s">
        <v>240</v>
      </c>
      <c r="K1331" s="11" t="s">
        <v>4263</v>
      </c>
      <c r="L1331" s="11">
        <v>2</v>
      </c>
    </row>
    <row r="1332" spans="1:12">
      <c r="A1332" s="11" t="s">
        <v>2414</v>
      </c>
      <c r="D1332" s="11" t="s">
        <v>239</v>
      </c>
      <c r="E1332" s="19" t="s">
        <v>2643</v>
      </c>
      <c r="F1332" s="10">
        <v>42036</v>
      </c>
      <c r="G1332" s="10">
        <v>45689</v>
      </c>
      <c r="H1332" s="11">
        <v>11</v>
      </c>
      <c r="I1332" s="20" t="s">
        <v>238</v>
      </c>
      <c r="J1332" s="11" t="s">
        <v>240</v>
      </c>
      <c r="K1332" s="11" t="s">
        <v>4263</v>
      </c>
      <c r="L1332" s="11">
        <v>2</v>
      </c>
    </row>
    <row r="1333" spans="1:12">
      <c r="A1333" s="11" t="s">
        <v>2415</v>
      </c>
      <c r="D1333" s="11" t="s">
        <v>239</v>
      </c>
      <c r="E1333" s="19" t="s">
        <v>2644</v>
      </c>
      <c r="F1333" s="10">
        <v>42036</v>
      </c>
      <c r="G1333" s="10">
        <v>45689</v>
      </c>
      <c r="H1333" s="11">
        <v>11</v>
      </c>
      <c r="I1333" s="20" t="s">
        <v>238</v>
      </c>
      <c r="J1333" s="11" t="s">
        <v>240</v>
      </c>
      <c r="K1333" s="11" t="s">
        <v>4263</v>
      </c>
      <c r="L1333" s="11">
        <v>2</v>
      </c>
    </row>
    <row r="1334" spans="1:12">
      <c r="A1334" s="11" t="s">
        <v>2416</v>
      </c>
      <c r="D1334" s="11" t="s">
        <v>239</v>
      </c>
      <c r="E1334" s="19" t="s">
        <v>2645</v>
      </c>
      <c r="F1334" s="10">
        <v>42036</v>
      </c>
      <c r="G1334" s="10">
        <v>45689</v>
      </c>
      <c r="H1334" s="11">
        <v>11</v>
      </c>
      <c r="I1334" s="20" t="s">
        <v>238</v>
      </c>
      <c r="J1334" s="11" t="s">
        <v>240</v>
      </c>
      <c r="K1334" s="11" t="s">
        <v>4263</v>
      </c>
      <c r="L1334" s="11">
        <v>2</v>
      </c>
    </row>
    <row r="1335" spans="1:12">
      <c r="A1335" s="11" t="s">
        <v>2417</v>
      </c>
      <c r="D1335" s="11" t="s">
        <v>239</v>
      </c>
      <c r="E1335" s="19" t="s">
        <v>2646</v>
      </c>
      <c r="F1335" s="10">
        <v>42036</v>
      </c>
      <c r="G1335" s="10">
        <v>45689</v>
      </c>
      <c r="H1335" s="11">
        <v>11</v>
      </c>
      <c r="I1335" s="20" t="s">
        <v>238</v>
      </c>
      <c r="J1335" s="11" t="s">
        <v>240</v>
      </c>
      <c r="K1335" s="11" t="s">
        <v>4263</v>
      </c>
      <c r="L1335" s="11">
        <v>2</v>
      </c>
    </row>
    <row r="1336" spans="1:12">
      <c r="A1336" s="11" t="s">
        <v>2418</v>
      </c>
      <c r="D1336" s="11" t="s">
        <v>239</v>
      </c>
      <c r="E1336" s="19" t="s">
        <v>2647</v>
      </c>
      <c r="F1336" s="10">
        <v>42036</v>
      </c>
      <c r="G1336" s="10">
        <v>45689</v>
      </c>
      <c r="H1336" s="11">
        <v>11</v>
      </c>
      <c r="I1336" s="20" t="s">
        <v>238</v>
      </c>
      <c r="J1336" s="11" t="s">
        <v>240</v>
      </c>
      <c r="K1336" s="11" t="s">
        <v>4263</v>
      </c>
      <c r="L1336" s="11">
        <v>2</v>
      </c>
    </row>
    <row r="1337" spans="1:12">
      <c r="A1337" s="11" t="s">
        <v>2419</v>
      </c>
      <c r="D1337" s="11" t="s">
        <v>239</v>
      </c>
      <c r="E1337" s="19" t="s">
        <v>2648</v>
      </c>
      <c r="F1337" s="10">
        <v>42036</v>
      </c>
      <c r="G1337" s="10">
        <v>45689</v>
      </c>
      <c r="H1337" s="11">
        <v>11</v>
      </c>
      <c r="I1337" s="20" t="s">
        <v>238</v>
      </c>
      <c r="J1337" s="11" t="s">
        <v>240</v>
      </c>
      <c r="K1337" s="11" t="s">
        <v>4263</v>
      </c>
      <c r="L1337" s="11">
        <v>2</v>
      </c>
    </row>
    <row r="1338" spans="1:12">
      <c r="A1338" s="11" t="s">
        <v>2420</v>
      </c>
      <c r="D1338" s="11" t="s">
        <v>239</v>
      </c>
      <c r="E1338" s="19" t="s">
        <v>2649</v>
      </c>
      <c r="F1338" s="10">
        <v>42036</v>
      </c>
      <c r="G1338" s="10">
        <v>45689</v>
      </c>
      <c r="H1338" s="11">
        <v>11</v>
      </c>
      <c r="I1338" s="20" t="s">
        <v>238</v>
      </c>
      <c r="J1338" s="11" t="s">
        <v>240</v>
      </c>
      <c r="K1338" s="11" t="s">
        <v>4263</v>
      </c>
      <c r="L1338" s="11">
        <v>2</v>
      </c>
    </row>
    <row r="1339" spans="1:12">
      <c r="A1339" s="11" t="s">
        <v>2421</v>
      </c>
      <c r="D1339" s="11" t="s">
        <v>239</v>
      </c>
      <c r="E1339" s="19" t="s">
        <v>2650</v>
      </c>
      <c r="F1339" s="10">
        <v>42036</v>
      </c>
      <c r="G1339" s="10">
        <v>45689</v>
      </c>
      <c r="H1339" s="11">
        <v>11</v>
      </c>
      <c r="I1339" s="20" t="s">
        <v>238</v>
      </c>
      <c r="J1339" s="11" t="s">
        <v>240</v>
      </c>
      <c r="K1339" s="11" t="s">
        <v>4263</v>
      </c>
      <c r="L1339" s="11">
        <v>2</v>
      </c>
    </row>
    <row r="1340" spans="1:12">
      <c r="A1340" s="11" t="s">
        <v>2422</v>
      </c>
      <c r="D1340" s="11" t="s">
        <v>239</v>
      </c>
      <c r="E1340" s="19" t="s">
        <v>2651</v>
      </c>
      <c r="F1340" s="10">
        <v>42036</v>
      </c>
      <c r="G1340" s="10">
        <v>45689</v>
      </c>
      <c r="H1340" s="11">
        <v>11</v>
      </c>
      <c r="I1340" s="20" t="s">
        <v>238</v>
      </c>
      <c r="J1340" s="11" t="s">
        <v>240</v>
      </c>
      <c r="K1340" s="11" t="s">
        <v>4263</v>
      </c>
      <c r="L1340" s="11">
        <v>2</v>
      </c>
    </row>
    <row r="1341" spans="1:12">
      <c r="A1341" s="11" t="s">
        <v>2423</v>
      </c>
      <c r="D1341" s="11" t="s">
        <v>239</v>
      </c>
      <c r="E1341" s="19" t="s">
        <v>2652</v>
      </c>
      <c r="F1341" s="10">
        <v>42036</v>
      </c>
      <c r="G1341" s="10">
        <v>45689</v>
      </c>
      <c r="H1341" s="11">
        <v>11</v>
      </c>
      <c r="I1341" s="20" t="s">
        <v>238</v>
      </c>
      <c r="J1341" s="11" t="s">
        <v>240</v>
      </c>
      <c r="K1341" s="11" t="s">
        <v>4263</v>
      </c>
      <c r="L1341" s="11">
        <v>2</v>
      </c>
    </row>
    <row r="1342" spans="1:12">
      <c r="A1342" s="11" t="s">
        <v>2424</v>
      </c>
      <c r="D1342" s="11" t="s">
        <v>239</v>
      </c>
      <c r="E1342" s="19" t="s">
        <v>2653</v>
      </c>
      <c r="F1342" s="10">
        <v>42036</v>
      </c>
      <c r="G1342" s="10">
        <v>45689</v>
      </c>
      <c r="H1342" s="11">
        <v>11</v>
      </c>
      <c r="I1342" s="20" t="s">
        <v>238</v>
      </c>
      <c r="J1342" s="11" t="s">
        <v>240</v>
      </c>
      <c r="K1342" s="11" t="s">
        <v>4263</v>
      </c>
      <c r="L1342" s="11">
        <v>2</v>
      </c>
    </row>
    <row r="1343" spans="1:12">
      <c r="A1343" s="11" t="s">
        <v>2425</v>
      </c>
      <c r="D1343" s="11" t="s">
        <v>239</v>
      </c>
      <c r="E1343" s="19" t="s">
        <v>2654</v>
      </c>
      <c r="F1343" s="10">
        <v>42036</v>
      </c>
      <c r="G1343" s="10">
        <v>45689</v>
      </c>
      <c r="H1343" s="11">
        <v>11</v>
      </c>
      <c r="I1343" s="20" t="s">
        <v>238</v>
      </c>
      <c r="J1343" s="11" t="s">
        <v>240</v>
      </c>
      <c r="K1343" s="11" t="s">
        <v>4263</v>
      </c>
      <c r="L1343" s="11">
        <v>2</v>
      </c>
    </row>
    <row r="1344" spans="1:12">
      <c r="A1344" s="11" t="s">
        <v>2426</v>
      </c>
      <c r="D1344" s="11" t="s">
        <v>239</v>
      </c>
      <c r="E1344" s="19" t="s">
        <v>2655</v>
      </c>
      <c r="F1344" s="10">
        <v>42036</v>
      </c>
      <c r="G1344" s="10">
        <v>45689</v>
      </c>
      <c r="H1344" s="11">
        <v>11</v>
      </c>
      <c r="I1344" s="20" t="s">
        <v>238</v>
      </c>
      <c r="J1344" s="11" t="s">
        <v>240</v>
      </c>
      <c r="K1344" s="11" t="s">
        <v>4263</v>
      </c>
      <c r="L1344" s="11">
        <v>2</v>
      </c>
    </row>
    <row r="1345" spans="1:12">
      <c r="A1345" s="11" t="s">
        <v>2427</v>
      </c>
      <c r="D1345" s="11" t="s">
        <v>239</v>
      </c>
      <c r="E1345" s="19" t="s">
        <v>2656</v>
      </c>
      <c r="F1345" s="10">
        <v>42036</v>
      </c>
      <c r="G1345" s="10">
        <v>45689</v>
      </c>
      <c r="H1345" s="11">
        <v>11</v>
      </c>
      <c r="I1345" s="20" t="s">
        <v>238</v>
      </c>
      <c r="J1345" s="11" t="s">
        <v>240</v>
      </c>
      <c r="K1345" s="11" t="s">
        <v>4263</v>
      </c>
      <c r="L1345" s="11">
        <v>2</v>
      </c>
    </row>
    <row r="1346" spans="1:12">
      <c r="A1346" s="11" t="s">
        <v>2428</v>
      </c>
      <c r="D1346" s="11" t="s">
        <v>239</v>
      </c>
      <c r="E1346" s="19" t="s">
        <v>2657</v>
      </c>
      <c r="F1346" s="10">
        <v>42036</v>
      </c>
      <c r="G1346" s="10">
        <v>45689</v>
      </c>
      <c r="H1346" s="11">
        <v>11</v>
      </c>
      <c r="I1346" s="20" t="s">
        <v>238</v>
      </c>
      <c r="J1346" s="11" t="s">
        <v>240</v>
      </c>
      <c r="K1346" s="11" t="s">
        <v>4263</v>
      </c>
      <c r="L1346" s="11">
        <v>2</v>
      </c>
    </row>
    <row r="1347" spans="1:12">
      <c r="A1347" s="11" t="s">
        <v>2429</v>
      </c>
      <c r="D1347" s="11" t="s">
        <v>239</v>
      </c>
      <c r="E1347" s="19" t="s">
        <v>2658</v>
      </c>
      <c r="F1347" s="10">
        <v>42036</v>
      </c>
      <c r="G1347" s="10">
        <v>45689</v>
      </c>
      <c r="H1347" s="11">
        <v>11</v>
      </c>
      <c r="I1347" s="20" t="s">
        <v>238</v>
      </c>
      <c r="J1347" s="11" t="s">
        <v>240</v>
      </c>
      <c r="K1347" s="11" t="s">
        <v>4263</v>
      </c>
      <c r="L1347" s="11">
        <v>2</v>
      </c>
    </row>
    <row r="1348" spans="1:12">
      <c r="A1348" s="11" t="s">
        <v>2430</v>
      </c>
      <c r="D1348" s="11" t="s">
        <v>239</v>
      </c>
      <c r="E1348" s="19" t="s">
        <v>2659</v>
      </c>
      <c r="F1348" s="10">
        <v>42036</v>
      </c>
      <c r="G1348" s="10">
        <v>45689</v>
      </c>
      <c r="H1348" s="11">
        <v>11</v>
      </c>
      <c r="I1348" s="20" t="s">
        <v>238</v>
      </c>
      <c r="J1348" s="11" t="s">
        <v>240</v>
      </c>
      <c r="K1348" s="11" t="s">
        <v>4263</v>
      </c>
      <c r="L1348" s="11">
        <v>2</v>
      </c>
    </row>
    <row r="1349" spans="1:12">
      <c r="A1349" s="11" t="s">
        <v>2431</v>
      </c>
      <c r="D1349" s="11" t="s">
        <v>239</v>
      </c>
      <c r="E1349" s="19" t="s">
        <v>2660</v>
      </c>
      <c r="F1349" s="10">
        <v>42036</v>
      </c>
      <c r="G1349" s="10">
        <v>45689</v>
      </c>
      <c r="H1349" s="11">
        <v>11</v>
      </c>
      <c r="I1349" s="20" t="s">
        <v>238</v>
      </c>
      <c r="J1349" s="11" t="s">
        <v>240</v>
      </c>
      <c r="K1349" s="11" t="s">
        <v>4263</v>
      </c>
      <c r="L1349" s="11">
        <v>2</v>
      </c>
    </row>
    <row r="1350" spans="1:12">
      <c r="A1350" s="11" t="s">
        <v>2432</v>
      </c>
      <c r="D1350" s="11" t="s">
        <v>239</v>
      </c>
      <c r="E1350" s="19" t="s">
        <v>2661</v>
      </c>
      <c r="F1350" s="10">
        <v>42036</v>
      </c>
      <c r="G1350" s="10">
        <v>45689</v>
      </c>
      <c r="H1350" s="11">
        <v>11</v>
      </c>
      <c r="I1350" s="20" t="s">
        <v>238</v>
      </c>
      <c r="J1350" s="11" t="s">
        <v>240</v>
      </c>
      <c r="K1350" s="11" t="s">
        <v>4263</v>
      </c>
      <c r="L1350" s="11">
        <v>2</v>
      </c>
    </row>
    <row r="1351" spans="1:12">
      <c r="A1351" s="11" t="s">
        <v>2433</v>
      </c>
      <c r="D1351" s="11" t="s">
        <v>239</v>
      </c>
      <c r="E1351" s="19" t="s">
        <v>2662</v>
      </c>
      <c r="F1351" s="10">
        <v>42036</v>
      </c>
      <c r="G1351" s="10">
        <v>45689</v>
      </c>
      <c r="H1351" s="11">
        <v>11</v>
      </c>
      <c r="I1351" s="20" t="s">
        <v>238</v>
      </c>
      <c r="J1351" s="11" t="s">
        <v>240</v>
      </c>
      <c r="K1351" s="11" t="s">
        <v>4263</v>
      </c>
      <c r="L1351" s="11">
        <v>2</v>
      </c>
    </row>
    <row r="1352" spans="1:12">
      <c r="A1352" s="11" t="s">
        <v>2434</v>
      </c>
      <c r="D1352" s="11" t="s">
        <v>239</v>
      </c>
      <c r="E1352" s="19" t="s">
        <v>2663</v>
      </c>
      <c r="F1352" s="10">
        <v>42036</v>
      </c>
      <c r="G1352" s="10">
        <v>45689</v>
      </c>
      <c r="H1352" s="11">
        <v>11</v>
      </c>
      <c r="I1352" s="20" t="s">
        <v>238</v>
      </c>
      <c r="J1352" s="11" t="s">
        <v>240</v>
      </c>
      <c r="K1352" s="11" t="s">
        <v>4263</v>
      </c>
      <c r="L1352" s="11">
        <v>2</v>
      </c>
    </row>
    <row r="1353" spans="1:12">
      <c r="A1353" s="11" t="s">
        <v>2435</v>
      </c>
      <c r="D1353" s="11" t="s">
        <v>239</v>
      </c>
      <c r="E1353" s="19" t="s">
        <v>2664</v>
      </c>
      <c r="F1353" s="10">
        <v>42036</v>
      </c>
      <c r="G1353" s="10">
        <v>45689</v>
      </c>
      <c r="H1353" s="11">
        <v>11</v>
      </c>
      <c r="I1353" s="20" t="s">
        <v>238</v>
      </c>
      <c r="J1353" s="11" t="s">
        <v>240</v>
      </c>
      <c r="K1353" s="11" t="s">
        <v>4263</v>
      </c>
      <c r="L1353" s="11">
        <v>2</v>
      </c>
    </row>
    <row r="1354" spans="1:12">
      <c r="A1354" s="11" t="s">
        <v>2436</v>
      </c>
      <c r="D1354" s="11" t="s">
        <v>239</v>
      </c>
      <c r="E1354" s="19" t="s">
        <v>2665</v>
      </c>
      <c r="F1354" s="10">
        <v>42036</v>
      </c>
      <c r="G1354" s="10">
        <v>45689</v>
      </c>
      <c r="H1354" s="11">
        <v>11</v>
      </c>
      <c r="I1354" s="20" t="s">
        <v>238</v>
      </c>
      <c r="J1354" s="11" t="s">
        <v>240</v>
      </c>
      <c r="K1354" s="11" t="s">
        <v>4263</v>
      </c>
      <c r="L1354" s="11">
        <v>2</v>
      </c>
    </row>
    <row r="1355" spans="1:12">
      <c r="A1355" s="11" t="s">
        <v>2437</v>
      </c>
      <c r="D1355" s="11" t="s">
        <v>239</v>
      </c>
      <c r="E1355" s="19" t="s">
        <v>2666</v>
      </c>
      <c r="F1355" s="10">
        <v>42036</v>
      </c>
      <c r="G1355" s="10">
        <v>45689</v>
      </c>
      <c r="H1355" s="11">
        <v>11</v>
      </c>
      <c r="I1355" s="20" t="s">
        <v>238</v>
      </c>
      <c r="J1355" s="11" t="s">
        <v>240</v>
      </c>
      <c r="K1355" s="11" t="s">
        <v>4263</v>
      </c>
      <c r="L1355" s="11">
        <v>2</v>
      </c>
    </row>
    <row r="1356" spans="1:12">
      <c r="A1356" s="11" t="s">
        <v>2438</v>
      </c>
      <c r="D1356" s="11" t="s">
        <v>239</v>
      </c>
      <c r="E1356" s="19" t="s">
        <v>2667</v>
      </c>
      <c r="F1356" s="10">
        <v>42036</v>
      </c>
      <c r="G1356" s="10">
        <v>45689</v>
      </c>
      <c r="H1356" s="11">
        <v>11</v>
      </c>
      <c r="I1356" s="20" t="s">
        <v>238</v>
      </c>
      <c r="J1356" s="11" t="s">
        <v>240</v>
      </c>
      <c r="K1356" s="11" t="s">
        <v>4263</v>
      </c>
      <c r="L1356" s="11">
        <v>2</v>
      </c>
    </row>
    <row r="1357" spans="1:12">
      <c r="A1357" s="11" t="s">
        <v>2439</v>
      </c>
      <c r="D1357" s="11" t="s">
        <v>239</v>
      </c>
      <c r="E1357" s="19" t="s">
        <v>2668</v>
      </c>
      <c r="F1357" s="10">
        <v>42036</v>
      </c>
      <c r="G1357" s="10">
        <v>45689</v>
      </c>
      <c r="H1357" s="11">
        <v>11</v>
      </c>
      <c r="I1357" s="20" t="s">
        <v>238</v>
      </c>
      <c r="J1357" s="11" t="s">
        <v>240</v>
      </c>
      <c r="K1357" s="11" t="s">
        <v>4263</v>
      </c>
      <c r="L1357" s="11">
        <v>2</v>
      </c>
    </row>
    <row r="1358" spans="1:12">
      <c r="A1358" s="11" t="s">
        <v>2440</v>
      </c>
      <c r="D1358" s="11" t="s">
        <v>239</v>
      </c>
      <c r="E1358" s="19" t="s">
        <v>2669</v>
      </c>
      <c r="F1358" s="10">
        <v>42036</v>
      </c>
      <c r="G1358" s="10">
        <v>45689</v>
      </c>
      <c r="H1358" s="11">
        <v>11</v>
      </c>
      <c r="I1358" s="20" t="s">
        <v>238</v>
      </c>
      <c r="J1358" s="11" t="s">
        <v>240</v>
      </c>
      <c r="K1358" s="11" t="s">
        <v>4263</v>
      </c>
      <c r="L1358" s="11">
        <v>2</v>
      </c>
    </row>
    <row r="1359" spans="1:12">
      <c r="A1359" s="11" t="s">
        <v>2441</v>
      </c>
      <c r="D1359" s="11" t="s">
        <v>239</v>
      </c>
      <c r="E1359" s="19" t="s">
        <v>2670</v>
      </c>
      <c r="F1359" s="10">
        <v>42036</v>
      </c>
      <c r="G1359" s="10">
        <v>45689</v>
      </c>
      <c r="H1359" s="11">
        <v>11</v>
      </c>
      <c r="I1359" s="20" t="s">
        <v>238</v>
      </c>
      <c r="J1359" s="11" t="s">
        <v>240</v>
      </c>
      <c r="K1359" s="11" t="s">
        <v>4263</v>
      </c>
      <c r="L1359" s="11">
        <v>2</v>
      </c>
    </row>
    <row r="1360" spans="1:12">
      <c r="A1360" s="11" t="s">
        <v>2442</v>
      </c>
      <c r="D1360" s="11" t="s">
        <v>239</v>
      </c>
      <c r="E1360" s="19" t="s">
        <v>2671</v>
      </c>
      <c r="F1360" s="10">
        <v>42036</v>
      </c>
      <c r="G1360" s="10">
        <v>45689</v>
      </c>
      <c r="H1360" s="11">
        <v>11</v>
      </c>
      <c r="I1360" s="20" t="s">
        <v>238</v>
      </c>
      <c r="J1360" s="11" t="s">
        <v>240</v>
      </c>
      <c r="K1360" s="11" t="s">
        <v>4263</v>
      </c>
      <c r="L1360" s="11">
        <v>2</v>
      </c>
    </row>
    <row r="1361" spans="1:12">
      <c r="A1361" s="11" t="s">
        <v>2443</v>
      </c>
      <c r="D1361" s="11" t="s">
        <v>239</v>
      </c>
      <c r="E1361" s="19" t="s">
        <v>2672</v>
      </c>
      <c r="F1361" s="10">
        <v>42036</v>
      </c>
      <c r="G1361" s="10">
        <v>45689</v>
      </c>
      <c r="H1361" s="11">
        <v>11</v>
      </c>
      <c r="I1361" s="20" t="s">
        <v>238</v>
      </c>
      <c r="J1361" s="11" t="s">
        <v>240</v>
      </c>
      <c r="K1361" s="11" t="s">
        <v>4263</v>
      </c>
      <c r="L1361" s="11">
        <v>2</v>
      </c>
    </row>
    <row r="1362" spans="1:12">
      <c r="A1362" s="11" t="s">
        <v>2444</v>
      </c>
      <c r="D1362" s="11" t="s">
        <v>239</v>
      </c>
      <c r="E1362" s="19" t="s">
        <v>2673</v>
      </c>
      <c r="F1362" s="10">
        <v>42036</v>
      </c>
      <c r="G1362" s="10">
        <v>45689</v>
      </c>
      <c r="H1362" s="11">
        <v>11</v>
      </c>
      <c r="I1362" s="20" t="s">
        <v>238</v>
      </c>
      <c r="J1362" s="11" t="s">
        <v>240</v>
      </c>
      <c r="K1362" s="11" t="s">
        <v>4263</v>
      </c>
      <c r="L1362" s="11">
        <v>2</v>
      </c>
    </row>
    <row r="1363" spans="1:12">
      <c r="A1363" s="11" t="s">
        <v>2445</v>
      </c>
      <c r="D1363" s="11" t="s">
        <v>239</v>
      </c>
      <c r="E1363" s="19" t="s">
        <v>2674</v>
      </c>
      <c r="F1363" s="10">
        <v>42036</v>
      </c>
      <c r="G1363" s="10">
        <v>45689</v>
      </c>
      <c r="H1363" s="11">
        <v>11</v>
      </c>
      <c r="I1363" s="20" t="s">
        <v>238</v>
      </c>
      <c r="J1363" s="11" t="s">
        <v>240</v>
      </c>
      <c r="K1363" s="11" t="s">
        <v>4263</v>
      </c>
      <c r="L1363" s="11">
        <v>2</v>
      </c>
    </row>
    <row r="1364" spans="1:12">
      <c r="A1364" s="11" t="s">
        <v>2446</v>
      </c>
      <c r="D1364" s="11" t="s">
        <v>239</v>
      </c>
      <c r="E1364" s="19" t="s">
        <v>2675</v>
      </c>
      <c r="F1364" s="10">
        <v>42036</v>
      </c>
      <c r="G1364" s="10">
        <v>45689</v>
      </c>
      <c r="H1364" s="11">
        <v>11</v>
      </c>
      <c r="I1364" s="20" t="s">
        <v>238</v>
      </c>
      <c r="J1364" s="11" t="s">
        <v>240</v>
      </c>
      <c r="K1364" s="11" t="s">
        <v>4263</v>
      </c>
      <c r="L1364" s="11">
        <v>2</v>
      </c>
    </row>
    <row r="1365" spans="1:12">
      <c r="A1365" s="11" t="s">
        <v>2447</v>
      </c>
      <c r="D1365" s="11" t="s">
        <v>239</v>
      </c>
      <c r="E1365" s="19" t="s">
        <v>2676</v>
      </c>
      <c r="F1365" s="10">
        <v>42036</v>
      </c>
      <c r="G1365" s="10">
        <v>45689</v>
      </c>
      <c r="H1365" s="11">
        <v>11</v>
      </c>
      <c r="I1365" s="20" t="s">
        <v>238</v>
      </c>
      <c r="J1365" s="11" t="s">
        <v>240</v>
      </c>
      <c r="K1365" s="11" t="s">
        <v>4263</v>
      </c>
      <c r="L1365" s="11">
        <v>2</v>
      </c>
    </row>
    <row r="1366" spans="1:12">
      <c r="A1366" s="11" t="s">
        <v>2448</v>
      </c>
      <c r="D1366" s="11" t="s">
        <v>239</v>
      </c>
      <c r="E1366" s="19" t="s">
        <v>2677</v>
      </c>
      <c r="F1366" s="10">
        <v>42036</v>
      </c>
      <c r="G1366" s="10">
        <v>45689</v>
      </c>
      <c r="H1366" s="11">
        <v>11</v>
      </c>
      <c r="I1366" s="20" t="s">
        <v>238</v>
      </c>
      <c r="J1366" s="11" t="s">
        <v>240</v>
      </c>
      <c r="K1366" s="11" t="s">
        <v>4263</v>
      </c>
      <c r="L1366" s="11">
        <v>2</v>
      </c>
    </row>
    <row r="1367" spans="1:12">
      <c r="A1367" s="11" t="s">
        <v>2449</v>
      </c>
      <c r="D1367" s="11" t="s">
        <v>239</v>
      </c>
      <c r="E1367" s="19" t="s">
        <v>2678</v>
      </c>
      <c r="F1367" s="10">
        <v>42036</v>
      </c>
      <c r="G1367" s="10">
        <v>45689</v>
      </c>
      <c r="H1367" s="11">
        <v>11</v>
      </c>
      <c r="I1367" s="20" t="s">
        <v>238</v>
      </c>
      <c r="J1367" s="11" t="s">
        <v>240</v>
      </c>
      <c r="K1367" s="11" t="s">
        <v>4263</v>
      </c>
      <c r="L1367" s="11">
        <v>2</v>
      </c>
    </row>
    <row r="1368" spans="1:12">
      <c r="A1368" s="11" t="s">
        <v>2450</v>
      </c>
      <c r="D1368" s="11" t="s">
        <v>239</v>
      </c>
      <c r="E1368" s="19" t="s">
        <v>2679</v>
      </c>
      <c r="F1368" s="10">
        <v>42036</v>
      </c>
      <c r="G1368" s="10">
        <v>45689</v>
      </c>
      <c r="H1368" s="11">
        <v>11</v>
      </c>
      <c r="I1368" s="20" t="s">
        <v>238</v>
      </c>
      <c r="J1368" s="11" t="s">
        <v>240</v>
      </c>
      <c r="K1368" s="11" t="s">
        <v>4263</v>
      </c>
      <c r="L1368" s="11">
        <v>2</v>
      </c>
    </row>
    <row r="1369" spans="1:12">
      <c r="A1369" s="11" t="s">
        <v>2451</v>
      </c>
      <c r="D1369" s="11" t="s">
        <v>239</v>
      </c>
      <c r="E1369" s="19" t="s">
        <v>2680</v>
      </c>
      <c r="F1369" s="10">
        <v>42036</v>
      </c>
      <c r="G1369" s="10">
        <v>45689</v>
      </c>
      <c r="H1369" s="11">
        <v>11</v>
      </c>
      <c r="I1369" s="20" t="s">
        <v>238</v>
      </c>
      <c r="J1369" s="11" t="s">
        <v>240</v>
      </c>
      <c r="K1369" s="11" t="s">
        <v>4263</v>
      </c>
      <c r="L1369" s="11">
        <v>2</v>
      </c>
    </row>
    <row r="1370" spans="1:12">
      <c r="A1370" s="11" t="s">
        <v>2452</v>
      </c>
      <c r="D1370" s="11" t="s">
        <v>239</v>
      </c>
      <c r="E1370" s="19" t="s">
        <v>2681</v>
      </c>
      <c r="F1370" s="10">
        <v>42036</v>
      </c>
      <c r="G1370" s="10">
        <v>45689</v>
      </c>
      <c r="H1370" s="11">
        <v>11</v>
      </c>
      <c r="I1370" s="20" t="s">
        <v>238</v>
      </c>
      <c r="J1370" s="11" t="s">
        <v>240</v>
      </c>
      <c r="K1370" s="11" t="s">
        <v>4263</v>
      </c>
      <c r="L1370" s="11">
        <v>2</v>
      </c>
    </row>
    <row r="1371" spans="1:12">
      <c r="A1371" s="11" t="s">
        <v>2453</v>
      </c>
      <c r="D1371" s="11" t="s">
        <v>239</v>
      </c>
      <c r="E1371" s="19" t="s">
        <v>2682</v>
      </c>
      <c r="F1371" s="10">
        <v>42036</v>
      </c>
      <c r="G1371" s="10">
        <v>45689</v>
      </c>
      <c r="H1371" s="11">
        <v>11</v>
      </c>
      <c r="I1371" s="20" t="s">
        <v>238</v>
      </c>
      <c r="J1371" s="11" t="s">
        <v>240</v>
      </c>
      <c r="K1371" s="11" t="s">
        <v>4263</v>
      </c>
      <c r="L1371" s="11">
        <v>2</v>
      </c>
    </row>
    <row r="1372" spans="1:12">
      <c r="A1372" s="11" t="s">
        <v>2454</v>
      </c>
      <c r="D1372" s="11" t="s">
        <v>239</v>
      </c>
      <c r="E1372" s="19" t="s">
        <v>2683</v>
      </c>
      <c r="F1372" s="10">
        <v>42036</v>
      </c>
      <c r="G1372" s="10">
        <v>45689</v>
      </c>
      <c r="H1372" s="11">
        <v>11</v>
      </c>
      <c r="I1372" s="20" t="s">
        <v>238</v>
      </c>
      <c r="J1372" s="11" t="s">
        <v>240</v>
      </c>
      <c r="K1372" s="11" t="s">
        <v>4263</v>
      </c>
      <c r="L1372" s="11">
        <v>2</v>
      </c>
    </row>
    <row r="1373" spans="1:12">
      <c r="A1373" s="11" t="s">
        <v>2455</v>
      </c>
      <c r="D1373" s="11" t="s">
        <v>239</v>
      </c>
      <c r="E1373" s="19" t="s">
        <v>2684</v>
      </c>
      <c r="F1373" s="10">
        <v>42036</v>
      </c>
      <c r="G1373" s="10">
        <v>45689</v>
      </c>
      <c r="H1373" s="11">
        <v>11</v>
      </c>
      <c r="I1373" s="20" t="s">
        <v>238</v>
      </c>
      <c r="J1373" s="11" t="s">
        <v>240</v>
      </c>
      <c r="K1373" s="11" t="s">
        <v>4263</v>
      </c>
      <c r="L1373" s="11">
        <v>2</v>
      </c>
    </row>
    <row r="1374" spans="1:12">
      <c r="A1374" s="11" t="s">
        <v>2456</v>
      </c>
      <c r="D1374" s="11" t="s">
        <v>239</v>
      </c>
      <c r="E1374" s="19" t="s">
        <v>2685</v>
      </c>
      <c r="F1374" s="10">
        <v>42036</v>
      </c>
      <c r="G1374" s="10">
        <v>45689</v>
      </c>
      <c r="H1374" s="11">
        <v>11</v>
      </c>
      <c r="I1374" s="20" t="s">
        <v>238</v>
      </c>
      <c r="J1374" s="11" t="s">
        <v>240</v>
      </c>
      <c r="K1374" s="11" t="s">
        <v>4263</v>
      </c>
      <c r="L1374" s="11">
        <v>2</v>
      </c>
    </row>
    <row r="1375" spans="1:12">
      <c r="A1375" s="11" t="s">
        <v>2457</v>
      </c>
      <c r="D1375" s="11" t="s">
        <v>239</v>
      </c>
      <c r="E1375" s="19" t="s">
        <v>2686</v>
      </c>
      <c r="F1375" s="10">
        <v>42036</v>
      </c>
      <c r="G1375" s="10">
        <v>45689</v>
      </c>
      <c r="H1375" s="11">
        <v>11</v>
      </c>
      <c r="I1375" s="20" t="s">
        <v>238</v>
      </c>
      <c r="J1375" s="11" t="s">
        <v>240</v>
      </c>
      <c r="K1375" s="11" t="s">
        <v>4263</v>
      </c>
      <c r="L1375" s="11">
        <v>2</v>
      </c>
    </row>
    <row r="1376" spans="1:12">
      <c r="A1376" s="11" t="s">
        <v>2458</v>
      </c>
      <c r="D1376" s="11" t="s">
        <v>239</v>
      </c>
      <c r="E1376" s="19" t="s">
        <v>2687</v>
      </c>
      <c r="F1376" s="10">
        <v>42036</v>
      </c>
      <c r="G1376" s="10">
        <v>45689</v>
      </c>
      <c r="H1376" s="11">
        <v>11</v>
      </c>
      <c r="I1376" s="20" t="s">
        <v>238</v>
      </c>
      <c r="J1376" s="11" t="s">
        <v>240</v>
      </c>
      <c r="K1376" s="11" t="s">
        <v>4263</v>
      </c>
      <c r="L1376" s="11">
        <v>2</v>
      </c>
    </row>
    <row r="1377" spans="1:12">
      <c r="A1377" s="11" t="s">
        <v>2459</v>
      </c>
      <c r="D1377" s="11" t="s">
        <v>239</v>
      </c>
      <c r="E1377" s="19" t="s">
        <v>2688</v>
      </c>
      <c r="F1377" s="10">
        <v>42036</v>
      </c>
      <c r="G1377" s="10">
        <v>45689</v>
      </c>
      <c r="H1377" s="11">
        <v>11</v>
      </c>
      <c r="I1377" s="20" t="s">
        <v>238</v>
      </c>
      <c r="J1377" s="11" t="s">
        <v>240</v>
      </c>
      <c r="K1377" s="11" t="s">
        <v>4263</v>
      </c>
      <c r="L1377" s="11">
        <v>2</v>
      </c>
    </row>
    <row r="1378" spans="1:12">
      <c r="A1378" s="11" t="s">
        <v>2460</v>
      </c>
      <c r="D1378" s="11" t="s">
        <v>239</v>
      </c>
      <c r="E1378" s="19" t="s">
        <v>2689</v>
      </c>
      <c r="F1378" s="10">
        <v>42036</v>
      </c>
      <c r="G1378" s="10">
        <v>45689</v>
      </c>
      <c r="H1378" s="11">
        <v>11</v>
      </c>
      <c r="I1378" s="20" t="s">
        <v>238</v>
      </c>
      <c r="J1378" s="11" t="s">
        <v>240</v>
      </c>
      <c r="K1378" s="11" t="s">
        <v>4263</v>
      </c>
      <c r="L1378" s="11">
        <v>2</v>
      </c>
    </row>
    <row r="1379" spans="1:12">
      <c r="A1379" s="11" t="s">
        <v>2461</v>
      </c>
      <c r="D1379" s="11" t="s">
        <v>239</v>
      </c>
      <c r="E1379" s="19" t="s">
        <v>2690</v>
      </c>
      <c r="F1379" s="10">
        <v>42036</v>
      </c>
      <c r="G1379" s="10">
        <v>45689</v>
      </c>
      <c r="H1379" s="11">
        <v>11</v>
      </c>
      <c r="I1379" s="20" t="s">
        <v>238</v>
      </c>
      <c r="J1379" s="11" t="s">
        <v>240</v>
      </c>
      <c r="K1379" s="11" t="s">
        <v>4263</v>
      </c>
      <c r="L1379" s="11">
        <v>2</v>
      </c>
    </row>
    <row r="1380" spans="1:12">
      <c r="A1380" s="11" t="s">
        <v>2462</v>
      </c>
      <c r="D1380" s="11" t="s">
        <v>239</v>
      </c>
      <c r="E1380" s="19" t="s">
        <v>2691</v>
      </c>
      <c r="F1380" s="10">
        <v>42036</v>
      </c>
      <c r="G1380" s="10">
        <v>45689</v>
      </c>
      <c r="H1380" s="11">
        <v>11</v>
      </c>
      <c r="I1380" s="20" t="s">
        <v>238</v>
      </c>
      <c r="J1380" s="11" t="s">
        <v>240</v>
      </c>
      <c r="K1380" s="11" t="s">
        <v>4263</v>
      </c>
      <c r="L1380" s="11">
        <v>2</v>
      </c>
    </row>
    <row r="1381" spans="1:12">
      <c r="A1381" s="11" t="s">
        <v>2463</v>
      </c>
      <c r="D1381" s="11" t="s">
        <v>239</v>
      </c>
      <c r="E1381" s="19" t="s">
        <v>2692</v>
      </c>
      <c r="F1381" s="10">
        <v>42036</v>
      </c>
      <c r="G1381" s="10">
        <v>45689</v>
      </c>
      <c r="H1381" s="11">
        <v>11</v>
      </c>
      <c r="I1381" s="20" t="s">
        <v>238</v>
      </c>
      <c r="J1381" s="11" t="s">
        <v>240</v>
      </c>
      <c r="K1381" s="11" t="s">
        <v>4263</v>
      </c>
      <c r="L1381" s="11">
        <v>2</v>
      </c>
    </row>
    <row r="1382" spans="1:12">
      <c r="A1382" s="11" t="s">
        <v>2464</v>
      </c>
      <c r="D1382" s="11" t="s">
        <v>239</v>
      </c>
      <c r="E1382" s="19" t="s">
        <v>2693</v>
      </c>
      <c r="F1382" s="10">
        <v>42036</v>
      </c>
      <c r="G1382" s="10">
        <v>45689</v>
      </c>
      <c r="H1382" s="11">
        <v>11</v>
      </c>
      <c r="I1382" s="20" t="s">
        <v>238</v>
      </c>
      <c r="J1382" s="11" t="s">
        <v>240</v>
      </c>
      <c r="K1382" s="11" t="s">
        <v>4263</v>
      </c>
      <c r="L1382" s="11">
        <v>2</v>
      </c>
    </row>
    <row r="1383" spans="1:12">
      <c r="A1383" s="11" t="s">
        <v>2465</v>
      </c>
      <c r="D1383" s="11" t="s">
        <v>239</v>
      </c>
      <c r="E1383" s="19" t="s">
        <v>2694</v>
      </c>
      <c r="F1383" s="10">
        <v>42036</v>
      </c>
      <c r="G1383" s="10">
        <v>45689</v>
      </c>
      <c r="H1383" s="11">
        <v>11</v>
      </c>
      <c r="I1383" s="20" t="s">
        <v>238</v>
      </c>
      <c r="J1383" s="11" t="s">
        <v>240</v>
      </c>
      <c r="K1383" s="11" t="s">
        <v>4263</v>
      </c>
      <c r="L1383" s="11">
        <v>2</v>
      </c>
    </row>
    <row r="1384" spans="1:12">
      <c r="A1384" s="11" t="s">
        <v>2466</v>
      </c>
      <c r="D1384" s="11" t="s">
        <v>239</v>
      </c>
      <c r="E1384" s="19" t="s">
        <v>2695</v>
      </c>
      <c r="F1384" s="10">
        <v>42036</v>
      </c>
      <c r="G1384" s="10">
        <v>45689</v>
      </c>
      <c r="H1384" s="11">
        <v>11</v>
      </c>
      <c r="I1384" s="20" t="s">
        <v>238</v>
      </c>
      <c r="J1384" s="11" t="s">
        <v>240</v>
      </c>
      <c r="K1384" s="11" t="s">
        <v>4263</v>
      </c>
      <c r="L1384" s="11">
        <v>2</v>
      </c>
    </row>
    <row r="1385" spans="1:12">
      <c r="A1385" s="11" t="s">
        <v>2467</v>
      </c>
      <c r="D1385" s="11" t="s">
        <v>239</v>
      </c>
      <c r="E1385" s="19" t="s">
        <v>2696</v>
      </c>
      <c r="F1385" s="10">
        <v>42036</v>
      </c>
      <c r="G1385" s="10">
        <v>45689</v>
      </c>
      <c r="H1385" s="11">
        <v>11</v>
      </c>
      <c r="I1385" s="20" t="s">
        <v>238</v>
      </c>
      <c r="J1385" s="11" t="s">
        <v>240</v>
      </c>
      <c r="K1385" s="11" t="s">
        <v>4263</v>
      </c>
      <c r="L1385" s="11">
        <v>2</v>
      </c>
    </row>
    <row r="1386" spans="1:12">
      <c r="A1386" s="11" t="s">
        <v>2468</v>
      </c>
      <c r="D1386" s="11" t="s">
        <v>239</v>
      </c>
      <c r="E1386" s="19" t="s">
        <v>2697</v>
      </c>
      <c r="F1386" s="10">
        <v>42036</v>
      </c>
      <c r="G1386" s="10">
        <v>45689</v>
      </c>
      <c r="H1386" s="11">
        <v>11</v>
      </c>
      <c r="I1386" s="20" t="s">
        <v>238</v>
      </c>
      <c r="J1386" s="11" t="s">
        <v>240</v>
      </c>
      <c r="K1386" s="11" t="s">
        <v>4263</v>
      </c>
      <c r="L1386" s="11">
        <v>2</v>
      </c>
    </row>
    <row r="1387" spans="1:12">
      <c r="A1387" s="11" t="s">
        <v>2469</v>
      </c>
      <c r="D1387" s="11" t="s">
        <v>239</v>
      </c>
      <c r="E1387" s="19" t="s">
        <v>2698</v>
      </c>
      <c r="F1387" s="10">
        <v>42036</v>
      </c>
      <c r="G1387" s="10">
        <v>45689</v>
      </c>
      <c r="H1387" s="11">
        <v>11</v>
      </c>
      <c r="I1387" s="20" t="s">
        <v>238</v>
      </c>
      <c r="J1387" s="11" t="s">
        <v>240</v>
      </c>
      <c r="K1387" s="11" t="s">
        <v>4263</v>
      </c>
      <c r="L1387" s="11">
        <v>2</v>
      </c>
    </row>
    <row r="1388" spans="1:12">
      <c r="A1388" s="11" t="s">
        <v>2470</v>
      </c>
      <c r="D1388" s="11" t="s">
        <v>239</v>
      </c>
      <c r="E1388" s="19" t="s">
        <v>2699</v>
      </c>
      <c r="F1388" s="10">
        <v>42036</v>
      </c>
      <c r="G1388" s="10">
        <v>45689</v>
      </c>
      <c r="H1388" s="11">
        <v>11</v>
      </c>
      <c r="I1388" s="20" t="s">
        <v>238</v>
      </c>
      <c r="J1388" s="11" t="s">
        <v>240</v>
      </c>
      <c r="K1388" s="11" t="s">
        <v>4263</v>
      </c>
      <c r="L1388" s="11">
        <v>2</v>
      </c>
    </row>
    <row r="1389" spans="1:12">
      <c r="A1389" s="11" t="s">
        <v>2471</v>
      </c>
      <c r="D1389" s="11" t="s">
        <v>239</v>
      </c>
      <c r="E1389" s="19" t="s">
        <v>2700</v>
      </c>
      <c r="F1389" s="10">
        <v>42036</v>
      </c>
      <c r="G1389" s="10">
        <v>45689</v>
      </c>
      <c r="H1389" s="11">
        <v>11</v>
      </c>
      <c r="I1389" s="20" t="s">
        <v>238</v>
      </c>
      <c r="J1389" s="11" t="s">
        <v>240</v>
      </c>
      <c r="K1389" s="11" t="s">
        <v>4263</v>
      </c>
      <c r="L1389" s="11">
        <v>2</v>
      </c>
    </row>
    <row r="1390" spans="1:12">
      <c r="A1390" s="11" t="s">
        <v>2472</v>
      </c>
      <c r="D1390" s="11" t="s">
        <v>239</v>
      </c>
      <c r="E1390" s="19" t="s">
        <v>2701</v>
      </c>
      <c r="F1390" s="10">
        <v>42036</v>
      </c>
      <c r="G1390" s="10">
        <v>45689</v>
      </c>
      <c r="H1390" s="11">
        <v>11</v>
      </c>
      <c r="I1390" s="20" t="s">
        <v>238</v>
      </c>
      <c r="J1390" s="11" t="s">
        <v>240</v>
      </c>
      <c r="K1390" s="11" t="s">
        <v>4263</v>
      </c>
      <c r="L1390" s="11">
        <v>2</v>
      </c>
    </row>
    <row r="1391" spans="1:12">
      <c r="A1391" s="11" t="s">
        <v>2473</v>
      </c>
      <c r="D1391" s="11" t="s">
        <v>239</v>
      </c>
      <c r="E1391" s="19" t="s">
        <v>2702</v>
      </c>
      <c r="F1391" s="10">
        <v>42036</v>
      </c>
      <c r="G1391" s="10">
        <v>45689</v>
      </c>
      <c r="H1391" s="11">
        <v>11</v>
      </c>
      <c r="I1391" s="20" t="s">
        <v>238</v>
      </c>
      <c r="J1391" s="11" t="s">
        <v>240</v>
      </c>
      <c r="K1391" s="11" t="s">
        <v>4263</v>
      </c>
      <c r="L1391" s="11">
        <v>2</v>
      </c>
    </row>
    <row r="1392" spans="1:12">
      <c r="A1392" s="11" t="s">
        <v>2474</v>
      </c>
      <c r="D1392" s="11" t="s">
        <v>239</v>
      </c>
      <c r="E1392" s="19" t="s">
        <v>2703</v>
      </c>
      <c r="F1392" s="10">
        <v>42036</v>
      </c>
      <c r="G1392" s="10">
        <v>45689</v>
      </c>
      <c r="H1392" s="11">
        <v>11</v>
      </c>
      <c r="I1392" s="20" t="s">
        <v>238</v>
      </c>
      <c r="J1392" s="11" t="s">
        <v>240</v>
      </c>
      <c r="K1392" s="11" t="s">
        <v>4263</v>
      </c>
      <c r="L1392" s="11">
        <v>2</v>
      </c>
    </row>
    <row r="1393" spans="1:12">
      <c r="A1393" s="11" t="s">
        <v>2475</v>
      </c>
      <c r="D1393" s="11" t="s">
        <v>239</v>
      </c>
      <c r="E1393" s="19" t="s">
        <v>2704</v>
      </c>
      <c r="F1393" s="10">
        <v>42036</v>
      </c>
      <c r="G1393" s="10">
        <v>45689</v>
      </c>
      <c r="H1393" s="11">
        <v>11</v>
      </c>
      <c r="I1393" s="20" t="s">
        <v>238</v>
      </c>
      <c r="J1393" s="11" t="s">
        <v>240</v>
      </c>
      <c r="K1393" s="11" t="s">
        <v>4263</v>
      </c>
      <c r="L1393" s="11">
        <v>2</v>
      </c>
    </row>
    <row r="1394" spans="1:12">
      <c r="A1394" s="11" t="s">
        <v>2476</v>
      </c>
      <c r="D1394" s="11" t="s">
        <v>239</v>
      </c>
      <c r="E1394" s="19" t="s">
        <v>2705</v>
      </c>
      <c r="F1394" s="10">
        <v>42036</v>
      </c>
      <c r="G1394" s="10">
        <v>45689</v>
      </c>
      <c r="H1394" s="11">
        <v>11</v>
      </c>
      <c r="I1394" s="20" t="s">
        <v>238</v>
      </c>
      <c r="J1394" s="11" t="s">
        <v>240</v>
      </c>
      <c r="K1394" s="11" t="s">
        <v>4263</v>
      </c>
      <c r="L1394" s="11">
        <v>2</v>
      </c>
    </row>
    <row r="1395" spans="1:12">
      <c r="A1395" s="11" t="s">
        <v>2477</v>
      </c>
      <c r="D1395" s="11" t="s">
        <v>239</v>
      </c>
      <c r="E1395" s="19" t="s">
        <v>2706</v>
      </c>
      <c r="F1395" s="10">
        <v>42036</v>
      </c>
      <c r="G1395" s="10">
        <v>45689</v>
      </c>
      <c r="H1395" s="11">
        <v>11</v>
      </c>
      <c r="I1395" s="20" t="s">
        <v>238</v>
      </c>
      <c r="J1395" s="11" t="s">
        <v>240</v>
      </c>
      <c r="K1395" s="11" t="s">
        <v>4263</v>
      </c>
      <c r="L1395" s="11">
        <v>2</v>
      </c>
    </row>
    <row r="1396" spans="1:12">
      <c r="A1396" s="11" t="s">
        <v>2478</v>
      </c>
      <c r="D1396" s="11" t="s">
        <v>239</v>
      </c>
      <c r="E1396" s="19" t="s">
        <v>2707</v>
      </c>
      <c r="F1396" s="10">
        <v>42036</v>
      </c>
      <c r="G1396" s="10">
        <v>45689</v>
      </c>
      <c r="H1396" s="11">
        <v>11</v>
      </c>
      <c r="I1396" s="20" t="s">
        <v>238</v>
      </c>
      <c r="J1396" s="11" t="s">
        <v>240</v>
      </c>
      <c r="K1396" s="11" t="s">
        <v>4263</v>
      </c>
      <c r="L1396" s="11">
        <v>2</v>
      </c>
    </row>
    <row r="1397" spans="1:12">
      <c r="A1397" s="11" t="s">
        <v>2479</v>
      </c>
      <c r="D1397" s="11" t="s">
        <v>239</v>
      </c>
      <c r="E1397" s="19" t="s">
        <v>2708</v>
      </c>
      <c r="F1397" s="10">
        <v>42036</v>
      </c>
      <c r="G1397" s="10">
        <v>45689</v>
      </c>
      <c r="H1397" s="11">
        <v>11</v>
      </c>
      <c r="I1397" s="20" t="s">
        <v>238</v>
      </c>
      <c r="J1397" s="11" t="s">
        <v>240</v>
      </c>
      <c r="K1397" s="11" t="s">
        <v>4263</v>
      </c>
      <c r="L1397" s="11">
        <v>2</v>
      </c>
    </row>
    <row r="1398" spans="1:12">
      <c r="A1398" s="11" t="s">
        <v>2480</v>
      </c>
      <c r="D1398" s="11" t="s">
        <v>239</v>
      </c>
      <c r="E1398" s="19" t="s">
        <v>2709</v>
      </c>
      <c r="F1398" s="10">
        <v>42036</v>
      </c>
      <c r="G1398" s="10">
        <v>45689</v>
      </c>
      <c r="H1398" s="11">
        <v>11</v>
      </c>
      <c r="I1398" s="20" t="s">
        <v>238</v>
      </c>
      <c r="J1398" s="11" t="s">
        <v>240</v>
      </c>
      <c r="K1398" s="11" t="s">
        <v>4263</v>
      </c>
      <c r="L1398" s="11">
        <v>2</v>
      </c>
    </row>
    <row r="1399" spans="1:12">
      <c r="A1399" s="11" t="s">
        <v>2481</v>
      </c>
      <c r="D1399" s="11" t="s">
        <v>239</v>
      </c>
      <c r="E1399" s="19" t="s">
        <v>2710</v>
      </c>
      <c r="F1399" s="10">
        <v>42036</v>
      </c>
      <c r="G1399" s="10">
        <v>45689</v>
      </c>
      <c r="H1399" s="11">
        <v>11</v>
      </c>
      <c r="I1399" s="20" t="s">
        <v>238</v>
      </c>
      <c r="J1399" s="11" t="s">
        <v>240</v>
      </c>
      <c r="K1399" s="11" t="s">
        <v>4263</v>
      </c>
      <c r="L1399" s="11">
        <v>2</v>
      </c>
    </row>
    <row r="1400" spans="1:12">
      <c r="A1400" s="11" t="s">
        <v>2482</v>
      </c>
      <c r="D1400" s="11" t="s">
        <v>239</v>
      </c>
      <c r="E1400" s="19" t="s">
        <v>2711</v>
      </c>
      <c r="F1400" s="10">
        <v>42036</v>
      </c>
      <c r="G1400" s="10">
        <v>45689</v>
      </c>
      <c r="H1400" s="11">
        <v>11</v>
      </c>
      <c r="I1400" s="20" t="s">
        <v>238</v>
      </c>
      <c r="J1400" s="11" t="s">
        <v>240</v>
      </c>
      <c r="K1400" s="11" t="s">
        <v>4263</v>
      </c>
      <c r="L1400" s="11">
        <v>2</v>
      </c>
    </row>
    <row r="1401" spans="1:12">
      <c r="A1401" s="11" t="s">
        <v>2483</v>
      </c>
      <c r="D1401" s="11" t="s">
        <v>239</v>
      </c>
      <c r="E1401" s="19" t="s">
        <v>2712</v>
      </c>
      <c r="F1401" s="10">
        <v>42036</v>
      </c>
      <c r="G1401" s="10">
        <v>45689</v>
      </c>
      <c r="H1401" s="11">
        <v>11</v>
      </c>
      <c r="I1401" s="20" t="s">
        <v>238</v>
      </c>
      <c r="J1401" s="11" t="s">
        <v>240</v>
      </c>
      <c r="K1401" s="11" t="s">
        <v>4263</v>
      </c>
      <c r="L1401" s="11">
        <v>2</v>
      </c>
    </row>
    <row r="1402" spans="1:12">
      <c r="A1402" s="11" t="s">
        <v>2484</v>
      </c>
      <c r="D1402" s="11" t="s">
        <v>239</v>
      </c>
      <c r="E1402" s="19" t="s">
        <v>2713</v>
      </c>
      <c r="F1402" s="10">
        <v>42036</v>
      </c>
      <c r="G1402" s="10">
        <v>45689</v>
      </c>
      <c r="H1402" s="11">
        <v>11</v>
      </c>
      <c r="I1402" s="20" t="s">
        <v>238</v>
      </c>
      <c r="J1402" s="11" t="s">
        <v>240</v>
      </c>
      <c r="K1402" s="11" t="s">
        <v>4263</v>
      </c>
      <c r="L1402" s="11">
        <v>2</v>
      </c>
    </row>
    <row r="1403" spans="1:12">
      <c r="A1403" s="11" t="s">
        <v>2485</v>
      </c>
      <c r="D1403" s="11" t="s">
        <v>239</v>
      </c>
      <c r="E1403" s="19" t="s">
        <v>2714</v>
      </c>
      <c r="F1403" s="10">
        <v>42036</v>
      </c>
      <c r="G1403" s="10">
        <v>45689</v>
      </c>
      <c r="H1403" s="11">
        <v>11</v>
      </c>
      <c r="I1403" s="20" t="s">
        <v>238</v>
      </c>
      <c r="J1403" s="11" t="s">
        <v>240</v>
      </c>
      <c r="K1403" s="11" t="s">
        <v>4263</v>
      </c>
      <c r="L1403" s="11">
        <v>2</v>
      </c>
    </row>
    <row r="1404" spans="1:12">
      <c r="A1404" s="11" t="s">
        <v>2486</v>
      </c>
      <c r="D1404" s="11" t="s">
        <v>239</v>
      </c>
      <c r="E1404" s="19" t="s">
        <v>2715</v>
      </c>
      <c r="F1404" s="10">
        <v>42036</v>
      </c>
      <c r="G1404" s="10">
        <v>45689</v>
      </c>
      <c r="H1404" s="11">
        <v>11</v>
      </c>
      <c r="I1404" s="20" t="s">
        <v>238</v>
      </c>
      <c r="J1404" s="11" t="s">
        <v>240</v>
      </c>
      <c r="K1404" s="11" t="s">
        <v>4263</v>
      </c>
      <c r="L1404" s="11">
        <v>2</v>
      </c>
    </row>
    <row r="1405" spans="1:12">
      <c r="A1405" s="11" t="s">
        <v>2487</v>
      </c>
      <c r="D1405" s="11" t="s">
        <v>239</v>
      </c>
      <c r="E1405" s="19" t="s">
        <v>2716</v>
      </c>
      <c r="F1405" s="10">
        <v>42036</v>
      </c>
      <c r="G1405" s="10">
        <v>45689</v>
      </c>
      <c r="H1405" s="11">
        <v>11</v>
      </c>
      <c r="I1405" s="20" t="s">
        <v>238</v>
      </c>
      <c r="J1405" s="11" t="s">
        <v>240</v>
      </c>
      <c r="K1405" s="11" t="s">
        <v>4263</v>
      </c>
      <c r="L1405" s="11">
        <v>2</v>
      </c>
    </row>
    <row r="1406" spans="1:12">
      <c r="A1406" s="11" t="s">
        <v>2488</v>
      </c>
      <c r="D1406" s="11" t="s">
        <v>239</v>
      </c>
      <c r="E1406" s="19" t="s">
        <v>2717</v>
      </c>
      <c r="F1406" s="10">
        <v>42036</v>
      </c>
      <c r="G1406" s="10">
        <v>45689</v>
      </c>
      <c r="H1406" s="11">
        <v>11</v>
      </c>
      <c r="I1406" s="20" t="s">
        <v>238</v>
      </c>
      <c r="J1406" s="11" t="s">
        <v>240</v>
      </c>
      <c r="K1406" s="11" t="s">
        <v>4263</v>
      </c>
      <c r="L1406" s="11">
        <v>2</v>
      </c>
    </row>
    <row r="1407" spans="1:12">
      <c r="A1407" s="11" t="s">
        <v>2489</v>
      </c>
      <c r="D1407" s="11" t="s">
        <v>239</v>
      </c>
      <c r="E1407" s="19" t="s">
        <v>2718</v>
      </c>
      <c r="F1407" s="10">
        <v>42036</v>
      </c>
      <c r="G1407" s="10">
        <v>45689</v>
      </c>
      <c r="H1407" s="11">
        <v>11</v>
      </c>
      <c r="I1407" s="20" t="s">
        <v>238</v>
      </c>
      <c r="J1407" s="11" t="s">
        <v>240</v>
      </c>
      <c r="K1407" s="11" t="s">
        <v>4263</v>
      </c>
      <c r="L1407" s="11">
        <v>2</v>
      </c>
    </row>
    <row r="1408" spans="1:12">
      <c r="A1408" s="11" t="s">
        <v>2490</v>
      </c>
      <c r="D1408" s="11" t="s">
        <v>239</v>
      </c>
      <c r="E1408" s="19" t="s">
        <v>2719</v>
      </c>
      <c r="F1408" s="10">
        <v>42036</v>
      </c>
      <c r="G1408" s="10">
        <v>45689</v>
      </c>
      <c r="H1408" s="11">
        <v>11</v>
      </c>
      <c r="I1408" s="20" t="s">
        <v>238</v>
      </c>
      <c r="J1408" s="11" t="s">
        <v>240</v>
      </c>
      <c r="K1408" s="11" t="s">
        <v>4263</v>
      </c>
      <c r="L1408" s="11">
        <v>2</v>
      </c>
    </row>
    <row r="1409" spans="1:12">
      <c r="A1409" s="11" t="s">
        <v>2491</v>
      </c>
      <c r="D1409" s="11" t="s">
        <v>239</v>
      </c>
      <c r="E1409" s="19" t="s">
        <v>2720</v>
      </c>
      <c r="F1409" s="10">
        <v>42036</v>
      </c>
      <c r="G1409" s="10">
        <v>45689</v>
      </c>
      <c r="H1409" s="11">
        <v>11</v>
      </c>
      <c r="I1409" s="20" t="s">
        <v>238</v>
      </c>
      <c r="J1409" s="11" t="s">
        <v>240</v>
      </c>
      <c r="K1409" s="11" t="s">
        <v>4263</v>
      </c>
      <c r="L1409" s="11">
        <v>2</v>
      </c>
    </row>
    <row r="1410" spans="1:12">
      <c r="A1410" s="11" t="s">
        <v>2492</v>
      </c>
      <c r="D1410" s="11" t="s">
        <v>239</v>
      </c>
      <c r="E1410" s="19" t="s">
        <v>2721</v>
      </c>
      <c r="F1410" s="10">
        <v>42036</v>
      </c>
      <c r="G1410" s="10">
        <v>45689</v>
      </c>
      <c r="H1410" s="11">
        <v>11</v>
      </c>
      <c r="I1410" s="20" t="s">
        <v>238</v>
      </c>
      <c r="J1410" s="11" t="s">
        <v>240</v>
      </c>
      <c r="K1410" s="11" t="s">
        <v>4263</v>
      </c>
      <c r="L1410" s="11">
        <v>2</v>
      </c>
    </row>
    <row r="1411" spans="1:12">
      <c r="A1411" s="11" t="s">
        <v>2493</v>
      </c>
      <c r="D1411" s="11" t="s">
        <v>239</v>
      </c>
      <c r="E1411" s="19" t="s">
        <v>2722</v>
      </c>
      <c r="F1411" s="10">
        <v>42036</v>
      </c>
      <c r="G1411" s="10">
        <v>45689</v>
      </c>
      <c r="H1411" s="11">
        <v>11</v>
      </c>
      <c r="I1411" s="20" t="s">
        <v>238</v>
      </c>
      <c r="J1411" s="11" t="s">
        <v>240</v>
      </c>
      <c r="K1411" s="11" t="s">
        <v>4263</v>
      </c>
      <c r="L1411" s="11">
        <v>2</v>
      </c>
    </row>
    <row r="1412" spans="1:12">
      <c r="A1412" s="11" t="s">
        <v>2494</v>
      </c>
      <c r="D1412" s="11" t="s">
        <v>239</v>
      </c>
      <c r="E1412" s="19" t="s">
        <v>2723</v>
      </c>
      <c r="F1412" s="10">
        <v>42036</v>
      </c>
      <c r="G1412" s="10">
        <v>45689</v>
      </c>
      <c r="H1412" s="11">
        <v>11</v>
      </c>
      <c r="I1412" s="20" t="s">
        <v>238</v>
      </c>
      <c r="J1412" s="11" t="s">
        <v>240</v>
      </c>
      <c r="K1412" s="11" t="s">
        <v>4263</v>
      </c>
      <c r="L1412" s="11">
        <v>2</v>
      </c>
    </row>
    <row r="1413" spans="1:12">
      <c r="A1413" s="11" t="s">
        <v>2495</v>
      </c>
      <c r="D1413" s="11" t="s">
        <v>239</v>
      </c>
      <c r="E1413" s="19" t="s">
        <v>2724</v>
      </c>
      <c r="F1413" s="10">
        <v>42036</v>
      </c>
      <c r="G1413" s="10">
        <v>45689</v>
      </c>
      <c r="H1413" s="11">
        <v>11</v>
      </c>
      <c r="I1413" s="20" t="s">
        <v>238</v>
      </c>
      <c r="J1413" s="11" t="s">
        <v>240</v>
      </c>
      <c r="K1413" s="11" t="s">
        <v>4263</v>
      </c>
      <c r="L1413" s="11">
        <v>2</v>
      </c>
    </row>
    <row r="1414" spans="1:12">
      <c r="A1414" s="11" t="s">
        <v>2496</v>
      </c>
      <c r="D1414" s="11" t="s">
        <v>239</v>
      </c>
      <c r="E1414" s="19" t="s">
        <v>2725</v>
      </c>
      <c r="F1414" s="10">
        <v>42036</v>
      </c>
      <c r="G1414" s="10">
        <v>45689</v>
      </c>
      <c r="H1414" s="11">
        <v>11</v>
      </c>
      <c r="I1414" s="20" t="s">
        <v>238</v>
      </c>
      <c r="J1414" s="11" t="s">
        <v>240</v>
      </c>
      <c r="K1414" s="11" t="s">
        <v>4263</v>
      </c>
      <c r="L1414" s="11">
        <v>2</v>
      </c>
    </row>
    <row r="1415" spans="1:12">
      <c r="A1415" s="11" t="s">
        <v>2497</v>
      </c>
      <c r="D1415" s="11" t="s">
        <v>239</v>
      </c>
      <c r="E1415" s="19" t="s">
        <v>2726</v>
      </c>
      <c r="F1415" s="10">
        <v>42036</v>
      </c>
      <c r="G1415" s="10">
        <v>45689</v>
      </c>
      <c r="H1415" s="11">
        <v>11</v>
      </c>
      <c r="I1415" s="20" t="s">
        <v>238</v>
      </c>
      <c r="J1415" s="11" t="s">
        <v>240</v>
      </c>
      <c r="K1415" s="11" t="s">
        <v>4263</v>
      </c>
      <c r="L1415" s="11">
        <v>2</v>
      </c>
    </row>
    <row r="1416" spans="1:12">
      <c r="A1416" s="11" t="s">
        <v>2498</v>
      </c>
      <c r="D1416" s="11" t="s">
        <v>239</v>
      </c>
      <c r="E1416" s="19" t="s">
        <v>2727</v>
      </c>
      <c r="F1416" s="10">
        <v>42036</v>
      </c>
      <c r="G1416" s="10">
        <v>45689</v>
      </c>
      <c r="H1416" s="11">
        <v>11</v>
      </c>
      <c r="I1416" s="20" t="s">
        <v>238</v>
      </c>
      <c r="J1416" s="11" t="s">
        <v>240</v>
      </c>
      <c r="K1416" s="11" t="s">
        <v>4263</v>
      </c>
      <c r="L1416" s="11">
        <v>2</v>
      </c>
    </row>
    <row r="1417" spans="1:12">
      <c r="A1417" s="11" t="s">
        <v>2499</v>
      </c>
      <c r="D1417" s="11" t="s">
        <v>239</v>
      </c>
      <c r="E1417" s="19" t="s">
        <v>2728</v>
      </c>
      <c r="F1417" s="10">
        <v>42036</v>
      </c>
      <c r="G1417" s="10">
        <v>45689</v>
      </c>
      <c r="H1417" s="11">
        <v>11</v>
      </c>
      <c r="I1417" s="20" t="s">
        <v>238</v>
      </c>
      <c r="J1417" s="11" t="s">
        <v>240</v>
      </c>
      <c r="K1417" s="11" t="s">
        <v>4263</v>
      </c>
      <c r="L1417" s="11">
        <v>2</v>
      </c>
    </row>
    <row r="1418" spans="1:12">
      <c r="A1418" s="11" t="s">
        <v>2500</v>
      </c>
      <c r="D1418" s="11" t="s">
        <v>239</v>
      </c>
      <c r="E1418" s="19" t="s">
        <v>2729</v>
      </c>
      <c r="F1418" s="10">
        <v>42036</v>
      </c>
      <c r="G1418" s="10">
        <v>45689</v>
      </c>
      <c r="H1418" s="11">
        <v>11</v>
      </c>
      <c r="I1418" s="20" t="s">
        <v>238</v>
      </c>
      <c r="J1418" s="11" t="s">
        <v>240</v>
      </c>
      <c r="K1418" s="11" t="s">
        <v>4263</v>
      </c>
      <c r="L1418" s="11">
        <v>2</v>
      </c>
    </row>
    <row r="1419" spans="1:12">
      <c r="A1419" s="11" t="s">
        <v>2501</v>
      </c>
      <c r="D1419" s="11" t="s">
        <v>239</v>
      </c>
      <c r="E1419" s="19" t="s">
        <v>2730</v>
      </c>
      <c r="F1419" s="10">
        <v>42036</v>
      </c>
      <c r="G1419" s="10">
        <v>45689</v>
      </c>
      <c r="H1419" s="11">
        <v>11</v>
      </c>
      <c r="I1419" s="20" t="s">
        <v>238</v>
      </c>
      <c r="J1419" s="11" t="s">
        <v>240</v>
      </c>
      <c r="K1419" s="11" t="s">
        <v>4263</v>
      </c>
      <c r="L1419" s="11">
        <v>2</v>
      </c>
    </row>
    <row r="1420" spans="1:12">
      <c r="A1420" s="11" t="s">
        <v>2502</v>
      </c>
      <c r="D1420" s="11" t="s">
        <v>239</v>
      </c>
      <c r="E1420" s="19" t="s">
        <v>2731</v>
      </c>
      <c r="F1420" s="10">
        <v>42036</v>
      </c>
      <c r="G1420" s="10">
        <v>45689</v>
      </c>
      <c r="H1420" s="11">
        <v>11</v>
      </c>
      <c r="I1420" s="20" t="s">
        <v>238</v>
      </c>
      <c r="J1420" s="11" t="s">
        <v>240</v>
      </c>
      <c r="K1420" s="11" t="s">
        <v>4263</v>
      </c>
      <c r="L1420" s="11">
        <v>2</v>
      </c>
    </row>
    <row r="1421" spans="1:12">
      <c r="A1421" s="11" t="s">
        <v>2503</v>
      </c>
      <c r="D1421" s="11" t="s">
        <v>239</v>
      </c>
      <c r="E1421" s="19" t="s">
        <v>2732</v>
      </c>
      <c r="F1421" s="10">
        <v>42036</v>
      </c>
      <c r="G1421" s="10">
        <v>45689</v>
      </c>
      <c r="H1421" s="11">
        <v>11</v>
      </c>
      <c r="I1421" s="20" t="s">
        <v>238</v>
      </c>
      <c r="J1421" s="11" t="s">
        <v>240</v>
      </c>
      <c r="K1421" s="11" t="s">
        <v>4263</v>
      </c>
      <c r="L1421" s="11">
        <v>2</v>
      </c>
    </row>
    <row r="1422" spans="1:12">
      <c r="A1422" s="11" t="s">
        <v>2504</v>
      </c>
      <c r="D1422" s="11" t="s">
        <v>239</v>
      </c>
      <c r="E1422" s="19" t="s">
        <v>2733</v>
      </c>
      <c r="F1422" s="10">
        <v>42036</v>
      </c>
      <c r="G1422" s="10">
        <v>45689</v>
      </c>
      <c r="H1422" s="11">
        <v>11</v>
      </c>
      <c r="I1422" s="20" t="s">
        <v>238</v>
      </c>
      <c r="J1422" s="11" t="s">
        <v>240</v>
      </c>
      <c r="K1422" s="11" t="s">
        <v>4263</v>
      </c>
      <c r="L1422" s="11">
        <v>2</v>
      </c>
    </row>
    <row r="1423" spans="1:12">
      <c r="A1423" s="11" t="s">
        <v>2505</v>
      </c>
      <c r="D1423" s="11" t="s">
        <v>239</v>
      </c>
      <c r="E1423" s="19" t="s">
        <v>2734</v>
      </c>
      <c r="F1423" s="10">
        <v>42036</v>
      </c>
      <c r="G1423" s="10">
        <v>45689</v>
      </c>
      <c r="H1423" s="11">
        <v>11</v>
      </c>
      <c r="I1423" s="20" t="s">
        <v>238</v>
      </c>
      <c r="J1423" s="11" t="s">
        <v>240</v>
      </c>
      <c r="K1423" s="11" t="s">
        <v>4263</v>
      </c>
      <c r="L1423" s="11">
        <v>2</v>
      </c>
    </row>
    <row r="1424" spans="1:12">
      <c r="A1424" s="11" t="s">
        <v>2506</v>
      </c>
      <c r="D1424" s="11" t="s">
        <v>239</v>
      </c>
      <c r="E1424" s="19" t="s">
        <v>2735</v>
      </c>
      <c r="F1424" s="10">
        <v>42036</v>
      </c>
      <c r="G1424" s="10">
        <v>45689</v>
      </c>
      <c r="H1424" s="11">
        <v>11</v>
      </c>
      <c r="I1424" s="20" t="s">
        <v>238</v>
      </c>
      <c r="J1424" s="11" t="s">
        <v>240</v>
      </c>
      <c r="K1424" s="11" t="s">
        <v>4263</v>
      </c>
      <c r="L1424" s="11">
        <v>2</v>
      </c>
    </row>
    <row r="1425" spans="1:12">
      <c r="A1425" s="11" t="s">
        <v>2507</v>
      </c>
      <c r="D1425" s="11" t="s">
        <v>239</v>
      </c>
      <c r="E1425" s="19" t="s">
        <v>2736</v>
      </c>
      <c r="F1425" s="10">
        <v>42036</v>
      </c>
      <c r="G1425" s="10">
        <v>45689</v>
      </c>
      <c r="H1425" s="11">
        <v>11</v>
      </c>
      <c r="I1425" s="20" t="s">
        <v>238</v>
      </c>
      <c r="J1425" s="11" t="s">
        <v>240</v>
      </c>
      <c r="K1425" s="11" t="s">
        <v>4263</v>
      </c>
      <c r="L1425" s="11">
        <v>2</v>
      </c>
    </row>
    <row r="1426" spans="1:12">
      <c r="A1426" s="11" t="s">
        <v>2508</v>
      </c>
      <c r="D1426" s="11" t="s">
        <v>239</v>
      </c>
      <c r="E1426" s="19" t="s">
        <v>2737</v>
      </c>
      <c r="F1426" s="10">
        <v>42036</v>
      </c>
      <c r="G1426" s="10">
        <v>45689</v>
      </c>
      <c r="H1426" s="11">
        <v>11</v>
      </c>
      <c r="I1426" s="20" t="s">
        <v>238</v>
      </c>
      <c r="J1426" s="11" t="s">
        <v>240</v>
      </c>
      <c r="K1426" s="11" t="s">
        <v>4263</v>
      </c>
      <c r="L1426" s="11">
        <v>2</v>
      </c>
    </row>
    <row r="1427" spans="1:12">
      <c r="A1427" s="11" t="s">
        <v>2509</v>
      </c>
      <c r="D1427" s="11" t="s">
        <v>239</v>
      </c>
      <c r="E1427" s="19" t="s">
        <v>2738</v>
      </c>
      <c r="F1427" s="10">
        <v>42036</v>
      </c>
      <c r="G1427" s="10">
        <v>45689</v>
      </c>
      <c r="H1427" s="11">
        <v>11</v>
      </c>
      <c r="I1427" s="20" t="s">
        <v>238</v>
      </c>
      <c r="J1427" s="11" t="s">
        <v>240</v>
      </c>
      <c r="K1427" s="11" t="s">
        <v>4263</v>
      </c>
      <c r="L1427" s="11">
        <v>2</v>
      </c>
    </row>
    <row r="1428" spans="1:12">
      <c r="A1428" s="11" t="s">
        <v>2510</v>
      </c>
      <c r="D1428" s="11" t="s">
        <v>239</v>
      </c>
      <c r="E1428" s="19" t="s">
        <v>2739</v>
      </c>
      <c r="F1428" s="10">
        <v>42036</v>
      </c>
      <c r="G1428" s="10">
        <v>45689</v>
      </c>
      <c r="H1428" s="11">
        <v>11</v>
      </c>
      <c r="I1428" s="20" t="s">
        <v>238</v>
      </c>
      <c r="J1428" s="11" t="s">
        <v>240</v>
      </c>
      <c r="K1428" s="11" t="s">
        <v>4263</v>
      </c>
      <c r="L1428" s="11">
        <v>2</v>
      </c>
    </row>
    <row r="1429" spans="1:12">
      <c r="A1429" s="11" t="s">
        <v>2511</v>
      </c>
      <c r="D1429" s="11" t="s">
        <v>239</v>
      </c>
      <c r="E1429" s="19" t="s">
        <v>2740</v>
      </c>
      <c r="F1429" s="10">
        <v>42036</v>
      </c>
      <c r="G1429" s="10">
        <v>45689</v>
      </c>
      <c r="H1429" s="11">
        <v>11</v>
      </c>
      <c r="I1429" s="20" t="s">
        <v>238</v>
      </c>
      <c r="J1429" s="11" t="s">
        <v>240</v>
      </c>
      <c r="K1429" s="11" t="s">
        <v>4263</v>
      </c>
      <c r="L1429" s="11">
        <v>2</v>
      </c>
    </row>
    <row r="1430" spans="1:12">
      <c r="A1430" s="11" t="s">
        <v>2512</v>
      </c>
      <c r="D1430" s="11" t="s">
        <v>239</v>
      </c>
      <c r="E1430" s="19" t="s">
        <v>2741</v>
      </c>
      <c r="F1430" s="10">
        <v>42036</v>
      </c>
      <c r="G1430" s="10">
        <v>45689</v>
      </c>
      <c r="H1430" s="11">
        <v>11</v>
      </c>
      <c r="I1430" s="20" t="s">
        <v>238</v>
      </c>
      <c r="J1430" s="11" t="s">
        <v>240</v>
      </c>
      <c r="K1430" s="11" t="s">
        <v>4263</v>
      </c>
      <c r="L1430" s="11">
        <v>2</v>
      </c>
    </row>
    <row r="1431" spans="1:12">
      <c r="A1431" s="11" t="s">
        <v>2513</v>
      </c>
      <c r="D1431" s="11" t="s">
        <v>239</v>
      </c>
      <c r="E1431" s="19" t="s">
        <v>2742</v>
      </c>
      <c r="F1431" s="10">
        <v>42036</v>
      </c>
      <c r="G1431" s="10">
        <v>45689</v>
      </c>
      <c r="H1431" s="11">
        <v>11</v>
      </c>
      <c r="I1431" s="20" t="s">
        <v>238</v>
      </c>
      <c r="J1431" s="11" t="s">
        <v>240</v>
      </c>
      <c r="K1431" s="11" t="s">
        <v>4263</v>
      </c>
      <c r="L1431" s="11">
        <v>2</v>
      </c>
    </row>
    <row r="1432" spans="1:12">
      <c r="A1432" s="11" t="s">
        <v>2514</v>
      </c>
      <c r="D1432" s="11" t="s">
        <v>239</v>
      </c>
      <c r="E1432" s="19" t="s">
        <v>2743</v>
      </c>
      <c r="F1432" s="10">
        <v>42036</v>
      </c>
      <c r="G1432" s="10">
        <v>45689</v>
      </c>
      <c r="H1432" s="11">
        <v>11</v>
      </c>
      <c r="I1432" s="20" t="s">
        <v>238</v>
      </c>
      <c r="J1432" s="11" t="s">
        <v>240</v>
      </c>
      <c r="K1432" s="11" t="s">
        <v>4263</v>
      </c>
      <c r="L1432" s="11">
        <v>2</v>
      </c>
    </row>
    <row r="1433" spans="1:12">
      <c r="A1433" s="11" t="s">
        <v>2515</v>
      </c>
      <c r="D1433" s="11" t="s">
        <v>239</v>
      </c>
      <c r="E1433" s="19" t="s">
        <v>2744</v>
      </c>
      <c r="F1433" s="10">
        <v>42036</v>
      </c>
      <c r="G1433" s="10">
        <v>45689</v>
      </c>
      <c r="H1433" s="11">
        <v>11</v>
      </c>
      <c r="I1433" s="20" t="s">
        <v>238</v>
      </c>
      <c r="J1433" s="11" t="s">
        <v>240</v>
      </c>
      <c r="K1433" s="11" t="s">
        <v>4263</v>
      </c>
      <c r="L1433" s="11">
        <v>2</v>
      </c>
    </row>
    <row r="1434" spans="1:12">
      <c r="A1434" s="11" t="s">
        <v>2516</v>
      </c>
      <c r="D1434" s="11" t="s">
        <v>239</v>
      </c>
      <c r="E1434" s="19" t="s">
        <v>2745</v>
      </c>
      <c r="F1434" s="10">
        <v>42036</v>
      </c>
      <c r="G1434" s="10">
        <v>45689</v>
      </c>
      <c r="H1434" s="11">
        <v>11</v>
      </c>
      <c r="I1434" s="20" t="s">
        <v>238</v>
      </c>
      <c r="J1434" s="11" t="s">
        <v>240</v>
      </c>
      <c r="K1434" s="11" t="s">
        <v>4263</v>
      </c>
      <c r="L1434" s="11">
        <v>2</v>
      </c>
    </row>
    <row r="1435" spans="1:12">
      <c r="A1435" s="11" t="s">
        <v>2517</v>
      </c>
      <c r="D1435" s="11" t="s">
        <v>239</v>
      </c>
      <c r="E1435" s="19" t="s">
        <v>2746</v>
      </c>
      <c r="F1435" s="10">
        <v>42036</v>
      </c>
      <c r="G1435" s="10">
        <v>45689</v>
      </c>
      <c r="H1435" s="11">
        <v>11</v>
      </c>
      <c r="I1435" s="20" t="s">
        <v>238</v>
      </c>
      <c r="J1435" s="11" t="s">
        <v>240</v>
      </c>
      <c r="K1435" s="11" t="s">
        <v>4263</v>
      </c>
      <c r="L1435" s="11">
        <v>2</v>
      </c>
    </row>
    <row r="1436" spans="1:12">
      <c r="A1436" s="11" t="s">
        <v>2518</v>
      </c>
      <c r="D1436" s="11" t="s">
        <v>239</v>
      </c>
      <c r="E1436" s="19" t="s">
        <v>2747</v>
      </c>
      <c r="F1436" s="10">
        <v>42036</v>
      </c>
      <c r="G1436" s="10">
        <v>45689</v>
      </c>
      <c r="H1436" s="11">
        <v>11</v>
      </c>
      <c r="I1436" s="20" t="s">
        <v>238</v>
      </c>
      <c r="J1436" s="11" t="s">
        <v>240</v>
      </c>
      <c r="K1436" s="11" t="s">
        <v>4263</v>
      </c>
      <c r="L1436" s="11">
        <v>2</v>
      </c>
    </row>
    <row r="1437" spans="1:12">
      <c r="A1437" s="11" t="s">
        <v>2519</v>
      </c>
      <c r="D1437" s="11" t="s">
        <v>239</v>
      </c>
      <c r="E1437" s="19" t="s">
        <v>2748</v>
      </c>
      <c r="F1437" s="10">
        <v>42036</v>
      </c>
      <c r="G1437" s="10">
        <v>45689</v>
      </c>
      <c r="H1437" s="11">
        <v>11</v>
      </c>
      <c r="I1437" s="20" t="s">
        <v>238</v>
      </c>
      <c r="J1437" s="11" t="s">
        <v>240</v>
      </c>
      <c r="K1437" s="11" t="s">
        <v>4263</v>
      </c>
      <c r="L1437" s="11">
        <v>2</v>
      </c>
    </row>
    <row r="1438" spans="1:12">
      <c r="A1438" s="11" t="s">
        <v>2520</v>
      </c>
      <c r="D1438" s="11" t="s">
        <v>239</v>
      </c>
      <c r="E1438" s="19" t="s">
        <v>2749</v>
      </c>
      <c r="F1438" s="10">
        <v>42036</v>
      </c>
      <c r="G1438" s="10">
        <v>45689</v>
      </c>
      <c r="H1438" s="11">
        <v>11</v>
      </c>
      <c r="I1438" s="20" t="s">
        <v>238</v>
      </c>
      <c r="J1438" s="11" t="s">
        <v>240</v>
      </c>
      <c r="K1438" s="11" t="s">
        <v>4263</v>
      </c>
      <c r="L1438" s="11">
        <v>2</v>
      </c>
    </row>
    <row r="1439" spans="1:12">
      <c r="A1439" s="11" t="s">
        <v>2521</v>
      </c>
      <c r="D1439" s="11" t="s">
        <v>239</v>
      </c>
      <c r="E1439" s="19" t="s">
        <v>2750</v>
      </c>
      <c r="F1439" s="10">
        <v>42036</v>
      </c>
      <c r="G1439" s="10">
        <v>45689</v>
      </c>
      <c r="H1439" s="11">
        <v>11</v>
      </c>
      <c r="I1439" s="20" t="s">
        <v>238</v>
      </c>
      <c r="J1439" s="11" t="s">
        <v>240</v>
      </c>
      <c r="K1439" s="11" t="s">
        <v>4263</v>
      </c>
      <c r="L1439" s="11">
        <v>2</v>
      </c>
    </row>
    <row r="1440" spans="1:12">
      <c r="A1440" s="11" t="s">
        <v>2522</v>
      </c>
      <c r="D1440" s="11" t="s">
        <v>239</v>
      </c>
      <c r="E1440" s="19" t="s">
        <v>2751</v>
      </c>
      <c r="F1440" s="10">
        <v>42036</v>
      </c>
      <c r="G1440" s="10">
        <v>45689</v>
      </c>
      <c r="H1440" s="11">
        <v>11</v>
      </c>
      <c r="I1440" s="20" t="s">
        <v>238</v>
      </c>
      <c r="J1440" s="11" t="s">
        <v>240</v>
      </c>
      <c r="K1440" s="11" t="s">
        <v>4263</v>
      </c>
      <c r="L1440" s="11">
        <v>2</v>
      </c>
    </row>
    <row r="1441" spans="1:12">
      <c r="A1441" s="11" t="s">
        <v>2523</v>
      </c>
      <c r="D1441" s="11" t="s">
        <v>239</v>
      </c>
      <c r="E1441" s="19" t="s">
        <v>2752</v>
      </c>
      <c r="F1441" s="10">
        <v>42036</v>
      </c>
      <c r="G1441" s="10">
        <v>45689</v>
      </c>
      <c r="H1441" s="11">
        <v>11</v>
      </c>
      <c r="I1441" s="20" t="s">
        <v>238</v>
      </c>
      <c r="J1441" s="11" t="s">
        <v>240</v>
      </c>
      <c r="K1441" s="11" t="s">
        <v>4263</v>
      </c>
      <c r="L1441" s="11">
        <v>2</v>
      </c>
    </row>
    <row r="1442" spans="1:12">
      <c r="A1442" s="11" t="s">
        <v>2524</v>
      </c>
      <c r="D1442" s="11" t="s">
        <v>239</v>
      </c>
      <c r="E1442" s="19" t="s">
        <v>2753</v>
      </c>
      <c r="F1442" s="10">
        <v>42036</v>
      </c>
      <c r="G1442" s="10">
        <v>45689</v>
      </c>
      <c r="H1442" s="11">
        <v>11</v>
      </c>
      <c r="I1442" s="20" t="s">
        <v>238</v>
      </c>
      <c r="J1442" s="11" t="s">
        <v>240</v>
      </c>
      <c r="K1442" s="11" t="s">
        <v>4263</v>
      </c>
      <c r="L1442" s="11">
        <v>2</v>
      </c>
    </row>
    <row r="1443" spans="1:12">
      <c r="A1443" s="11" t="s">
        <v>2525</v>
      </c>
      <c r="D1443" s="11" t="s">
        <v>239</v>
      </c>
      <c r="E1443" s="19" t="s">
        <v>2754</v>
      </c>
      <c r="F1443" s="10">
        <v>42036</v>
      </c>
      <c r="G1443" s="10">
        <v>45689</v>
      </c>
      <c r="H1443" s="11">
        <v>11</v>
      </c>
      <c r="I1443" s="20" t="s">
        <v>238</v>
      </c>
      <c r="J1443" s="11" t="s">
        <v>240</v>
      </c>
      <c r="K1443" s="11" t="s">
        <v>4263</v>
      </c>
      <c r="L1443" s="11">
        <v>2</v>
      </c>
    </row>
    <row r="1444" spans="1:12">
      <c r="A1444" s="11" t="s">
        <v>2526</v>
      </c>
      <c r="D1444" s="11" t="s">
        <v>239</v>
      </c>
      <c r="E1444" s="19" t="s">
        <v>2755</v>
      </c>
      <c r="F1444" s="10">
        <v>42036</v>
      </c>
      <c r="G1444" s="10">
        <v>45689</v>
      </c>
      <c r="H1444" s="11">
        <v>11</v>
      </c>
      <c r="I1444" s="20" t="s">
        <v>238</v>
      </c>
      <c r="J1444" s="11" t="s">
        <v>240</v>
      </c>
      <c r="K1444" s="11" t="s">
        <v>4263</v>
      </c>
      <c r="L1444" s="11">
        <v>2</v>
      </c>
    </row>
    <row r="1445" spans="1:12">
      <c r="A1445" s="11" t="s">
        <v>2527</v>
      </c>
      <c r="D1445" s="11" t="s">
        <v>239</v>
      </c>
      <c r="E1445" s="19" t="s">
        <v>2756</v>
      </c>
      <c r="F1445" s="10">
        <v>42036</v>
      </c>
      <c r="G1445" s="10">
        <v>45689</v>
      </c>
      <c r="H1445" s="11">
        <v>11</v>
      </c>
      <c r="I1445" s="20" t="s">
        <v>238</v>
      </c>
      <c r="J1445" s="11" t="s">
        <v>240</v>
      </c>
      <c r="K1445" s="11" t="s">
        <v>4263</v>
      </c>
      <c r="L1445" s="11">
        <v>2</v>
      </c>
    </row>
    <row r="1446" spans="1:12">
      <c r="A1446" s="11" t="s">
        <v>2468</v>
      </c>
      <c r="D1446" s="11" t="s">
        <v>239</v>
      </c>
      <c r="E1446" s="19" t="s">
        <v>2757</v>
      </c>
      <c r="F1446" s="10">
        <v>42036</v>
      </c>
      <c r="G1446" s="10">
        <v>45689</v>
      </c>
      <c r="H1446" s="11">
        <v>11</v>
      </c>
      <c r="I1446" s="20" t="s">
        <v>238</v>
      </c>
      <c r="J1446" s="11" t="s">
        <v>240</v>
      </c>
      <c r="K1446" s="11" t="s">
        <v>4263</v>
      </c>
      <c r="L1446" s="11">
        <v>2</v>
      </c>
    </row>
    <row r="1447" spans="1:12">
      <c r="A1447" s="11" t="s">
        <v>2469</v>
      </c>
      <c r="D1447" s="11" t="s">
        <v>239</v>
      </c>
      <c r="E1447" s="19" t="s">
        <v>2758</v>
      </c>
      <c r="F1447" s="10">
        <v>42036</v>
      </c>
      <c r="G1447" s="10">
        <v>45689</v>
      </c>
      <c r="H1447" s="11">
        <v>11</v>
      </c>
      <c r="I1447" s="20" t="s">
        <v>238</v>
      </c>
      <c r="J1447" s="11" t="s">
        <v>240</v>
      </c>
      <c r="K1447" s="11" t="s">
        <v>4263</v>
      </c>
      <c r="L1447" s="11">
        <v>2</v>
      </c>
    </row>
    <row r="1448" spans="1:12">
      <c r="A1448" s="11" t="s">
        <v>2470</v>
      </c>
      <c r="D1448" s="11" t="s">
        <v>239</v>
      </c>
      <c r="E1448" s="19" t="s">
        <v>2759</v>
      </c>
      <c r="F1448" s="10">
        <v>42036</v>
      </c>
      <c r="G1448" s="10">
        <v>45689</v>
      </c>
      <c r="H1448" s="11">
        <v>11</v>
      </c>
      <c r="I1448" s="20" t="s">
        <v>238</v>
      </c>
      <c r="J1448" s="11" t="s">
        <v>240</v>
      </c>
      <c r="K1448" s="11" t="s">
        <v>4263</v>
      </c>
      <c r="L1448" s="11">
        <v>2</v>
      </c>
    </row>
    <row r="1449" spans="1:12">
      <c r="A1449" s="11" t="s">
        <v>2471</v>
      </c>
      <c r="D1449" s="11" t="s">
        <v>239</v>
      </c>
      <c r="E1449" s="19" t="s">
        <v>2760</v>
      </c>
      <c r="F1449" s="10">
        <v>42036</v>
      </c>
      <c r="G1449" s="10">
        <v>45689</v>
      </c>
      <c r="H1449" s="11">
        <v>11</v>
      </c>
      <c r="I1449" s="20" t="s">
        <v>238</v>
      </c>
      <c r="J1449" s="11" t="s">
        <v>240</v>
      </c>
      <c r="K1449" s="11" t="s">
        <v>4263</v>
      </c>
      <c r="L1449" s="11">
        <v>2</v>
      </c>
    </row>
    <row r="1450" spans="1:12">
      <c r="A1450" s="11" t="s">
        <v>2472</v>
      </c>
      <c r="D1450" s="11" t="s">
        <v>239</v>
      </c>
      <c r="E1450" s="19" t="s">
        <v>2761</v>
      </c>
      <c r="F1450" s="10">
        <v>42036</v>
      </c>
      <c r="G1450" s="10">
        <v>45689</v>
      </c>
      <c r="H1450" s="11">
        <v>11</v>
      </c>
      <c r="I1450" s="20" t="s">
        <v>238</v>
      </c>
      <c r="J1450" s="11" t="s">
        <v>240</v>
      </c>
      <c r="K1450" s="11" t="s">
        <v>4263</v>
      </c>
      <c r="L1450" s="11">
        <v>2</v>
      </c>
    </row>
    <row r="1451" spans="1:12">
      <c r="A1451" s="11" t="s">
        <v>2473</v>
      </c>
      <c r="D1451" s="11" t="s">
        <v>239</v>
      </c>
      <c r="E1451" s="19" t="s">
        <v>2762</v>
      </c>
      <c r="F1451" s="10">
        <v>42036</v>
      </c>
      <c r="G1451" s="10">
        <v>45689</v>
      </c>
      <c r="H1451" s="11">
        <v>11</v>
      </c>
      <c r="I1451" s="20" t="s">
        <v>238</v>
      </c>
      <c r="J1451" s="11" t="s">
        <v>240</v>
      </c>
      <c r="K1451" s="11" t="s">
        <v>4263</v>
      </c>
      <c r="L1451" s="11">
        <v>2</v>
      </c>
    </row>
    <row r="1452" spans="1:12">
      <c r="A1452" s="11" t="s">
        <v>2474</v>
      </c>
      <c r="D1452" s="11" t="s">
        <v>239</v>
      </c>
      <c r="E1452" s="19" t="s">
        <v>2763</v>
      </c>
      <c r="F1452" s="10">
        <v>42036</v>
      </c>
      <c r="G1452" s="10">
        <v>45689</v>
      </c>
      <c r="H1452" s="11">
        <v>11</v>
      </c>
      <c r="I1452" s="20" t="s">
        <v>238</v>
      </c>
      <c r="J1452" s="11" t="s">
        <v>240</v>
      </c>
      <c r="K1452" s="11" t="s">
        <v>4263</v>
      </c>
      <c r="L1452" s="11">
        <v>2</v>
      </c>
    </row>
    <row r="1453" spans="1:12">
      <c r="A1453" s="11" t="s">
        <v>2475</v>
      </c>
      <c r="D1453" s="11" t="s">
        <v>239</v>
      </c>
      <c r="E1453" s="19" t="s">
        <v>2764</v>
      </c>
      <c r="F1453" s="10">
        <v>42036</v>
      </c>
      <c r="G1453" s="10">
        <v>45689</v>
      </c>
      <c r="H1453" s="11">
        <v>11</v>
      </c>
      <c r="I1453" s="20" t="s">
        <v>238</v>
      </c>
      <c r="J1453" s="11" t="s">
        <v>240</v>
      </c>
      <c r="K1453" s="11" t="s">
        <v>4263</v>
      </c>
      <c r="L1453" s="11">
        <v>2</v>
      </c>
    </row>
    <row r="1454" spans="1:12">
      <c r="A1454" s="11" t="s">
        <v>2476</v>
      </c>
      <c r="D1454" s="11" t="s">
        <v>239</v>
      </c>
      <c r="E1454" s="19" t="s">
        <v>2765</v>
      </c>
      <c r="F1454" s="10">
        <v>42036</v>
      </c>
      <c r="G1454" s="10">
        <v>45689</v>
      </c>
      <c r="H1454" s="11">
        <v>11</v>
      </c>
      <c r="I1454" s="20" t="s">
        <v>238</v>
      </c>
      <c r="J1454" s="11" t="s">
        <v>240</v>
      </c>
      <c r="K1454" s="11" t="s">
        <v>4263</v>
      </c>
      <c r="L1454" s="11">
        <v>2</v>
      </c>
    </row>
    <row r="1455" spans="1:12">
      <c r="A1455" s="11" t="s">
        <v>2528</v>
      </c>
      <c r="D1455" s="11" t="s">
        <v>239</v>
      </c>
      <c r="E1455" s="19" t="s">
        <v>2766</v>
      </c>
      <c r="F1455" s="10">
        <v>42036</v>
      </c>
      <c r="G1455" s="10">
        <v>45689</v>
      </c>
      <c r="H1455" s="11">
        <v>11</v>
      </c>
      <c r="I1455" s="20" t="s">
        <v>238</v>
      </c>
      <c r="J1455" s="11" t="s">
        <v>240</v>
      </c>
      <c r="K1455" s="11" t="s">
        <v>4263</v>
      </c>
      <c r="L1455" s="11">
        <v>2</v>
      </c>
    </row>
    <row r="1456" spans="1:12">
      <c r="A1456" s="11" t="s">
        <v>2529</v>
      </c>
      <c r="D1456" s="11" t="s">
        <v>239</v>
      </c>
      <c r="E1456" s="19" t="s">
        <v>2767</v>
      </c>
      <c r="F1456" s="10">
        <v>42036</v>
      </c>
      <c r="G1456" s="10">
        <v>45689</v>
      </c>
      <c r="H1456" s="11">
        <v>11</v>
      </c>
      <c r="I1456" s="20" t="s">
        <v>238</v>
      </c>
      <c r="J1456" s="11" t="s">
        <v>240</v>
      </c>
      <c r="K1456" s="11" t="s">
        <v>4263</v>
      </c>
      <c r="L1456" s="11">
        <v>2</v>
      </c>
    </row>
    <row r="1457" spans="1:12">
      <c r="A1457" s="11" t="s">
        <v>2530</v>
      </c>
      <c r="D1457" s="11" t="s">
        <v>239</v>
      </c>
      <c r="E1457" s="19" t="s">
        <v>2768</v>
      </c>
      <c r="F1457" s="10">
        <v>42036</v>
      </c>
      <c r="G1457" s="10">
        <v>45689</v>
      </c>
      <c r="H1457" s="11">
        <v>11</v>
      </c>
      <c r="I1457" s="20" t="s">
        <v>238</v>
      </c>
      <c r="J1457" s="11" t="s">
        <v>240</v>
      </c>
      <c r="K1457" s="11" t="s">
        <v>4263</v>
      </c>
      <c r="L1457" s="11">
        <v>2</v>
      </c>
    </row>
    <row r="1458" spans="1:12">
      <c r="A1458" s="11" t="s">
        <v>2480</v>
      </c>
      <c r="D1458" s="11" t="s">
        <v>239</v>
      </c>
      <c r="E1458" s="19" t="s">
        <v>2769</v>
      </c>
      <c r="F1458" s="10">
        <v>42036</v>
      </c>
      <c r="G1458" s="10">
        <v>45689</v>
      </c>
      <c r="H1458" s="11">
        <v>11</v>
      </c>
      <c r="I1458" s="20" t="s">
        <v>238</v>
      </c>
      <c r="J1458" s="11" t="s">
        <v>240</v>
      </c>
      <c r="K1458" s="11" t="s">
        <v>4263</v>
      </c>
      <c r="L1458" s="11">
        <v>2</v>
      </c>
    </row>
    <row r="1459" spans="1:12">
      <c r="A1459" s="11" t="s">
        <v>2481</v>
      </c>
      <c r="D1459" s="11" t="s">
        <v>239</v>
      </c>
      <c r="E1459" s="19" t="s">
        <v>2770</v>
      </c>
      <c r="F1459" s="10">
        <v>42036</v>
      </c>
      <c r="G1459" s="10">
        <v>45689</v>
      </c>
      <c r="H1459" s="11">
        <v>11</v>
      </c>
      <c r="I1459" s="20" t="s">
        <v>238</v>
      </c>
      <c r="J1459" s="11" t="s">
        <v>240</v>
      </c>
      <c r="K1459" s="11" t="s">
        <v>4263</v>
      </c>
      <c r="L1459" s="11">
        <v>2</v>
      </c>
    </row>
    <row r="1460" spans="1:12">
      <c r="A1460" s="11" t="s">
        <v>2482</v>
      </c>
      <c r="D1460" s="11" t="s">
        <v>239</v>
      </c>
      <c r="E1460" s="19" t="s">
        <v>2771</v>
      </c>
      <c r="F1460" s="10">
        <v>42036</v>
      </c>
      <c r="G1460" s="10">
        <v>45689</v>
      </c>
      <c r="H1460" s="11">
        <v>11</v>
      </c>
      <c r="I1460" s="20" t="s">
        <v>238</v>
      </c>
      <c r="J1460" s="11" t="s">
        <v>240</v>
      </c>
      <c r="K1460" s="11" t="s">
        <v>4263</v>
      </c>
      <c r="L1460" s="11">
        <v>2</v>
      </c>
    </row>
    <row r="1461" spans="1:12">
      <c r="A1461" s="11" t="s">
        <v>2483</v>
      </c>
      <c r="D1461" s="11" t="s">
        <v>239</v>
      </c>
      <c r="E1461" s="19" t="s">
        <v>2772</v>
      </c>
      <c r="F1461" s="10">
        <v>42036</v>
      </c>
      <c r="G1461" s="10">
        <v>45689</v>
      </c>
      <c r="H1461" s="11">
        <v>11</v>
      </c>
      <c r="I1461" s="20" t="s">
        <v>238</v>
      </c>
      <c r="J1461" s="11" t="s">
        <v>240</v>
      </c>
      <c r="K1461" s="11" t="s">
        <v>4263</v>
      </c>
      <c r="L1461" s="11">
        <v>2</v>
      </c>
    </row>
    <row r="1462" spans="1:12">
      <c r="A1462" s="11" t="s">
        <v>2484</v>
      </c>
      <c r="D1462" s="11" t="s">
        <v>239</v>
      </c>
      <c r="E1462" s="19" t="s">
        <v>2773</v>
      </c>
      <c r="F1462" s="10">
        <v>42036</v>
      </c>
      <c r="G1462" s="10">
        <v>45689</v>
      </c>
      <c r="H1462" s="11">
        <v>11</v>
      </c>
      <c r="I1462" s="20" t="s">
        <v>238</v>
      </c>
      <c r="J1462" s="11" t="s">
        <v>240</v>
      </c>
      <c r="K1462" s="11" t="s">
        <v>4263</v>
      </c>
      <c r="L1462" s="11">
        <v>2</v>
      </c>
    </row>
    <row r="1463" spans="1:12">
      <c r="A1463" s="11" t="s">
        <v>2485</v>
      </c>
      <c r="D1463" s="11" t="s">
        <v>239</v>
      </c>
      <c r="E1463" s="19" t="s">
        <v>2774</v>
      </c>
      <c r="F1463" s="10">
        <v>42036</v>
      </c>
      <c r="G1463" s="10">
        <v>45689</v>
      </c>
      <c r="H1463" s="11">
        <v>11</v>
      </c>
      <c r="I1463" s="20" t="s">
        <v>238</v>
      </c>
      <c r="J1463" s="11" t="s">
        <v>240</v>
      </c>
      <c r="K1463" s="11" t="s">
        <v>4263</v>
      </c>
      <c r="L1463" s="11">
        <v>2</v>
      </c>
    </row>
    <row r="1464" spans="1:12">
      <c r="A1464" s="11" t="s">
        <v>2486</v>
      </c>
      <c r="D1464" s="11" t="s">
        <v>239</v>
      </c>
      <c r="E1464" s="19" t="s">
        <v>2775</v>
      </c>
      <c r="F1464" s="10">
        <v>42036</v>
      </c>
      <c r="G1464" s="10">
        <v>45689</v>
      </c>
      <c r="H1464" s="11">
        <v>11</v>
      </c>
      <c r="I1464" s="20" t="s">
        <v>238</v>
      </c>
      <c r="J1464" s="11" t="s">
        <v>240</v>
      </c>
      <c r="K1464" s="11" t="s">
        <v>4263</v>
      </c>
      <c r="L1464" s="11">
        <v>2</v>
      </c>
    </row>
    <row r="1465" spans="1:12">
      <c r="A1465" s="11" t="s">
        <v>2487</v>
      </c>
      <c r="D1465" s="11" t="s">
        <v>239</v>
      </c>
      <c r="E1465" s="19" t="s">
        <v>2776</v>
      </c>
      <c r="F1465" s="10">
        <v>42036</v>
      </c>
      <c r="G1465" s="10">
        <v>45689</v>
      </c>
      <c r="H1465" s="11">
        <v>11</v>
      </c>
      <c r="I1465" s="20" t="s">
        <v>238</v>
      </c>
      <c r="J1465" s="11" t="s">
        <v>240</v>
      </c>
      <c r="K1465" s="11" t="s">
        <v>4263</v>
      </c>
      <c r="L1465" s="11">
        <v>2</v>
      </c>
    </row>
    <row r="1466" spans="1:12">
      <c r="A1466" s="11" t="s">
        <v>2488</v>
      </c>
      <c r="D1466" s="11" t="s">
        <v>239</v>
      </c>
      <c r="E1466" s="19" t="s">
        <v>2777</v>
      </c>
      <c r="F1466" s="10">
        <v>42036</v>
      </c>
      <c r="G1466" s="10">
        <v>45689</v>
      </c>
      <c r="H1466" s="11">
        <v>11</v>
      </c>
      <c r="I1466" s="20" t="s">
        <v>238</v>
      </c>
      <c r="J1466" s="11" t="s">
        <v>240</v>
      </c>
      <c r="K1466" s="11" t="s">
        <v>4263</v>
      </c>
      <c r="L1466" s="11">
        <v>2</v>
      </c>
    </row>
    <row r="1467" spans="1:12">
      <c r="A1467" s="11" t="s">
        <v>2489</v>
      </c>
      <c r="D1467" s="11" t="s">
        <v>239</v>
      </c>
      <c r="E1467" s="19" t="s">
        <v>2778</v>
      </c>
      <c r="F1467" s="10">
        <v>42036</v>
      </c>
      <c r="G1467" s="10">
        <v>45689</v>
      </c>
      <c r="H1467" s="11">
        <v>11</v>
      </c>
      <c r="I1467" s="20" t="s">
        <v>238</v>
      </c>
      <c r="J1467" s="11" t="s">
        <v>240</v>
      </c>
      <c r="K1467" s="11" t="s">
        <v>4263</v>
      </c>
      <c r="L1467" s="11">
        <v>2</v>
      </c>
    </row>
    <row r="1468" spans="1:12">
      <c r="A1468" s="11" t="s">
        <v>2490</v>
      </c>
      <c r="D1468" s="11" t="s">
        <v>239</v>
      </c>
      <c r="E1468" s="19" t="s">
        <v>2779</v>
      </c>
      <c r="F1468" s="10">
        <v>42036</v>
      </c>
      <c r="G1468" s="10">
        <v>45689</v>
      </c>
      <c r="H1468" s="11">
        <v>11</v>
      </c>
      <c r="I1468" s="20" t="s">
        <v>238</v>
      </c>
      <c r="J1468" s="11" t="s">
        <v>240</v>
      </c>
      <c r="K1468" s="11" t="s">
        <v>4263</v>
      </c>
      <c r="L1468" s="11">
        <v>2</v>
      </c>
    </row>
    <row r="1469" spans="1:12">
      <c r="A1469" s="11" t="s">
        <v>2491</v>
      </c>
      <c r="D1469" s="11" t="s">
        <v>239</v>
      </c>
      <c r="E1469" s="19" t="s">
        <v>2780</v>
      </c>
      <c r="F1469" s="10">
        <v>42036</v>
      </c>
      <c r="G1469" s="10">
        <v>45689</v>
      </c>
      <c r="H1469" s="11">
        <v>11</v>
      </c>
      <c r="I1469" s="20" t="s">
        <v>238</v>
      </c>
      <c r="J1469" s="11" t="s">
        <v>240</v>
      </c>
      <c r="K1469" s="11" t="s">
        <v>4263</v>
      </c>
      <c r="L1469" s="11">
        <v>2</v>
      </c>
    </row>
    <row r="1470" spans="1:12">
      <c r="A1470" s="11" t="s">
        <v>2531</v>
      </c>
      <c r="D1470" s="11" t="s">
        <v>239</v>
      </c>
      <c r="E1470" s="19" t="s">
        <v>2781</v>
      </c>
      <c r="F1470" s="10">
        <v>42036</v>
      </c>
      <c r="G1470" s="10">
        <v>45689</v>
      </c>
      <c r="H1470" s="11">
        <v>11</v>
      </c>
      <c r="I1470" s="20" t="s">
        <v>238</v>
      </c>
      <c r="J1470" s="11" t="s">
        <v>240</v>
      </c>
      <c r="K1470" s="11" t="s">
        <v>4263</v>
      </c>
      <c r="L1470" s="11">
        <v>2</v>
      </c>
    </row>
    <row r="1471" spans="1:12">
      <c r="A1471" s="11" t="s">
        <v>2532</v>
      </c>
      <c r="D1471" s="11" t="s">
        <v>239</v>
      </c>
      <c r="E1471" s="19" t="s">
        <v>2782</v>
      </c>
      <c r="F1471" s="10">
        <v>42036</v>
      </c>
      <c r="G1471" s="10">
        <v>45689</v>
      </c>
      <c r="H1471" s="11">
        <v>11</v>
      </c>
      <c r="I1471" s="20" t="s">
        <v>238</v>
      </c>
      <c r="J1471" s="11" t="s">
        <v>240</v>
      </c>
      <c r="K1471" s="11" t="s">
        <v>4263</v>
      </c>
      <c r="L1471" s="11">
        <v>2</v>
      </c>
    </row>
    <row r="1472" spans="1:12">
      <c r="A1472" s="11" t="s">
        <v>2533</v>
      </c>
      <c r="D1472" s="11" t="s">
        <v>239</v>
      </c>
      <c r="E1472" s="19" t="s">
        <v>2783</v>
      </c>
      <c r="F1472" s="10">
        <v>42036</v>
      </c>
      <c r="G1472" s="10">
        <v>45689</v>
      </c>
      <c r="H1472" s="11">
        <v>11</v>
      </c>
      <c r="I1472" s="20" t="s">
        <v>238</v>
      </c>
      <c r="J1472" s="11" t="s">
        <v>240</v>
      </c>
      <c r="K1472" s="11" t="s">
        <v>4263</v>
      </c>
      <c r="L1472" s="11">
        <v>2</v>
      </c>
    </row>
    <row r="1473" spans="1:12">
      <c r="A1473" s="11" t="s">
        <v>2534</v>
      </c>
      <c r="D1473" s="11" t="s">
        <v>239</v>
      </c>
      <c r="E1473" s="19" t="s">
        <v>2784</v>
      </c>
      <c r="F1473" s="10">
        <v>42036</v>
      </c>
      <c r="G1473" s="10">
        <v>45689</v>
      </c>
      <c r="H1473" s="11">
        <v>11</v>
      </c>
      <c r="I1473" s="20" t="s">
        <v>238</v>
      </c>
      <c r="J1473" s="11" t="s">
        <v>240</v>
      </c>
      <c r="K1473" s="11" t="s">
        <v>4263</v>
      </c>
      <c r="L1473" s="11">
        <v>2</v>
      </c>
    </row>
    <row r="1474" spans="1:12">
      <c r="A1474" s="11" t="s">
        <v>2535</v>
      </c>
      <c r="D1474" s="11" t="s">
        <v>239</v>
      </c>
      <c r="E1474" s="19" t="s">
        <v>2785</v>
      </c>
      <c r="F1474" s="10">
        <v>42036</v>
      </c>
      <c r="G1474" s="10">
        <v>45689</v>
      </c>
      <c r="H1474" s="11">
        <v>11</v>
      </c>
      <c r="I1474" s="20" t="s">
        <v>238</v>
      </c>
      <c r="J1474" s="11" t="s">
        <v>240</v>
      </c>
      <c r="K1474" s="11" t="s">
        <v>4263</v>
      </c>
      <c r="L1474" s="11">
        <v>2</v>
      </c>
    </row>
    <row r="1475" spans="1:12">
      <c r="A1475" s="11" t="s">
        <v>2536</v>
      </c>
      <c r="D1475" s="11" t="s">
        <v>239</v>
      </c>
      <c r="E1475" s="19" t="s">
        <v>2786</v>
      </c>
      <c r="F1475" s="10">
        <v>42036</v>
      </c>
      <c r="G1475" s="10">
        <v>45689</v>
      </c>
      <c r="H1475" s="11">
        <v>11</v>
      </c>
      <c r="I1475" s="20" t="s">
        <v>238</v>
      </c>
      <c r="J1475" s="11" t="s">
        <v>240</v>
      </c>
      <c r="K1475" s="11" t="s">
        <v>4263</v>
      </c>
      <c r="L1475" s="11">
        <v>2</v>
      </c>
    </row>
    <row r="1476" spans="1:12">
      <c r="A1476" s="11" t="s">
        <v>2537</v>
      </c>
      <c r="D1476" s="11" t="s">
        <v>239</v>
      </c>
      <c r="E1476" s="19" t="s">
        <v>2787</v>
      </c>
      <c r="F1476" s="10">
        <v>42036</v>
      </c>
      <c r="G1476" s="10">
        <v>45689</v>
      </c>
      <c r="H1476" s="11">
        <v>11</v>
      </c>
      <c r="I1476" s="20" t="s">
        <v>238</v>
      </c>
      <c r="J1476" s="11" t="s">
        <v>240</v>
      </c>
      <c r="K1476" s="11" t="s">
        <v>4263</v>
      </c>
      <c r="L1476" s="11">
        <v>2</v>
      </c>
    </row>
    <row r="1477" spans="1:12">
      <c r="A1477" s="11" t="s">
        <v>2538</v>
      </c>
      <c r="D1477" s="11" t="s">
        <v>239</v>
      </c>
      <c r="E1477" s="19" t="s">
        <v>2788</v>
      </c>
      <c r="F1477" s="10">
        <v>42036</v>
      </c>
      <c r="G1477" s="10">
        <v>45689</v>
      </c>
      <c r="H1477" s="11">
        <v>11</v>
      </c>
      <c r="I1477" s="20" t="s">
        <v>238</v>
      </c>
      <c r="J1477" s="11" t="s">
        <v>240</v>
      </c>
      <c r="K1477" s="11" t="s">
        <v>4263</v>
      </c>
      <c r="L1477" s="11">
        <v>2</v>
      </c>
    </row>
    <row r="1478" spans="1:12">
      <c r="A1478" s="11" t="s">
        <v>2539</v>
      </c>
      <c r="D1478" s="11" t="s">
        <v>239</v>
      </c>
      <c r="E1478" s="19" t="s">
        <v>2789</v>
      </c>
      <c r="F1478" s="10">
        <v>42036</v>
      </c>
      <c r="G1478" s="10">
        <v>45689</v>
      </c>
      <c r="H1478" s="11">
        <v>11</v>
      </c>
      <c r="I1478" s="20" t="s">
        <v>238</v>
      </c>
      <c r="J1478" s="11" t="s">
        <v>240</v>
      </c>
      <c r="K1478" s="11" t="s">
        <v>4263</v>
      </c>
      <c r="L1478" s="11">
        <v>2</v>
      </c>
    </row>
    <row r="1479" spans="1:12">
      <c r="A1479" s="11" t="s">
        <v>2540</v>
      </c>
      <c r="D1479" s="11" t="s">
        <v>239</v>
      </c>
      <c r="E1479" s="19" t="s">
        <v>2790</v>
      </c>
      <c r="F1479" s="10">
        <v>42036</v>
      </c>
      <c r="G1479" s="10">
        <v>45689</v>
      </c>
      <c r="H1479" s="11">
        <v>11</v>
      </c>
      <c r="I1479" s="20" t="s">
        <v>238</v>
      </c>
      <c r="J1479" s="11" t="s">
        <v>240</v>
      </c>
      <c r="K1479" s="11" t="s">
        <v>4263</v>
      </c>
      <c r="L1479" s="11">
        <v>2</v>
      </c>
    </row>
    <row r="1480" spans="1:12">
      <c r="A1480" s="11" t="s">
        <v>2541</v>
      </c>
      <c r="D1480" s="11" t="s">
        <v>239</v>
      </c>
      <c r="E1480" s="19" t="s">
        <v>2791</v>
      </c>
      <c r="F1480" s="10">
        <v>42036</v>
      </c>
      <c r="G1480" s="10">
        <v>45689</v>
      </c>
      <c r="H1480" s="11">
        <v>11</v>
      </c>
      <c r="I1480" s="20" t="s">
        <v>238</v>
      </c>
      <c r="J1480" s="11" t="s">
        <v>240</v>
      </c>
      <c r="K1480" s="11" t="s">
        <v>4263</v>
      </c>
      <c r="L1480" s="11">
        <v>2</v>
      </c>
    </row>
    <row r="1481" spans="1:12">
      <c r="A1481" s="11" t="s">
        <v>2542</v>
      </c>
      <c r="D1481" s="11" t="s">
        <v>239</v>
      </c>
      <c r="E1481" s="19" t="s">
        <v>2792</v>
      </c>
      <c r="F1481" s="10">
        <v>42036</v>
      </c>
      <c r="G1481" s="10">
        <v>45689</v>
      </c>
      <c r="H1481" s="11">
        <v>11</v>
      </c>
      <c r="I1481" s="20" t="s">
        <v>238</v>
      </c>
      <c r="J1481" s="11" t="s">
        <v>240</v>
      </c>
      <c r="K1481" s="11" t="s">
        <v>4263</v>
      </c>
      <c r="L1481" s="11">
        <v>2</v>
      </c>
    </row>
    <row r="1482" spans="1:12">
      <c r="A1482" s="11" t="s">
        <v>2543</v>
      </c>
      <c r="D1482" s="11" t="s">
        <v>239</v>
      </c>
      <c r="E1482" s="19" t="s">
        <v>2793</v>
      </c>
      <c r="F1482" s="10">
        <v>42036</v>
      </c>
      <c r="G1482" s="10">
        <v>45689</v>
      </c>
      <c r="H1482" s="11">
        <v>11</v>
      </c>
      <c r="I1482" s="20" t="s">
        <v>238</v>
      </c>
      <c r="J1482" s="11" t="s">
        <v>240</v>
      </c>
      <c r="K1482" s="11" t="s">
        <v>4263</v>
      </c>
      <c r="L1482" s="11">
        <v>2</v>
      </c>
    </row>
    <row r="1483" spans="1:12">
      <c r="A1483" s="11" t="s">
        <v>2544</v>
      </c>
      <c r="D1483" s="11" t="s">
        <v>239</v>
      </c>
      <c r="E1483" s="19" t="s">
        <v>2794</v>
      </c>
      <c r="F1483" s="10">
        <v>42036</v>
      </c>
      <c r="G1483" s="10">
        <v>45689</v>
      </c>
      <c r="H1483" s="11">
        <v>11</v>
      </c>
      <c r="I1483" s="20" t="s">
        <v>238</v>
      </c>
      <c r="J1483" s="11" t="s">
        <v>240</v>
      </c>
      <c r="K1483" s="11" t="s">
        <v>4263</v>
      </c>
      <c r="L1483" s="11">
        <v>2</v>
      </c>
    </row>
    <row r="1484" spans="1:12">
      <c r="A1484" s="11" t="s">
        <v>2545</v>
      </c>
      <c r="D1484" s="11" t="s">
        <v>239</v>
      </c>
      <c r="E1484" s="19" t="s">
        <v>2795</v>
      </c>
      <c r="F1484" s="10">
        <v>42036</v>
      </c>
      <c r="G1484" s="10">
        <v>45689</v>
      </c>
      <c r="H1484" s="11">
        <v>11</v>
      </c>
      <c r="I1484" s="20" t="s">
        <v>238</v>
      </c>
      <c r="J1484" s="11" t="s">
        <v>240</v>
      </c>
      <c r="K1484" s="11" t="s">
        <v>4263</v>
      </c>
      <c r="L1484" s="11">
        <v>2</v>
      </c>
    </row>
    <row r="1485" spans="1:12">
      <c r="A1485" s="11" t="s">
        <v>2546</v>
      </c>
      <c r="D1485" s="11" t="s">
        <v>239</v>
      </c>
      <c r="E1485" s="19" t="s">
        <v>2796</v>
      </c>
      <c r="F1485" s="10">
        <v>42036</v>
      </c>
      <c r="G1485" s="10">
        <v>45689</v>
      </c>
      <c r="H1485" s="11">
        <v>11</v>
      </c>
      <c r="I1485" s="20" t="s">
        <v>238</v>
      </c>
      <c r="J1485" s="11" t="s">
        <v>240</v>
      </c>
      <c r="K1485" s="11" t="s">
        <v>4263</v>
      </c>
      <c r="L1485" s="11">
        <v>2</v>
      </c>
    </row>
    <row r="1486" spans="1:12">
      <c r="A1486" s="11" t="s">
        <v>2547</v>
      </c>
      <c r="D1486" s="11" t="s">
        <v>239</v>
      </c>
      <c r="E1486" s="19" t="s">
        <v>2797</v>
      </c>
      <c r="F1486" s="10">
        <v>42036</v>
      </c>
      <c r="G1486" s="10">
        <v>45689</v>
      </c>
      <c r="H1486" s="11">
        <v>11</v>
      </c>
      <c r="I1486" s="20" t="s">
        <v>238</v>
      </c>
      <c r="J1486" s="11" t="s">
        <v>240</v>
      </c>
      <c r="K1486" s="11" t="s">
        <v>4263</v>
      </c>
      <c r="L1486" s="11">
        <v>2</v>
      </c>
    </row>
    <row r="1487" spans="1:12">
      <c r="A1487" s="11" t="s">
        <v>2548</v>
      </c>
      <c r="D1487" s="11" t="s">
        <v>239</v>
      </c>
      <c r="E1487" s="19" t="s">
        <v>2798</v>
      </c>
      <c r="F1487" s="10">
        <v>42036</v>
      </c>
      <c r="G1487" s="10">
        <v>45689</v>
      </c>
      <c r="H1487" s="11">
        <v>11</v>
      </c>
      <c r="I1487" s="20" t="s">
        <v>238</v>
      </c>
      <c r="J1487" s="11" t="s">
        <v>240</v>
      </c>
      <c r="K1487" s="11" t="s">
        <v>4263</v>
      </c>
      <c r="L1487" s="11">
        <v>2</v>
      </c>
    </row>
    <row r="1488" spans="1:12">
      <c r="A1488" s="11" t="s">
        <v>2549</v>
      </c>
      <c r="D1488" s="11" t="s">
        <v>239</v>
      </c>
      <c r="E1488" s="19" t="s">
        <v>2799</v>
      </c>
      <c r="F1488" s="10">
        <v>42036</v>
      </c>
      <c r="G1488" s="10">
        <v>45689</v>
      </c>
      <c r="H1488" s="11">
        <v>11</v>
      </c>
      <c r="I1488" s="20" t="s">
        <v>238</v>
      </c>
      <c r="J1488" s="11" t="s">
        <v>240</v>
      </c>
      <c r="K1488" s="11" t="s">
        <v>4263</v>
      </c>
      <c r="L1488" s="11">
        <v>2</v>
      </c>
    </row>
    <row r="1489" spans="1:12">
      <c r="A1489" s="11" t="s">
        <v>2550</v>
      </c>
      <c r="D1489" s="11" t="s">
        <v>239</v>
      </c>
      <c r="E1489" s="19" t="s">
        <v>2800</v>
      </c>
      <c r="F1489" s="10">
        <v>42036</v>
      </c>
      <c r="G1489" s="10">
        <v>45689</v>
      </c>
      <c r="H1489" s="11">
        <v>11</v>
      </c>
      <c r="I1489" s="20" t="s">
        <v>238</v>
      </c>
      <c r="J1489" s="11" t="s">
        <v>240</v>
      </c>
      <c r="K1489" s="11" t="s">
        <v>4263</v>
      </c>
      <c r="L1489" s="11">
        <v>2</v>
      </c>
    </row>
    <row r="1490" spans="1:12">
      <c r="A1490" s="11" t="s">
        <v>2551</v>
      </c>
      <c r="D1490" s="11" t="s">
        <v>239</v>
      </c>
      <c r="E1490" s="19" t="s">
        <v>2801</v>
      </c>
      <c r="F1490" s="10">
        <v>42036</v>
      </c>
      <c r="G1490" s="10">
        <v>45689</v>
      </c>
      <c r="H1490" s="11">
        <v>11</v>
      </c>
      <c r="I1490" s="20" t="s">
        <v>238</v>
      </c>
      <c r="J1490" s="11" t="s">
        <v>240</v>
      </c>
      <c r="K1490" s="11" t="s">
        <v>4263</v>
      </c>
      <c r="L1490" s="11">
        <v>2</v>
      </c>
    </row>
    <row r="1491" spans="1:12">
      <c r="A1491" s="11" t="s">
        <v>2552</v>
      </c>
      <c r="D1491" s="11" t="s">
        <v>239</v>
      </c>
      <c r="E1491" s="19" t="s">
        <v>2802</v>
      </c>
      <c r="F1491" s="10">
        <v>42036</v>
      </c>
      <c r="G1491" s="10">
        <v>45689</v>
      </c>
      <c r="H1491" s="11">
        <v>11</v>
      </c>
      <c r="I1491" s="20" t="s">
        <v>238</v>
      </c>
      <c r="J1491" s="11" t="s">
        <v>240</v>
      </c>
      <c r="K1491" s="11" t="s">
        <v>4263</v>
      </c>
      <c r="L1491" s="11">
        <v>2</v>
      </c>
    </row>
    <row r="1492" spans="1:12">
      <c r="A1492" s="11" t="s">
        <v>2553</v>
      </c>
      <c r="D1492" s="11" t="s">
        <v>239</v>
      </c>
      <c r="E1492" s="19" t="s">
        <v>2803</v>
      </c>
      <c r="F1492" s="10">
        <v>42036</v>
      </c>
      <c r="G1492" s="10">
        <v>45689</v>
      </c>
      <c r="H1492" s="11">
        <v>11</v>
      </c>
      <c r="I1492" s="20" t="s">
        <v>238</v>
      </c>
      <c r="J1492" s="11" t="s">
        <v>240</v>
      </c>
      <c r="K1492" s="11" t="s">
        <v>4263</v>
      </c>
      <c r="L1492" s="11">
        <v>2</v>
      </c>
    </row>
    <row r="1493" spans="1:12">
      <c r="A1493" s="11" t="s">
        <v>2554</v>
      </c>
      <c r="D1493" s="11" t="s">
        <v>239</v>
      </c>
      <c r="E1493" s="19" t="s">
        <v>2804</v>
      </c>
      <c r="F1493" s="10">
        <v>42036</v>
      </c>
      <c r="G1493" s="10">
        <v>45689</v>
      </c>
      <c r="H1493" s="11">
        <v>11</v>
      </c>
      <c r="I1493" s="20" t="s">
        <v>238</v>
      </c>
      <c r="J1493" s="11" t="s">
        <v>240</v>
      </c>
      <c r="K1493" s="11" t="s">
        <v>4263</v>
      </c>
      <c r="L1493" s="11">
        <v>2</v>
      </c>
    </row>
    <row r="1494" spans="1:12">
      <c r="A1494" s="11" t="s">
        <v>2555</v>
      </c>
      <c r="D1494" s="11" t="s">
        <v>239</v>
      </c>
      <c r="E1494" s="19" t="s">
        <v>2805</v>
      </c>
      <c r="F1494" s="10">
        <v>42036</v>
      </c>
      <c r="G1494" s="10">
        <v>45689</v>
      </c>
      <c r="H1494" s="11">
        <v>11</v>
      </c>
      <c r="I1494" s="20" t="s">
        <v>238</v>
      </c>
      <c r="J1494" s="11" t="s">
        <v>240</v>
      </c>
      <c r="K1494" s="11" t="s">
        <v>4263</v>
      </c>
      <c r="L1494" s="11">
        <v>2</v>
      </c>
    </row>
    <row r="1495" spans="1:12">
      <c r="A1495" s="11" t="s">
        <v>2556</v>
      </c>
      <c r="D1495" s="11" t="s">
        <v>239</v>
      </c>
      <c r="E1495" s="19" t="s">
        <v>2806</v>
      </c>
      <c r="F1495" s="10">
        <v>42036</v>
      </c>
      <c r="G1495" s="10">
        <v>45689</v>
      </c>
      <c r="H1495" s="11">
        <v>11</v>
      </c>
      <c r="I1495" s="20" t="s">
        <v>238</v>
      </c>
      <c r="J1495" s="11" t="s">
        <v>240</v>
      </c>
      <c r="K1495" s="11" t="s">
        <v>4263</v>
      </c>
      <c r="L1495" s="11">
        <v>2</v>
      </c>
    </row>
    <row r="1496" spans="1:12">
      <c r="A1496" s="11" t="s">
        <v>2557</v>
      </c>
      <c r="D1496" s="11" t="s">
        <v>239</v>
      </c>
      <c r="E1496" s="19" t="s">
        <v>2807</v>
      </c>
      <c r="F1496" s="10">
        <v>42036</v>
      </c>
      <c r="G1496" s="10">
        <v>45689</v>
      </c>
      <c r="H1496" s="11">
        <v>11</v>
      </c>
      <c r="I1496" s="20" t="s">
        <v>238</v>
      </c>
      <c r="J1496" s="11" t="s">
        <v>240</v>
      </c>
      <c r="K1496" s="11" t="s">
        <v>4263</v>
      </c>
      <c r="L1496" s="11">
        <v>2</v>
      </c>
    </row>
    <row r="1497" spans="1:12">
      <c r="A1497" s="11" t="s">
        <v>2558</v>
      </c>
      <c r="D1497" s="11" t="s">
        <v>239</v>
      </c>
      <c r="E1497" s="19" t="s">
        <v>2808</v>
      </c>
      <c r="F1497" s="10">
        <v>42036</v>
      </c>
      <c r="G1497" s="10">
        <v>45689</v>
      </c>
      <c r="H1497" s="11">
        <v>11</v>
      </c>
      <c r="I1497" s="20" t="s">
        <v>238</v>
      </c>
      <c r="J1497" s="11" t="s">
        <v>240</v>
      </c>
      <c r="K1497" s="11" t="s">
        <v>4263</v>
      </c>
      <c r="L1497" s="11">
        <v>2</v>
      </c>
    </row>
    <row r="1498" spans="1:12">
      <c r="A1498" s="11" t="s">
        <v>2559</v>
      </c>
      <c r="D1498" s="11" t="s">
        <v>239</v>
      </c>
      <c r="E1498" s="19" t="s">
        <v>2809</v>
      </c>
      <c r="F1498" s="10">
        <v>42036</v>
      </c>
      <c r="G1498" s="10">
        <v>45689</v>
      </c>
      <c r="H1498" s="11">
        <v>11</v>
      </c>
      <c r="I1498" s="20" t="s">
        <v>238</v>
      </c>
      <c r="J1498" s="11" t="s">
        <v>240</v>
      </c>
      <c r="K1498" s="11" t="s">
        <v>4263</v>
      </c>
      <c r="L1498" s="11">
        <v>2</v>
      </c>
    </row>
    <row r="1499" spans="1:12">
      <c r="A1499" s="11" t="s">
        <v>2560</v>
      </c>
      <c r="D1499" s="11" t="s">
        <v>239</v>
      </c>
      <c r="E1499" s="19" t="s">
        <v>2810</v>
      </c>
      <c r="F1499" s="10">
        <v>42036</v>
      </c>
      <c r="G1499" s="10">
        <v>45689</v>
      </c>
      <c r="H1499" s="11">
        <v>11</v>
      </c>
      <c r="I1499" s="20" t="s">
        <v>238</v>
      </c>
      <c r="J1499" s="11" t="s">
        <v>240</v>
      </c>
      <c r="K1499" s="11" t="s">
        <v>4263</v>
      </c>
      <c r="L1499" s="11">
        <v>2</v>
      </c>
    </row>
    <row r="1500" spans="1:12">
      <c r="A1500" s="11" t="s">
        <v>2561</v>
      </c>
      <c r="D1500" s="11" t="s">
        <v>239</v>
      </c>
      <c r="E1500" s="19" t="s">
        <v>2811</v>
      </c>
      <c r="F1500" s="10">
        <v>42036</v>
      </c>
      <c r="G1500" s="10">
        <v>45689</v>
      </c>
      <c r="H1500" s="11">
        <v>11</v>
      </c>
      <c r="I1500" s="20" t="s">
        <v>238</v>
      </c>
      <c r="J1500" s="11" t="s">
        <v>240</v>
      </c>
      <c r="K1500" s="11" t="s">
        <v>4263</v>
      </c>
      <c r="L1500" s="11">
        <v>2</v>
      </c>
    </row>
    <row r="1501" spans="1:12">
      <c r="A1501" s="11" t="s">
        <v>2562</v>
      </c>
      <c r="D1501" s="11" t="s">
        <v>239</v>
      </c>
      <c r="E1501" s="19" t="s">
        <v>2812</v>
      </c>
      <c r="F1501" s="10">
        <v>42036</v>
      </c>
      <c r="G1501" s="10">
        <v>45689</v>
      </c>
      <c r="H1501" s="11">
        <v>11</v>
      </c>
      <c r="I1501" s="20" t="s">
        <v>238</v>
      </c>
      <c r="J1501" s="11" t="s">
        <v>240</v>
      </c>
      <c r="K1501" s="11" t="s">
        <v>4263</v>
      </c>
      <c r="L1501" s="11">
        <v>2</v>
      </c>
    </row>
    <row r="1502" spans="1:12">
      <c r="A1502" s="11" t="s">
        <v>2563</v>
      </c>
      <c r="D1502" s="11" t="s">
        <v>239</v>
      </c>
      <c r="E1502" s="19" t="s">
        <v>2813</v>
      </c>
      <c r="F1502" s="10">
        <v>42036</v>
      </c>
      <c r="G1502" s="10">
        <v>45689</v>
      </c>
      <c r="H1502" s="11">
        <v>11</v>
      </c>
      <c r="I1502" s="20" t="s">
        <v>238</v>
      </c>
      <c r="J1502" s="11" t="s">
        <v>240</v>
      </c>
      <c r="K1502" s="11" t="s">
        <v>4263</v>
      </c>
      <c r="L1502" s="11">
        <v>2</v>
      </c>
    </row>
    <row r="1503" spans="1:12">
      <c r="A1503" s="11" t="s">
        <v>2564</v>
      </c>
      <c r="D1503" s="11" t="s">
        <v>239</v>
      </c>
      <c r="E1503" s="19" t="s">
        <v>2814</v>
      </c>
      <c r="F1503" s="10">
        <v>42036</v>
      </c>
      <c r="G1503" s="10">
        <v>45689</v>
      </c>
      <c r="H1503" s="11">
        <v>11</v>
      </c>
      <c r="I1503" s="20" t="s">
        <v>238</v>
      </c>
      <c r="J1503" s="11" t="s">
        <v>240</v>
      </c>
      <c r="K1503" s="11" t="s">
        <v>4263</v>
      </c>
      <c r="L1503" s="11">
        <v>2</v>
      </c>
    </row>
    <row r="1504" spans="1:12">
      <c r="A1504" s="11" t="s">
        <v>2565</v>
      </c>
      <c r="D1504" s="11" t="s">
        <v>239</v>
      </c>
      <c r="E1504" s="19" t="s">
        <v>2815</v>
      </c>
      <c r="F1504" s="10">
        <v>42036</v>
      </c>
      <c r="G1504" s="10">
        <v>45689</v>
      </c>
      <c r="H1504" s="11">
        <v>11</v>
      </c>
      <c r="I1504" s="20" t="s">
        <v>238</v>
      </c>
      <c r="J1504" s="11" t="s">
        <v>240</v>
      </c>
      <c r="K1504" s="11" t="s">
        <v>4263</v>
      </c>
      <c r="L1504" s="11">
        <v>2</v>
      </c>
    </row>
    <row r="1505" spans="1:12">
      <c r="A1505" s="11" t="s">
        <v>2566</v>
      </c>
      <c r="D1505" s="11" t="s">
        <v>239</v>
      </c>
      <c r="E1505" s="19" t="s">
        <v>2816</v>
      </c>
      <c r="F1505" s="10">
        <v>42036</v>
      </c>
      <c r="G1505" s="10">
        <v>45689</v>
      </c>
      <c r="H1505" s="11">
        <v>11</v>
      </c>
      <c r="I1505" s="20" t="s">
        <v>238</v>
      </c>
      <c r="J1505" s="11" t="s">
        <v>240</v>
      </c>
      <c r="K1505" s="11" t="s">
        <v>4263</v>
      </c>
      <c r="L1505" s="11">
        <v>2</v>
      </c>
    </row>
    <row r="1506" spans="1:12">
      <c r="A1506" s="11" t="s">
        <v>2567</v>
      </c>
      <c r="D1506" s="11" t="s">
        <v>239</v>
      </c>
      <c r="E1506" s="19" t="s">
        <v>2817</v>
      </c>
      <c r="F1506" s="10">
        <v>42036</v>
      </c>
      <c r="G1506" s="10">
        <v>45689</v>
      </c>
      <c r="H1506" s="11">
        <v>11</v>
      </c>
      <c r="I1506" s="20" t="s">
        <v>238</v>
      </c>
      <c r="J1506" s="11" t="s">
        <v>240</v>
      </c>
      <c r="K1506" s="11" t="s">
        <v>4263</v>
      </c>
      <c r="L1506" s="11">
        <v>2</v>
      </c>
    </row>
    <row r="1507" spans="1:12">
      <c r="A1507" s="11" t="s">
        <v>2568</v>
      </c>
      <c r="D1507" s="11" t="s">
        <v>239</v>
      </c>
      <c r="E1507" s="19" t="s">
        <v>2818</v>
      </c>
      <c r="F1507" s="10">
        <v>42036</v>
      </c>
      <c r="G1507" s="10">
        <v>45689</v>
      </c>
      <c r="H1507" s="11">
        <v>11</v>
      </c>
      <c r="I1507" s="20" t="s">
        <v>238</v>
      </c>
      <c r="J1507" s="11" t="s">
        <v>240</v>
      </c>
      <c r="K1507" s="11" t="s">
        <v>4263</v>
      </c>
      <c r="L1507" s="11">
        <v>2</v>
      </c>
    </row>
    <row r="1508" spans="1:12">
      <c r="A1508" s="11" t="s">
        <v>2569</v>
      </c>
      <c r="D1508" s="11" t="s">
        <v>239</v>
      </c>
      <c r="E1508" s="19" t="s">
        <v>2819</v>
      </c>
      <c r="F1508" s="10">
        <v>42036</v>
      </c>
      <c r="G1508" s="10">
        <v>45689</v>
      </c>
      <c r="H1508" s="11">
        <v>11</v>
      </c>
      <c r="I1508" s="20" t="s">
        <v>238</v>
      </c>
      <c r="J1508" s="11" t="s">
        <v>240</v>
      </c>
      <c r="K1508" s="11" t="s">
        <v>4263</v>
      </c>
      <c r="L1508" s="11">
        <v>2</v>
      </c>
    </row>
    <row r="1509" spans="1:12">
      <c r="A1509" s="11" t="s">
        <v>2570</v>
      </c>
      <c r="D1509" s="11" t="s">
        <v>239</v>
      </c>
      <c r="E1509" s="19" t="s">
        <v>2820</v>
      </c>
      <c r="F1509" s="10">
        <v>42036</v>
      </c>
      <c r="G1509" s="10">
        <v>45689</v>
      </c>
      <c r="H1509" s="11">
        <v>11</v>
      </c>
      <c r="I1509" s="20" t="s">
        <v>238</v>
      </c>
      <c r="J1509" s="11" t="s">
        <v>240</v>
      </c>
      <c r="K1509" s="11" t="s">
        <v>4263</v>
      </c>
      <c r="L1509" s="11">
        <v>2</v>
      </c>
    </row>
    <row r="1510" spans="1:12">
      <c r="A1510" s="11" t="s">
        <v>2571</v>
      </c>
      <c r="D1510" s="11" t="s">
        <v>239</v>
      </c>
      <c r="E1510" s="19" t="s">
        <v>2821</v>
      </c>
      <c r="F1510" s="10">
        <v>42036</v>
      </c>
      <c r="G1510" s="10">
        <v>45689</v>
      </c>
      <c r="H1510" s="11">
        <v>11</v>
      </c>
      <c r="I1510" s="20" t="s">
        <v>238</v>
      </c>
      <c r="J1510" s="11" t="s">
        <v>240</v>
      </c>
      <c r="K1510" s="11" t="s">
        <v>4263</v>
      </c>
      <c r="L1510" s="11">
        <v>2</v>
      </c>
    </row>
    <row r="1511" spans="1:12">
      <c r="A1511" s="11" t="s">
        <v>2572</v>
      </c>
      <c r="D1511" s="11" t="s">
        <v>239</v>
      </c>
      <c r="E1511" s="19" t="s">
        <v>2822</v>
      </c>
      <c r="F1511" s="10">
        <v>42036</v>
      </c>
      <c r="G1511" s="10">
        <v>45689</v>
      </c>
      <c r="H1511" s="11">
        <v>11</v>
      </c>
      <c r="I1511" s="20" t="s">
        <v>238</v>
      </c>
      <c r="J1511" s="11" t="s">
        <v>240</v>
      </c>
      <c r="K1511" s="11" t="s">
        <v>4263</v>
      </c>
      <c r="L1511" s="11">
        <v>2</v>
      </c>
    </row>
    <row r="1512" spans="1:12">
      <c r="A1512" s="11" t="s">
        <v>2823</v>
      </c>
      <c r="D1512" s="11" t="s">
        <v>239</v>
      </c>
      <c r="E1512" s="19" t="s">
        <v>3052</v>
      </c>
      <c r="F1512" s="10">
        <v>42036</v>
      </c>
      <c r="G1512" s="10">
        <v>45689</v>
      </c>
      <c r="H1512" s="11">
        <v>11</v>
      </c>
      <c r="I1512" s="20" t="s">
        <v>238</v>
      </c>
      <c r="J1512" s="11" t="s">
        <v>240</v>
      </c>
      <c r="K1512" s="11" t="s">
        <v>4263</v>
      </c>
      <c r="L1512" s="11">
        <v>2</v>
      </c>
    </row>
    <row r="1513" spans="1:12">
      <c r="A1513" s="11" t="s">
        <v>2824</v>
      </c>
      <c r="D1513" s="11" t="s">
        <v>239</v>
      </c>
      <c r="E1513" s="19" t="s">
        <v>3053</v>
      </c>
      <c r="F1513" s="10">
        <v>42036</v>
      </c>
      <c r="G1513" s="10">
        <v>45689</v>
      </c>
      <c r="H1513" s="11">
        <v>11</v>
      </c>
      <c r="I1513" s="20" t="s">
        <v>238</v>
      </c>
      <c r="J1513" s="11" t="s">
        <v>240</v>
      </c>
      <c r="K1513" s="11" t="s">
        <v>4263</v>
      </c>
      <c r="L1513" s="11">
        <v>2</v>
      </c>
    </row>
    <row r="1514" spans="1:12">
      <c r="A1514" s="11" t="s">
        <v>2825</v>
      </c>
      <c r="D1514" s="11" t="s">
        <v>239</v>
      </c>
      <c r="E1514" s="19" t="s">
        <v>3054</v>
      </c>
      <c r="F1514" s="10">
        <v>42036</v>
      </c>
      <c r="G1514" s="10">
        <v>45689</v>
      </c>
      <c r="H1514" s="11">
        <v>11</v>
      </c>
      <c r="I1514" s="20" t="s">
        <v>238</v>
      </c>
      <c r="J1514" s="11" t="s">
        <v>240</v>
      </c>
      <c r="K1514" s="11" t="s">
        <v>4263</v>
      </c>
      <c r="L1514" s="11">
        <v>2</v>
      </c>
    </row>
    <row r="1515" spans="1:12">
      <c r="A1515" s="11" t="s">
        <v>2826</v>
      </c>
      <c r="D1515" s="11" t="s">
        <v>239</v>
      </c>
      <c r="E1515" s="19" t="s">
        <v>3055</v>
      </c>
      <c r="F1515" s="10">
        <v>42036</v>
      </c>
      <c r="G1515" s="10">
        <v>45689</v>
      </c>
      <c r="H1515" s="11">
        <v>11</v>
      </c>
      <c r="I1515" s="20" t="s">
        <v>238</v>
      </c>
      <c r="J1515" s="11" t="s">
        <v>240</v>
      </c>
      <c r="K1515" s="11" t="s">
        <v>4263</v>
      </c>
      <c r="L1515" s="11">
        <v>2</v>
      </c>
    </row>
    <row r="1516" spans="1:12">
      <c r="A1516" s="11" t="s">
        <v>2827</v>
      </c>
      <c r="D1516" s="11" t="s">
        <v>239</v>
      </c>
      <c r="E1516" s="19" t="s">
        <v>3056</v>
      </c>
      <c r="F1516" s="10">
        <v>42036</v>
      </c>
      <c r="G1516" s="10">
        <v>45689</v>
      </c>
      <c r="H1516" s="11">
        <v>11</v>
      </c>
      <c r="I1516" s="20" t="s">
        <v>238</v>
      </c>
      <c r="J1516" s="11" t="s">
        <v>240</v>
      </c>
      <c r="K1516" s="11" t="s">
        <v>4263</v>
      </c>
      <c r="L1516" s="11">
        <v>2</v>
      </c>
    </row>
    <row r="1517" spans="1:12">
      <c r="A1517" s="11" t="s">
        <v>2828</v>
      </c>
      <c r="D1517" s="11" t="s">
        <v>239</v>
      </c>
      <c r="E1517" s="19" t="s">
        <v>3057</v>
      </c>
      <c r="F1517" s="10">
        <v>42036</v>
      </c>
      <c r="G1517" s="10">
        <v>45689</v>
      </c>
      <c r="H1517" s="11">
        <v>11</v>
      </c>
      <c r="I1517" s="20" t="s">
        <v>238</v>
      </c>
      <c r="J1517" s="11" t="s">
        <v>240</v>
      </c>
      <c r="K1517" s="11" t="s">
        <v>4263</v>
      </c>
      <c r="L1517" s="11">
        <v>2</v>
      </c>
    </row>
    <row r="1518" spans="1:12">
      <c r="A1518" s="11" t="s">
        <v>2829</v>
      </c>
      <c r="D1518" s="11" t="s">
        <v>239</v>
      </c>
      <c r="E1518" s="19" t="s">
        <v>3058</v>
      </c>
      <c r="F1518" s="10">
        <v>42036</v>
      </c>
      <c r="G1518" s="10">
        <v>45689</v>
      </c>
      <c r="H1518" s="11">
        <v>11</v>
      </c>
      <c r="I1518" s="20" t="s">
        <v>238</v>
      </c>
      <c r="J1518" s="11" t="s">
        <v>240</v>
      </c>
      <c r="K1518" s="11" t="s">
        <v>4263</v>
      </c>
      <c r="L1518" s="11">
        <v>2</v>
      </c>
    </row>
    <row r="1519" spans="1:12">
      <c r="A1519" s="11" t="s">
        <v>2830</v>
      </c>
      <c r="D1519" s="11" t="s">
        <v>239</v>
      </c>
      <c r="E1519" s="19" t="s">
        <v>3059</v>
      </c>
      <c r="F1519" s="10">
        <v>42036</v>
      </c>
      <c r="G1519" s="10">
        <v>45689</v>
      </c>
      <c r="H1519" s="11">
        <v>11</v>
      </c>
      <c r="I1519" s="20" t="s">
        <v>238</v>
      </c>
      <c r="J1519" s="11" t="s">
        <v>240</v>
      </c>
      <c r="K1519" s="11" t="s">
        <v>4263</v>
      </c>
      <c r="L1519" s="11">
        <v>2</v>
      </c>
    </row>
    <row r="1520" spans="1:12">
      <c r="A1520" s="11" t="s">
        <v>2831</v>
      </c>
      <c r="D1520" s="11" t="s">
        <v>239</v>
      </c>
      <c r="E1520" s="19" t="s">
        <v>3060</v>
      </c>
      <c r="F1520" s="10">
        <v>42036</v>
      </c>
      <c r="G1520" s="10">
        <v>45689</v>
      </c>
      <c r="H1520" s="11">
        <v>11</v>
      </c>
      <c r="I1520" s="20" t="s">
        <v>238</v>
      </c>
      <c r="J1520" s="11" t="s">
        <v>240</v>
      </c>
      <c r="K1520" s="11" t="s">
        <v>4263</v>
      </c>
      <c r="L1520" s="11">
        <v>2</v>
      </c>
    </row>
    <row r="1521" spans="1:12">
      <c r="A1521" s="11" t="s">
        <v>2832</v>
      </c>
      <c r="D1521" s="11" t="s">
        <v>239</v>
      </c>
      <c r="E1521" s="19" t="s">
        <v>3061</v>
      </c>
      <c r="F1521" s="10">
        <v>42036</v>
      </c>
      <c r="G1521" s="10">
        <v>45689</v>
      </c>
      <c r="H1521" s="11">
        <v>11</v>
      </c>
      <c r="I1521" s="20" t="s">
        <v>238</v>
      </c>
      <c r="J1521" s="11" t="s">
        <v>240</v>
      </c>
      <c r="K1521" s="11" t="s">
        <v>4263</v>
      </c>
      <c r="L1521" s="11">
        <v>2</v>
      </c>
    </row>
    <row r="1522" spans="1:12">
      <c r="A1522" s="11" t="s">
        <v>2833</v>
      </c>
      <c r="D1522" s="11" t="s">
        <v>239</v>
      </c>
      <c r="E1522" s="19" t="s">
        <v>3062</v>
      </c>
      <c r="F1522" s="10">
        <v>42036</v>
      </c>
      <c r="G1522" s="10">
        <v>45689</v>
      </c>
      <c r="H1522" s="11">
        <v>11</v>
      </c>
      <c r="I1522" s="20" t="s">
        <v>238</v>
      </c>
      <c r="J1522" s="11" t="s">
        <v>240</v>
      </c>
      <c r="K1522" s="11" t="s">
        <v>4263</v>
      </c>
      <c r="L1522" s="11">
        <v>2</v>
      </c>
    </row>
    <row r="1523" spans="1:12">
      <c r="A1523" s="11" t="s">
        <v>2834</v>
      </c>
      <c r="D1523" s="11" t="s">
        <v>239</v>
      </c>
      <c r="E1523" s="19" t="s">
        <v>3063</v>
      </c>
      <c r="F1523" s="10">
        <v>42036</v>
      </c>
      <c r="G1523" s="10">
        <v>45689</v>
      </c>
      <c r="H1523" s="11">
        <v>11</v>
      </c>
      <c r="I1523" s="20" t="s">
        <v>238</v>
      </c>
      <c r="J1523" s="11" t="s">
        <v>240</v>
      </c>
      <c r="K1523" s="11" t="s">
        <v>4263</v>
      </c>
      <c r="L1523" s="11">
        <v>2</v>
      </c>
    </row>
    <row r="1524" spans="1:12">
      <c r="A1524" s="11" t="s">
        <v>2835</v>
      </c>
      <c r="D1524" s="11" t="s">
        <v>239</v>
      </c>
      <c r="E1524" s="19" t="s">
        <v>3064</v>
      </c>
      <c r="F1524" s="10">
        <v>42036</v>
      </c>
      <c r="G1524" s="10">
        <v>45689</v>
      </c>
      <c r="H1524" s="11">
        <v>11</v>
      </c>
      <c r="I1524" s="20" t="s">
        <v>238</v>
      </c>
      <c r="J1524" s="11" t="s">
        <v>240</v>
      </c>
      <c r="K1524" s="11" t="s">
        <v>4263</v>
      </c>
      <c r="L1524" s="11">
        <v>2</v>
      </c>
    </row>
    <row r="1525" spans="1:12">
      <c r="A1525" s="11" t="s">
        <v>2836</v>
      </c>
      <c r="D1525" s="11" t="s">
        <v>239</v>
      </c>
      <c r="E1525" s="19" t="s">
        <v>3065</v>
      </c>
      <c r="F1525" s="10">
        <v>42036</v>
      </c>
      <c r="G1525" s="10">
        <v>45689</v>
      </c>
      <c r="H1525" s="11">
        <v>11</v>
      </c>
      <c r="I1525" s="20" t="s">
        <v>238</v>
      </c>
      <c r="J1525" s="11" t="s">
        <v>240</v>
      </c>
      <c r="K1525" s="11" t="s">
        <v>4263</v>
      </c>
      <c r="L1525" s="11">
        <v>2</v>
      </c>
    </row>
    <row r="1526" spans="1:12">
      <c r="A1526" s="11" t="s">
        <v>2837</v>
      </c>
      <c r="D1526" s="11" t="s">
        <v>239</v>
      </c>
      <c r="E1526" s="19" t="s">
        <v>3066</v>
      </c>
      <c r="F1526" s="10">
        <v>42036</v>
      </c>
      <c r="G1526" s="10">
        <v>45689</v>
      </c>
      <c r="H1526" s="11">
        <v>11</v>
      </c>
      <c r="I1526" s="20" t="s">
        <v>238</v>
      </c>
      <c r="J1526" s="11" t="s">
        <v>240</v>
      </c>
      <c r="K1526" s="11" t="s">
        <v>4263</v>
      </c>
      <c r="L1526" s="11">
        <v>2</v>
      </c>
    </row>
    <row r="1527" spans="1:12">
      <c r="A1527" s="11" t="s">
        <v>2838</v>
      </c>
      <c r="D1527" s="11" t="s">
        <v>239</v>
      </c>
      <c r="E1527" s="19" t="s">
        <v>3067</v>
      </c>
      <c r="F1527" s="10">
        <v>42036</v>
      </c>
      <c r="G1527" s="10">
        <v>45689</v>
      </c>
      <c r="H1527" s="11">
        <v>11</v>
      </c>
      <c r="I1527" s="20" t="s">
        <v>238</v>
      </c>
      <c r="J1527" s="11" t="s">
        <v>240</v>
      </c>
      <c r="K1527" s="11" t="s">
        <v>4263</v>
      </c>
      <c r="L1527" s="11">
        <v>2</v>
      </c>
    </row>
    <row r="1528" spans="1:12">
      <c r="A1528" s="11" t="s">
        <v>2839</v>
      </c>
      <c r="D1528" s="11" t="s">
        <v>239</v>
      </c>
      <c r="E1528" s="19" t="s">
        <v>3068</v>
      </c>
      <c r="F1528" s="10">
        <v>42036</v>
      </c>
      <c r="G1528" s="10">
        <v>45689</v>
      </c>
      <c r="H1528" s="11">
        <v>11</v>
      </c>
      <c r="I1528" s="20" t="s">
        <v>238</v>
      </c>
      <c r="J1528" s="11" t="s">
        <v>240</v>
      </c>
      <c r="K1528" s="11" t="s">
        <v>4263</v>
      </c>
      <c r="L1528" s="11">
        <v>2</v>
      </c>
    </row>
    <row r="1529" spans="1:12">
      <c r="A1529" s="11" t="s">
        <v>2840</v>
      </c>
      <c r="D1529" s="11" t="s">
        <v>239</v>
      </c>
      <c r="E1529" s="19" t="s">
        <v>3069</v>
      </c>
      <c r="F1529" s="10">
        <v>42036</v>
      </c>
      <c r="G1529" s="10">
        <v>45689</v>
      </c>
      <c r="H1529" s="11">
        <v>11</v>
      </c>
      <c r="I1529" s="20" t="s">
        <v>238</v>
      </c>
      <c r="J1529" s="11" t="s">
        <v>240</v>
      </c>
      <c r="K1529" s="11" t="s">
        <v>4263</v>
      </c>
      <c r="L1529" s="11">
        <v>2</v>
      </c>
    </row>
    <row r="1530" spans="1:12">
      <c r="A1530" s="11" t="s">
        <v>2841</v>
      </c>
      <c r="D1530" s="11" t="s">
        <v>239</v>
      </c>
      <c r="E1530" s="19" t="s">
        <v>3070</v>
      </c>
      <c r="F1530" s="10">
        <v>42036</v>
      </c>
      <c r="G1530" s="10">
        <v>45689</v>
      </c>
      <c r="H1530" s="11">
        <v>11</v>
      </c>
      <c r="I1530" s="20" t="s">
        <v>238</v>
      </c>
      <c r="J1530" s="11" t="s">
        <v>240</v>
      </c>
      <c r="K1530" s="11" t="s">
        <v>4263</v>
      </c>
      <c r="L1530" s="11">
        <v>2</v>
      </c>
    </row>
    <row r="1531" spans="1:12">
      <c r="A1531" s="11" t="s">
        <v>2842</v>
      </c>
      <c r="D1531" s="11" t="s">
        <v>239</v>
      </c>
      <c r="E1531" s="19" t="s">
        <v>3071</v>
      </c>
      <c r="F1531" s="10">
        <v>42036</v>
      </c>
      <c r="G1531" s="10">
        <v>45689</v>
      </c>
      <c r="H1531" s="11">
        <v>11</v>
      </c>
      <c r="I1531" s="20" t="s">
        <v>238</v>
      </c>
      <c r="J1531" s="11" t="s">
        <v>240</v>
      </c>
      <c r="K1531" s="11" t="s">
        <v>4263</v>
      </c>
      <c r="L1531" s="11">
        <v>2</v>
      </c>
    </row>
    <row r="1532" spans="1:12">
      <c r="A1532" s="11" t="s">
        <v>2843</v>
      </c>
      <c r="D1532" s="11" t="s">
        <v>239</v>
      </c>
      <c r="E1532" s="19" t="s">
        <v>3072</v>
      </c>
      <c r="F1532" s="10">
        <v>42036</v>
      </c>
      <c r="G1532" s="10">
        <v>45689</v>
      </c>
      <c r="H1532" s="11">
        <v>11</v>
      </c>
      <c r="I1532" s="20" t="s">
        <v>238</v>
      </c>
      <c r="J1532" s="11" t="s">
        <v>240</v>
      </c>
      <c r="K1532" s="11" t="s">
        <v>4263</v>
      </c>
      <c r="L1532" s="11">
        <v>2</v>
      </c>
    </row>
    <row r="1533" spans="1:12">
      <c r="A1533" s="11" t="s">
        <v>2844</v>
      </c>
      <c r="D1533" s="11" t="s">
        <v>239</v>
      </c>
      <c r="E1533" s="19" t="s">
        <v>3073</v>
      </c>
      <c r="F1533" s="10">
        <v>42036</v>
      </c>
      <c r="G1533" s="10">
        <v>45689</v>
      </c>
      <c r="H1533" s="11">
        <v>11</v>
      </c>
      <c r="I1533" s="20" t="s">
        <v>238</v>
      </c>
      <c r="J1533" s="11" t="s">
        <v>240</v>
      </c>
      <c r="K1533" s="11" t="s">
        <v>4263</v>
      </c>
      <c r="L1533" s="11">
        <v>2</v>
      </c>
    </row>
    <row r="1534" spans="1:12">
      <c r="A1534" s="11" t="s">
        <v>2845</v>
      </c>
      <c r="D1534" s="11" t="s">
        <v>239</v>
      </c>
      <c r="E1534" s="19" t="s">
        <v>3074</v>
      </c>
      <c r="F1534" s="10">
        <v>42036</v>
      </c>
      <c r="G1534" s="10">
        <v>45689</v>
      </c>
      <c r="H1534" s="11">
        <v>11</v>
      </c>
      <c r="I1534" s="20" t="s">
        <v>238</v>
      </c>
      <c r="J1534" s="11" t="s">
        <v>240</v>
      </c>
      <c r="K1534" s="11" t="s">
        <v>4263</v>
      </c>
      <c r="L1534" s="11">
        <v>2</v>
      </c>
    </row>
    <row r="1535" spans="1:12">
      <c r="A1535" s="11" t="s">
        <v>2846</v>
      </c>
      <c r="D1535" s="11" t="s">
        <v>239</v>
      </c>
      <c r="E1535" s="19" t="s">
        <v>3075</v>
      </c>
      <c r="F1535" s="10">
        <v>42036</v>
      </c>
      <c r="G1535" s="10">
        <v>45689</v>
      </c>
      <c r="H1535" s="11">
        <v>11</v>
      </c>
      <c r="I1535" s="20" t="s">
        <v>238</v>
      </c>
      <c r="J1535" s="11" t="s">
        <v>240</v>
      </c>
      <c r="K1535" s="11" t="s">
        <v>4263</v>
      </c>
      <c r="L1535" s="11">
        <v>2</v>
      </c>
    </row>
    <row r="1536" spans="1:12">
      <c r="A1536" s="11" t="s">
        <v>2847</v>
      </c>
      <c r="D1536" s="11" t="s">
        <v>239</v>
      </c>
      <c r="E1536" s="19" t="s">
        <v>3076</v>
      </c>
      <c r="F1536" s="10">
        <v>42036</v>
      </c>
      <c r="G1536" s="10">
        <v>45689</v>
      </c>
      <c r="H1536" s="11">
        <v>11</v>
      </c>
      <c r="I1536" s="20" t="s">
        <v>238</v>
      </c>
      <c r="J1536" s="11" t="s">
        <v>240</v>
      </c>
      <c r="K1536" s="11" t="s">
        <v>4263</v>
      </c>
      <c r="L1536" s="11">
        <v>2</v>
      </c>
    </row>
    <row r="1537" spans="1:12">
      <c r="A1537" s="11" t="s">
        <v>2848</v>
      </c>
      <c r="D1537" s="11" t="s">
        <v>239</v>
      </c>
      <c r="E1537" s="19" t="s">
        <v>3077</v>
      </c>
      <c r="F1537" s="10">
        <v>42036</v>
      </c>
      <c r="G1537" s="10">
        <v>45689</v>
      </c>
      <c r="H1537" s="11">
        <v>11</v>
      </c>
      <c r="I1537" s="20" t="s">
        <v>238</v>
      </c>
      <c r="J1537" s="11" t="s">
        <v>240</v>
      </c>
      <c r="K1537" s="11" t="s">
        <v>4263</v>
      </c>
      <c r="L1537" s="11">
        <v>2</v>
      </c>
    </row>
    <row r="1538" spans="1:12">
      <c r="A1538" s="11" t="s">
        <v>2849</v>
      </c>
      <c r="D1538" s="11" t="s">
        <v>239</v>
      </c>
      <c r="E1538" s="19" t="s">
        <v>3078</v>
      </c>
      <c r="F1538" s="10">
        <v>42036</v>
      </c>
      <c r="G1538" s="10">
        <v>45689</v>
      </c>
      <c r="H1538" s="11">
        <v>11</v>
      </c>
      <c r="I1538" s="20" t="s">
        <v>238</v>
      </c>
      <c r="J1538" s="11" t="s">
        <v>240</v>
      </c>
      <c r="K1538" s="11" t="s">
        <v>4263</v>
      </c>
      <c r="L1538" s="11">
        <v>2</v>
      </c>
    </row>
    <row r="1539" spans="1:12">
      <c r="A1539" s="11" t="s">
        <v>2850</v>
      </c>
      <c r="D1539" s="11" t="s">
        <v>239</v>
      </c>
      <c r="E1539" s="19" t="s">
        <v>3079</v>
      </c>
      <c r="F1539" s="10">
        <v>42036</v>
      </c>
      <c r="G1539" s="10">
        <v>45689</v>
      </c>
      <c r="H1539" s="11">
        <v>11</v>
      </c>
      <c r="I1539" s="20" t="s">
        <v>238</v>
      </c>
      <c r="J1539" s="11" t="s">
        <v>240</v>
      </c>
      <c r="K1539" s="11" t="s">
        <v>4263</v>
      </c>
      <c r="L1539" s="11">
        <v>2</v>
      </c>
    </row>
    <row r="1540" spans="1:12">
      <c r="A1540" s="11" t="s">
        <v>2851</v>
      </c>
      <c r="D1540" s="11" t="s">
        <v>239</v>
      </c>
      <c r="E1540" s="19" t="s">
        <v>3080</v>
      </c>
      <c r="F1540" s="10">
        <v>42036</v>
      </c>
      <c r="G1540" s="10">
        <v>45689</v>
      </c>
      <c r="H1540" s="11">
        <v>11</v>
      </c>
      <c r="I1540" s="20" t="s">
        <v>238</v>
      </c>
      <c r="J1540" s="11" t="s">
        <v>240</v>
      </c>
      <c r="K1540" s="11" t="s">
        <v>4263</v>
      </c>
      <c r="L1540" s="11">
        <v>2</v>
      </c>
    </row>
    <row r="1541" spans="1:12">
      <c r="A1541" s="11" t="s">
        <v>2852</v>
      </c>
      <c r="D1541" s="11" t="s">
        <v>239</v>
      </c>
      <c r="E1541" s="19" t="s">
        <v>3081</v>
      </c>
      <c r="F1541" s="10">
        <v>42036</v>
      </c>
      <c r="G1541" s="10">
        <v>45689</v>
      </c>
      <c r="H1541" s="11">
        <v>11</v>
      </c>
      <c r="I1541" s="20" t="s">
        <v>238</v>
      </c>
      <c r="J1541" s="11" t="s">
        <v>240</v>
      </c>
      <c r="K1541" s="11" t="s">
        <v>4263</v>
      </c>
      <c r="L1541" s="11">
        <v>2</v>
      </c>
    </row>
    <row r="1542" spans="1:12">
      <c r="A1542" s="11" t="s">
        <v>2853</v>
      </c>
      <c r="D1542" s="11" t="s">
        <v>239</v>
      </c>
      <c r="E1542" s="19" t="s">
        <v>3082</v>
      </c>
      <c r="F1542" s="10">
        <v>42036</v>
      </c>
      <c r="G1542" s="10">
        <v>45689</v>
      </c>
      <c r="H1542" s="11">
        <v>11</v>
      </c>
      <c r="I1542" s="20" t="s">
        <v>238</v>
      </c>
      <c r="J1542" s="11" t="s">
        <v>240</v>
      </c>
      <c r="K1542" s="11" t="s">
        <v>4263</v>
      </c>
      <c r="L1542" s="11">
        <v>2</v>
      </c>
    </row>
    <row r="1543" spans="1:12">
      <c r="A1543" s="11" t="s">
        <v>2854</v>
      </c>
      <c r="D1543" s="11" t="s">
        <v>239</v>
      </c>
      <c r="E1543" s="19" t="s">
        <v>3083</v>
      </c>
      <c r="F1543" s="10">
        <v>42036</v>
      </c>
      <c r="G1543" s="10">
        <v>45689</v>
      </c>
      <c r="H1543" s="11">
        <v>11</v>
      </c>
      <c r="I1543" s="20" t="s">
        <v>238</v>
      </c>
      <c r="J1543" s="11" t="s">
        <v>240</v>
      </c>
      <c r="K1543" s="11" t="s">
        <v>4263</v>
      </c>
      <c r="L1543" s="11">
        <v>2</v>
      </c>
    </row>
    <row r="1544" spans="1:12">
      <c r="A1544" s="11" t="s">
        <v>2855</v>
      </c>
      <c r="D1544" s="11" t="s">
        <v>239</v>
      </c>
      <c r="E1544" s="19" t="s">
        <v>3084</v>
      </c>
      <c r="F1544" s="10">
        <v>42036</v>
      </c>
      <c r="G1544" s="10">
        <v>45689</v>
      </c>
      <c r="H1544" s="11">
        <v>11</v>
      </c>
      <c r="I1544" s="20" t="s">
        <v>238</v>
      </c>
      <c r="J1544" s="11" t="s">
        <v>240</v>
      </c>
      <c r="K1544" s="11" t="s">
        <v>4263</v>
      </c>
      <c r="L1544" s="11">
        <v>2</v>
      </c>
    </row>
    <row r="1545" spans="1:12">
      <c r="A1545" s="11" t="s">
        <v>2856</v>
      </c>
      <c r="D1545" s="11" t="s">
        <v>239</v>
      </c>
      <c r="E1545" s="19" t="s">
        <v>3085</v>
      </c>
      <c r="F1545" s="10">
        <v>42036</v>
      </c>
      <c r="G1545" s="10">
        <v>45689</v>
      </c>
      <c r="H1545" s="11">
        <v>11</v>
      </c>
      <c r="I1545" s="20" t="s">
        <v>238</v>
      </c>
      <c r="J1545" s="11" t="s">
        <v>240</v>
      </c>
      <c r="K1545" s="11" t="s">
        <v>4263</v>
      </c>
      <c r="L1545" s="11">
        <v>2</v>
      </c>
    </row>
    <row r="1546" spans="1:12">
      <c r="A1546" s="11" t="s">
        <v>2857</v>
      </c>
      <c r="D1546" s="11" t="s">
        <v>239</v>
      </c>
      <c r="E1546" s="19" t="s">
        <v>3086</v>
      </c>
      <c r="F1546" s="10">
        <v>42036</v>
      </c>
      <c r="G1546" s="10">
        <v>45689</v>
      </c>
      <c r="H1546" s="11">
        <v>11</v>
      </c>
      <c r="I1546" s="20" t="s">
        <v>238</v>
      </c>
      <c r="J1546" s="11" t="s">
        <v>240</v>
      </c>
      <c r="K1546" s="11" t="s">
        <v>4263</v>
      </c>
      <c r="L1546" s="11">
        <v>2</v>
      </c>
    </row>
    <row r="1547" spans="1:12">
      <c r="A1547" s="11" t="s">
        <v>2858</v>
      </c>
      <c r="D1547" s="11" t="s">
        <v>239</v>
      </c>
      <c r="E1547" s="19" t="s">
        <v>3087</v>
      </c>
      <c r="F1547" s="10">
        <v>42036</v>
      </c>
      <c r="G1547" s="10">
        <v>45689</v>
      </c>
      <c r="H1547" s="11">
        <v>11</v>
      </c>
      <c r="I1547" s="20" t="s">
        <v>238</v>
      </c>
      <c r="J1547" s="11" t="s">
        <v>240</v>
      </c>
      <c r="K1547" s="11" t="s">
        <v>4263</v>
      </c>
      <c r="L1547" s="11">
        <v>2</v>
      </c>
    </row>
    <row r="1548" spans="1:12">
      <c r="A1548" s="11" t="s">
        <v>2859</v>
      </c>
      <c r="D1548" s="11" t="s">
        <v>239</v>
      </c>
      <c r="E1548" s="19" t="s">
        <v>3088</v>
      </c>
      <c r="F1548" s="10">
        <v>42036</v>
      </c>
      <c r="G1548" s="10">
        <v>45689</v>
      </c>
      <c r="H1548" s="11">
        <v>11</v>
      </c>
      <c r="I1548" s="20" t="s">
        <v>238</v>
      </c>
      <c r="J1548" s="11" t="s">
        <v>240</v>
      </c>
      <c r="K1548" s="11" t="s">
        <v>4263</v>
      </c>
      <c r="L1548" s="11">
        <v>2</v>
      </c>
    </row>
    <row r="1549" spans="1:12">
      <c r="A1549" s="11" t="s">
        <v>2860</v>
      </c>
      <c r="D1549" s="11" t="s">
        <v>239</v>
      </c>
      <c r="E1549" s="19" t="s">
        <v>3089</v>
      </c>
      <c r="F1549" s="10">
        <v>42036</v>
      </c>
      <c r="G1549" s="10">
        <v>45689</v>
      </c>
      <c r="H1549" s="11">
        <v>11</v>
      </c>
      <c r="I1549" s="20" t="s">
        <v>238</v>
      </c>
      <c r="J1549" s="11" t="s">
        <v>240</v>
      </c>
      <c r="K1549" s="11" t="s">
        <v>4263</v>
      </c>
      <c r="L1549" s="11">
        <v>2</v>
      </c>
    </row>
    <row r="1550" spans="1:12">
      <c r="A1550" s="11" t="s">
        <v>2861</v>
      </c>
      <c r="D1550" s="11" t="s">
        <v>239</v>
      </c>
      <c r="E1550" s="19" t="s">
        <v>3090</v>
      </c>
      <c r="F1550" s="10">
        <v>42036</v>
      </c>
      <c r="G1550" s="10">
        <v>45689</v>
      </c>
      <c r="H1550" s="11">
        <v>11</v>
      </c>
      <c r="I1550" s="20" t="s">
        <v>238</v>
      </c>
      <c r="J1550" s="11" t="s">
        <v>240</v>
      </c>
      <c r="K1550" s="11" t="s">
        <v>4263</v>
      </c>
      <c r="L1550" s="11">
        <v>2</v>
      </c>
    </row>
    <row r="1551" spans="1:12">
      <c r="A1551" s="11" t="s">
        <v>2862</v>
      </c>
      <c r="D1551" s="11" t="s">
        <v>239</v>
      </c>
      <c r="E1551" s="19" t="s">
        <v>3091</v>
      </c>
      <c r="F1551" s="10">
        <v>42036</v>
      </c>
      <c r="G1551" s="10">
        <v>45689</v>
      </c>
      <c r="H1551" s="11">
        <v>11</v>
      </c>
      <c r="I1551" s="20" t="s">
        <v>238</v>
      </c>
      <c r="J1551" s="11" t="s">
        <v>240</v>
      </c>
      <c r="K1551" s="11" t="s">
        <v>4263</v>
      </c>
      <c r="L1551" s="11">
        <v>2</v>
      </c>
    </row>
    <row r="1552" spans="1:12">
      <c r="A1552" s="11" t="s">
        <v>2863</v>
      </c>
      <c r="D1552" s="11" t="s">
        <v>239</v>
      </c>
      <c r="E1552" s="19" t="s">
        <v>3092</v>
      </c>
      <c r="F1552" s="10">
        <v>42036</v>
      </c>
      <c r="G1552" s="10">
        <v>45689</v>
      </c>
      <c r="H1552" s="11">
        <v>11</v>
      </c>
      <c r="I1552" s="20" t="s">
        <v>238</v>
      </c>
      <c r="J1552" s="11" t="s">
        <v>240</v>
      </c>
      <c r="K1552" s="11" t="s">
        <v>4263</v>
      </c>
      <c r="L1552" s="11">
        <v>2</v>
      </c>
    </row>
    <row r="1553" spans="1:12">
      <c r="A1553" s="11" t="s">
        <v>2864</v>
      </c>
      <c r="D1553" s="11" t="s">
        <v>239</v>
      </c>
      <c r="E1553" s="19" t="s">
        <v>3093</v>
      </c>
      <c r="F1553" s="10">
        <v>42036</v>
      </c>
      <c r="G1553" s="10">
        <v>45689</v>
      </c>
      <c r="H1553" s="11">
        <v>11</v>
      </c>
      <c r="I1553" s="20" t="s">
        <v>238</v>
      </c>
      <c r="J1553" s="11" t="s">
        <v>240</v>
      </c>
      <c r="K1553" s="11" t="s">
        <v>4263</v>
      </c>
      <c r="L1553" s="11">
        <v>2</v>
      </c>
    </row>
    <row r="1554" spans="1:12">
      <c r="A1554" s="11" t="s">
        <v>2865</v>
      </c>
      <c r="D1554" s="11" t="s">
        <v>239</v>
      </c>
      <c r="E1554" s="19" t="s">
        <v>3094</v>
      </c>
      <c r="F1554" s="10">
        <v>42036</v>
      </c>
      <c r="G1554" s="10">
        <v>45689</v>
      </c>
      <c r="H1554" s="11">
        <v>11</v>
      </c>
      <c r="I1554" s="20" t="s">
        <v>238</v>
      </c>
      <c r="J1554" s="11" t="s">
        <v>240</v>
      </c>
      <c r="K1554" s="11" t="s">
        <v>4263</v>
      </c>
      <c r="L1554" s="11">
        <v>2</v>
      </c>
    </row>
    <row r="1555" spans="1:12">
      <c r="A1555" s="11" t="s">
        <v>2866</v>
      </c>
      <c r="D1555" s="11" t="s">
        <v>239</v>
      </c>
      <c r="E1555" s="19" t="s">
        <v>3095</v>
      </c>
      <c r="F1555" s="10">
        <v>42036</v>
      </c>
      <c r="G1555" s="10">
        <v>45689</v>
      </c>
      <c r="H1555" s="11">
        <v>11</v>
      </c>
      <c r="I1555" s="20" t="s">
        <v>238</v>
      </c>
      <c r="J1555" s="11" t="s">
        <v>240</v>
      </c>
      <c r="K1555" s="11" t="s">
        <v>4263</v>
      </c>
      <c r="L1555" s="11">
        <v>2</v>
      </c>
    </row>
    <row r="1556" spans="1:12">
      <c r="A1556" s="11" t="s">
        <v>2867</v>
      </c>
      <c r="D1556" s="11" t="s">
        <v>239</v>
      </c>
      <c r="E1556" s="19" t="s">
        <v>3096</v>
      </c>
      <c r="F1556" s="10">
        <v>42036</v>
      </c>
      <c r="G1556" s="10">
        <v>45689</v>
      </c>
      <c r="H1556" s="11">
        <v>11</v>
      </c>
      <c r="I1556" s="20" t="s">
        <v>238</v>
      </c>
      <c r="J1556" s="11" t="s">
        <v>240</v>
      </c>
      <c r="K1556" s="11" t="s">
        <v>4263</v>
      </c>
      <c r="L1556" s="11">
        <v>2</v>
      </c>
    </row>
    <row r="1557" spans="1:12">
      <c r="A1557" s="11" t="s">
        <v>2868</v>
      </c>
      <c r="D1557" s="11" t="s">
        <v>239</v>
      </c>
      <c r="E1557" s="19" t="s">
        <v>3097</v>
      </c>
      <c r="F1557" s="10">
        <v>42036</v>
      </c>
      <c r="G1557" s="10">
        <v>45689</v>
      </c>
      <c r="H1557" s="11">
        <v>11</v>
      </c>
      <c r="I1557" s="20" t="s">
        <v>238</v>
      </c>
      <c r="J1557" s="11" t="s">
        <v>240</v>
      </c>
      <c r="K1557" s="11" t="s">
        <v>4263</v>
      </c>
      <c r="L1557" s="11">
        <v>2</v>
      </c>
    </row>
    <row r="1558" spans="1:12">
      <c r="A1558" s="11" t="s">
        <v>2869</v>
      </c>
      <c r="D1558" s="11" t="s">
        <v>239</v>
      </c>
      <c r="E1558" s="19" t="s">
        <v>3098</v>
      </c>
      <c r="F1558" s="10">
        <v>42036</v>
      </c>
      <c r="G1558" s="10">
        <v>45689</v>
      </c>
      <c r="H1558" s="11">
        <v>11</v>
      </c>
      <c r="I1558" s="20" t="s">
        <v>238</v>
      </c>
      <c r="J1558" s="11" t="s">
        <v>240</v>
      </c>
      <c r="K1558" s="11" t="s">
        <v>4263</v>
      </c>
      <c r="L1558" s="11">
        <v>2</v>
      </c>
    </row>
    <row r="1559" spans="1:12">
      <c r="A1559" s="11" t="s">
        <v>2870</v>
      </c>
      <c r="D1559" s="11" t="s">
        <v>239</v>
      </c>
      <c r="E1559" s="19" t="s">
        <v>3099</v>
      </c>
      <c r="F1559" s="10">
        <v>42036</v>
      </c>
      <c r="G1559" s="10">
        <v>45689</v>
      </c>
      <c r="H1559" s="11">
        <v>11</v>
      </c>
      <c r="I1559" s="20" t="s">
        <v>238</v>
      </c>
      <c r="J1559" s="11" t="s">
        <v>240</v>
      </c>
      <c r="K1559" s="11" t="s">
        <v>4263</v>
      </c>
      <c r="L1559" s="11">
        <v>2</v>
      </c>
    </row>
    <row r="1560" spans="1:12">
      <c r="A1560" s="11" t="s">
        <v>2871</v>
      </c>
      <c r="D1560" s="11" t="s">
        <v>239</v>
      </c>
      <c r="E1560" s="19" t="s">
        <v>3100</v>
      </c>
      <c r="F1560" s="10">
        <v>42036</v>
      </c>
      <c r="G1560" s="10">
        <v>45689</v>
      </c>
      <c r="H1560" s="11">
        <v>11</v>
      </c>
      <c r="I1560" s="20" t="s">
        <v>238</v>
      </c>
      <c r="J1560" s="11" t="s">
        <v>240</v>
      </c>
      <c r="K1560" s="11" t="s">
        <v>4263</v>
      </c>
      <c r="L1560" s="11">
        <v>2</v>
      </c>
    </row>
    <row r="1561" spans="1:12">
      <c r="A1561" s="11" t="s">
        <v>2872</v>
      </c>
      <c r="D1561" s="11" t="s">
        <v>239</v>
      </c>
      <c r="E1561" s="19" t="s">
        <v>3101</v>
      </c>
      <c r="F1561" s="10">
        <v>42036</v>
      </c>
      <c r="G1561" s="10">
        <v>45689</v>
      </c>
      <c r="H1561" s="11">
        <v>11</v>
      </c>
      <c r="I1561" s="20" t="s">
        <v>238</v>
      </c>
      <c r="J1561" s="11" t="s">
        <v>240</v>
      </c>
      <c r="K1561" s="11" t="s">
        <v>4263</v>
      </c>
      <c r="L1561" s="11">
        <v>2</v>
      </c>
    </row>
    <row r="1562" spans="1:12">
      <c r="A1562" s="11" t="s">
        <v>2873</v>
      </c>
      <c r="D1562" s="11" t="s">
        <v>239</v>
      </c>
      <c r="E1562" s="19" t="s">
        <v>3102</v>
      </c>
      <c r="F1562" s="10">
        <v>42036</v>
      </c>
      <c r="G1562" s="10">
        <v>45689</v>
      </c>
      <c r="H1562" s="11">
        <v>11</v>
      </c>
      <c r="I1562" s="20" t="s">
        <v>238</v>
      </c>
      <c r="J1562" s="11" t="s">
        <v>240</v>
      </c>
      <c r="K1562" s="11" t="s">
        <v>4263</v>
      </c>
      <c r="L1562" s="11">
        <v>2</v>
      </c>
    </row>
    <row r="1563" spans="1:12">
      <c r="A1563" s="11" t="s">
        <v>2874</v>
      </c>
      <c r="D1563" s="11" t="s">
        <v>239</v>
      </c>
      <c r="E1563" s="19" t="s">
        <v>3103</v>
      </c>
      <c r="F1563" s="10">
        <v>42036</v>
      </c>
      <c r="G1563" s="10">
        <v>45689</v>
      </c>
      <c r="H1563" s="11">
        <v>11</v>
      </c>
      <c r="I1563" s="20" t="s">
        <v>238</v>
      </c>
      <c r="J1563" s="11" t="s">
        <v>240</v>
      </c>
      <c r="K1563" s="11" t="s">
        <v>4263</v>
      </c>
      <c r="L1563" s="11">
        <v>2</v>
      </c>
    </row>
    <row r="1564" spans="1:12">
      <c r="A1564" s="11" t="s">
        <v>2875</v>
      </c>
      <c r="D1564" s="11" t="s">
        <v>239</v>
      </c>
      <c r="E1564" s="19" t="s">
        <v>3104</v>
      </c>
      <c r="F1564" s="10">
        <v>42036</v>
      </c>
      <c r="G1564" s="10">
        <v>45689</v>
      </c>
      <c r="H1564" s="11">
        <v>11</v>
      </c>
      <c r="I1564" s="20" t="s">
        <v>238</v>
      </c>
      <c r="J1564" s="11" t="s">
        <v>240</v>
      </c>
      <c r="K1564" s="11" t="s">
        <v>4263</v>
      </c>
      <c r="L1564" s="11">
        <v>2</v>
      </c>
    </row>
    <row r="1565" spans="1:12">
      <c r="A1565" s="11" t="s">
        <v>2876</v>
      </c>
      <c r="D1565" s="11" t="s">
        <v>239</v>
      </c>
      <c r="E1565" s="19" t="s">
        <v>3105</v>
      </c>
      <c r="F1565" s="10">
        <v>42036</v>
      </c>
      <c r="G1565" s="10">
        <v>45689</v>
      </c>
      <c r="H1565" s="11">
        <v>11</v>
      </c>
      <c r="I1565" s="20" t="s">
        <v>238</v>
      </c>
      <c r="J1565" s="11" t="s">
        <v>240</v>
      </c>
      <c r="K1565" s="11" t="s">
        <v>4263</v>
      </c>
      <c r="L1565" s="11">
        <v>2</v>
      </c>
    </row>
    <row r="1566" spans="1:12">
      <c r="A1566" s="11" t="s">
        <v>2877</v>
      </c>
      <c r="D1566" s="11" t="s">
        <v>239</v>
      </c>
      <c r="E1566" s="19" t="s">
        <v>3106</v>
      </c>
      <c r="F1566" s="10">
        <v>42036</v>
      </c>
      <c r="G1566" s="10">
        <v>45689</v>
      </c>
      <c r="H1566" s="11">
        <v>11</v>
      </c>
      <c r="I1566" s="20" t="s">
        <v>238</v>
      </c>
      <c r="J1566" s="11" t="s">
        <v>240</v>
      </c>
      <c r="K1566" s="11" t="s">
        <v>4263</v>
      </c>
      <c r="L1566" s="11">
        <v>2</v>
      </c>
    </row>
    <row r="1567" spans="1:12">
      <c r="A1567" s="11" t="s">
        <v>2878</v>
      </c>
      <c r="D1567" s="11" t="s">
        <v>239</v>
      </c>
      <c r="E1567" s="19" t="s">
        <v>3107</v>
      </c>
      <c r="F1567" s="10">
        <v>42036</v>
      </c>
      <c r="G1567" s="10">
        <v>45689</v>
      </c>
      <c r="H1567" s="11">
        <v>11</v>
      </c>
      <c r="I1567" s="20" t="s">
        <v>238</v>
      </c>
      <c r="J1567" s="11" t="s">
        <v>240</v>
      </c>
      <c r="K1567" s="11" t="s">
        <v>4263</v>
      </c>
      <c r="L1567" s="11">
        <v>2</v>
      </c>
    </row>
    <row r="1568" spans="1:12">
      <c r="A1568" s="11" t="s">
        <v>2879</v>
      </c>
      <c r="D1568" s="11" t="s">
        <v>239</v>
      </c>
      <c r="E1568" s="19" t="s">
        <v>3108</v>
      </c>
      <c r="F1568" s="10">
        <v>42036</v>
      </c>
      <c r="G1568" s="10">
        <v>45689</v>
      </c>
      <c r="H1568" s="11">
        <v>11</v>
      </c>
      <c r="I1568" s="20" t="s">
        <v>238</v>
      </c>
      <c r="J1568" s="11" t="s">
        <v>240</v>
      </c>
      <c r="K1568" s="11" t="s">
        <v>4263</v>
      </c>
      <c r="L1568" s="11">
        <v>2</v>
      </c>
    </row>
    <row r="1569" spans="1:12">
      <c r="A1569" s="11" t="s">
        <v>2880</v>
      </c>
      <c r="D1569" s="11" t="s">
        <v>239</v>
      </c>
      <c r="E1569" s="19" t="s">
        <v>3109</v>
      </c>
      <c r="F1569" s="10">
        <v>42036</v>
      </c>
      <c r="G1569" s="10">
        <v>45689</v>
      </c>
      <c r="H1569" s="11">
        <v>11</v>
      </c>
      <c r="I1569" s="20" t="s">
        <v>238</v>
      </c>
      <c r="J1569" s="11" t="s">
        <v>240</v>
      </c>
      <c r="K1569" s="11" t="s">
        <v>4263</v>
      </c>
      <c r="L1569" s="11">
        <v>2</v>
      </c>
    </row>
    <row r="1570" spans="1:12">
      <c r="A1570" s="11" t="s">
        <v>2881</v>
      </c>
      <c r="D1570" s="11" t="s">
        <v>239</v>
      </c>
      <c r="E1570" s="19" t="s">
        <v>3110</v>
      </c>
      <c r="F1570" s="10">
        <v>42036</v>
      </c>
      <c r="G1570" s="10">
        <v>45689</v>
      </c>
      <c r="H1570" s="11">
        <v>11</v>
      </c>
      <c r="I1570" s="20" t="s">
        <v>238</v>
      </c>
      <c r="J1570" s="11" t="s">
        <v>240</v>
      </c>
      <c r="K1570" s="11" t="s">
        <v>4263</v>
      </c>
      <c r="L1570" s="11">
        <v>2</v>
      </c>
    </row>
    <row r="1571" spans="1:12">
      <c r="A1571" s="11" t="s">
        <v>2882</v>
      </c>
      <c r="D1571" s="11" t="s">
        <v>239</v>
      </c>
      <c r="E1571" s="19" t="s">
        <v>3111</v>
      </c>
      <c r="F1571" s="10">
        <v>42036</v>
      </c>
      <c r="G1571" s="10">
        <v>45689</v>
      </c>
      <c r="H1571" s="11">
        <v>11</v>
      </c>
      <c r="I1571" s="20" t="s">
        <v>238</v>
      </c>
      <c r="J1571" s="11" t="s">
        <v>240</v>
      </c>
      <c r="K1571" s="11" t="s">
        <v>4263</v>
      </c>
      <c r="L1571" s="11">
        <v>2</v>
      </c>
    </row>
    <row r="1572" spans="1:12">
      <c r="A1572" s="11" t="s">
        <v>2883</v>
      </c>
      <c r="D1572" s="11" t="s">
        <v>239</v>
      </c>
      <c r="E1572" s="19" t="s">
        <v>3112</v>
      </c>
      <c r="F1572" s="10">
        <v>42036</v>
      </c>
      <c r="G1572" s="10">
        <v>45689</v>
      </c>
      <c r="H1572" s="11">
        <v>11</v>
      </c>
      <c r="I1572" s="20" t="s">
        <v>238</v>
      </c>
      <c r="J1572" s="11" t="s">
        <v>240</v>
      </c>
      <c r="K1572" s="11" t="s">
        <v>4263</v>
      </c>
      <c r="L1572" s="11">
        <v>2</v>
      </c>
    </row>
    <row r="1573" spans="1:12">
      <c r="A1573" s="11" t="s">
        <v>2884</v>
      </c>
      <c r="D1573" s="11" t="s">
        <v>239</v>
      </c>
      <c r="E1573" s="19" t="s">
        <v>3113</v>
      </c>
      <c r="F1573" s="10">
        <v>42036</v>
      </c>
      <c r="G1573" s="10">
        <v>45689</v>
      </c>
      <c r="H1573" s="11">
        <v>11</v>
      </c>
      <c r="I1573" s="20" t="s">
        <v>238</v>
      </c>
      <c r="J1573" s="11" t="s">
        <v>240</v>
      </c>
      <c r="K1573" s="11" t="s">
        <v>4263</v>
      </c>
      <c r="L1573" s="11">
        <v>2</v>
      </c>
    </row>
    <row r="1574" spans="1:12">
      <c r="A1574" s="11" t="s">
        <v>2885</v>
      </c>
      <c r="D1574" s="11" t="s">
        <v>239</v>
      </c>
      <c r="E1574" s="19" t="s">
        <v>3114</v>
      </c>
      <c r="F1574" s="10">
        <v>42036</v>
      </c>
      <c r="G1574" s="10">
        <v>45689</v>
      </c>
      <c r="H1574" s="11">
        <v>11</v>
      </c>
      <c r="I1574" s="20" t="s">
        <v>238</v>
      </c>
      <c r="J1574" s="11" t="s">
        <v>240</v>
      </c>
      <c r="K1574" s="11" t="s">
        <v>4263</v>
      </c>
      <c r="L1574" s="11">
        <v>2</v>
      </c>
    </row>
    <row r="1575" spans="1:12">
      <c r="A1575" s="11" t="s">
        <v>2886</v>
      </c>
      <c r="D1575" s="11" t="s">
        <v>239</v>
      </c>
      <c r="E1575" s="19" t="s">
        <v>3115</v>
      </c>
      <c r="F1575" s="10">
        <v>42036</v>
      </c>
      <c r="G1575" s="10">
        <v>45689</v>
      </c>
      <c r="H1575" s="11">
        <v>11</v>
      </c>
      <c r="I1575" s="20" t="s">
        <v>238</v>
      </c>
      <c r="J1575" s="11" t="s">
        <v>240</v>
      </c>
      <c r="K1575" s="11" t="s">
        <v>4263</v>
      </c>
      <c r="L1575" s="11">
        <v>2</v>
      </c>
    </row>
    <row r="1576" spans="1:12">
      <c r="A1576" s="11" t="s">
        <v>2887</v>
      </c>
      <c r="D1576" s="11" t="s">
        <v>239</v>
      </c>
      <c r="E1576" s="19" t="s">
        <v>3116</v>
      </c>
      <c r="F1576" s="10">
        <v>42036</v>
      </c>
      <c r="G1576" s="10">
        <v>45689</v>
      </c>
      <c r="H1576" s="11">
        <v>11</v>
      </c>
      <c r="I1576" s="20" t="s">
        <v>238</v>
      </c>
      <c r="J1576" s="11" t="s">
        <v>240</v>
      </c>
      <c r="K1576" s="11" t="s">
        <v>4263</v>
      </c>
      <c r="L1576" s="11">
        <v>2</v>
      </c>
    </row>
    <row r="1577" spans="1:12">
      <c r="A1577" s="11" t="s">
        <v>2888</v>
      </c>
      <c r="D1577" s="11" t="s">
        <v>239</v>
      </c>
      <c r="E1577" s="19" t="s">
        <v>3117</v>
      </c>
      <c r="F1577" s="10">
        <v>42036</v>
      </c>
      <c r="G1577" s="10">
        <v>45689</v>
      </c>
      <c r="H1577" s="11">
        <v>11</v>
      </c>
      <c r="I1577" s="20" t="s">
        <v>238</v>
      </c>
      <c r="J1577" s="11" t="s">
        <v>240</v>
      </c>
      <c r="K1577" s="11" t="s">
        <v>4263</v>
      </c>
      <c r="L1577" s="11">
        <v>2</v>
      </c>
    </row>
    <row r="1578" spans="1:12">
      <c r="A1578" s="11" t="s">
        <v>2889</v>
      </c>
      <c r="D1578" s="11" t="s">
        <v>239</v>
      </c>
      <c r="E1578" s="19" t="s">
        <v>3118</v>
      </c>
      <c r="F1578" s="10">
        <v>42036</v>
      </c>
      <c r="G1578" s="10">
        <v>45689</v>
      </c>
      <c r="H1578" s="11">
        <v>11</v>
      </c>
      <c r="I1578" s="20" t="s">
        <v>238</v>
      </c>
      <c r="J1578" s="11" t="s">
        <v>240</v>
      </c>
      <c r="K1578" s="11" t="s">
        <v>4263</v>
      </c>
      <c r="L1578" s="11">
        <v>2</v>
      </c>
    </row>
    <row r="1579" spans="1:12">
      <c r="A1579" s="11" t="s">
        <v>2890</v>
      </c>
      <c r="D1579" s="11" t="s">
        <v>239</v>
      </c>
      <c r="E1579" s="19" t="s">
        <v>3119</v>
      </c>
      <c r="F1579" s="10">
        <v>42036</v>
      </c>
      <c r="G1579" s="10">
        <v>45689</v>
      </c>
      <c r="H1579" s="11">
        <v>11</v>
      </c>
      <c r="I1579" s="20" t="s">
        <v>238</v>
      </c>
      <c r="J1579" s="11" t="s">
        <v>240</v>
      </c>
      <c r="K1579" s="11" t="s">
        <v>4263</v>
      </c>
      <c r="L1579" s="11">
        <v>2</v>
      </c>
    </row>
    <row r="1580" spans="1:12">
      <c r="A1580" s="11" t="s">
        <v>2891</v>
      </c>
      <c r="D1580" s="11" t="s">
        <v>239</v>
      </c>
      <c r="E1580" s="19" t="s">
        <v>3120</v>
      </c>
      <c r="F1580" s="10">
        <v>42036</v>
      </c>
      <c r="G1580" s="10">
        <v>45689</v>
      </c>
      <c r="H1580" s="11">
        <v>11</v>
      </c>
      <c r="I1580" s="20" t="s">
        <v>238</v>
      </c>
      <c r="J1580" s="11" t="s">
        <v>240</v>
      </c>
      <c r="K1580" s="11" t="s">
        <v>4263</v>
      </c>
      <c r="L1580" s="11">
        <v>2</v>
      </c>
    </row>
    <row r="1581" spans="1:12">
      <c r="A1581" s="11" t="s">
        <v>2892</v>
      </c>
      <c r="D1581" s="11" t="s">
        <v>239</v>
      </c>
      <c r="E1581" s="19" t="s">
        <v>3121</v>
      </c>
      <c r="F1581" s="10">
        <v>42036</v>
      </c>
      <c r="G1581" s="10">
        <v>45689</v>
      </c>
      <c r="H1581" s="11">
        <v>11</v>
      </c>
      <c r="I1581" s="20" t="s">
        <v>238</v>
      </c>
      <c r="J1581" s="11" t="s">
        <v>240</v>
      </c>
      <c r="K1581" s="11" t="s">
        <v>4263</v>
      </c>
      <c r="L1581" s="11">
        <v>2</v>
      </c>
    </row>
    <row r="1582" spans="1:12">
      <c r="A1582" s="11" t="s">
        <v>2893</v>
      </c>
      <c r="D1582" s="11" t="s">
        <v>239</v>
      </c>
      <c r="E1582" s="19" t="s">
        <v>3122</v>
      </c>
      <c r="F1582" s="10">
        <v>42036</v>
      </c>
      <c r="G1582" s="10">
        <v>45689</v>
      </c>
      <c r="H1582" s="11">
        <v>11</v>
      </c>
      <c r="I1582" s="20" t="s">
        <v>238</v>
      </c>
      <c r="J1582" s="11" t="s">
        <v>240</v>
      </c>
      <c r="K1582" s="11" t="s">
        <v>4263</v>
      </c>
      <c r="L1582" s="11">
        <v>2</v>
      </c>
    </row>
    <row r="1583" spans="1:12">
      <c r="A1583" s="11" t="s">
        <v>2894</v>
      </c>
      <c r="D1583" s="11" t="s">
        <v>239</v>
      </c>
      <c r="E1583" s="19" t="s">
        <v>3123</v>
      </c>
      <c r="F1583" s="10">
        <v>42036</v>
      </c>
      <c r="G1583" s="10">
        <v>45689</v>
      </c>
      <c r="H1583" s="11">
        <v>11</v>
      </c>
      <c r="I1583" s="20" t="s">
        <v>238</v>
      </c>
      <c r="J1583" s="11" t="s">
        <v>240</v>
      </c>
      <c r="K1583" s="11" t="s">
        <v>4263</v>
      </c>
      <c r="L1583" s="11">
        <v>2</v>
      </c>
    </row>
    <row r="1584" spans="1:12">
      <c r="A1584" s="11" t="s">
        <v>2895</v>
      </c>
      <c r="D1584" s="11" t="s">
        <v>239</v>
      </c>
      <c r="E1584" s="19" t="s">
        <v>3124</v>
      </c>
      <c r="F1584" s="10">
        <v>42036</v>
      </c>
      <c r="G1584" s="10">
        <v>45689</v>
      </c>
      <c r="H1584" s="11">
        <v>11</v>
      </c>
      <c r="I1584" s="20" t="s">
        <v>238</v>
      </c>
      <c r="J1584" s="11" t="s">
        <v>240</v>
      </c>
      <c r="K1584" s="11" t="s">
        <v>4263</v>
      </c>
      <c r="L1584" s="11">
        <v>2</v>
      </c>
    </row>
    <row r="1585" spans="1:12">
      <c r="A1585" s="11" t="s">
        <v>2896</v>
      </c>
      <c r="D1585" s="11" t="s">
        <v>239</v>
      </c>
      <c r="E1585" s="19" t="s">
        <v>3125</v>
      </c>
      <c r="F1585" s="10">
        <v>42036</v>
      </c>
      <c r="G1585" s="10">
        <v>45689</v>
      </c>
      <c r="H1585" s="11">
        <v>11</v>
      </c>
      <c r="I1585" s="20" t="s">
        <v>238</v>
      </c>
      <c r="J1585" s="11" t="s">
        <v>240</v>
      </c>
      <c r="K1585" s="11" t="s">
        <v>4263</v>
      </c>
      <c r="L1585" s="11">
        <v>2</v>
      </c>
    </row>
    <row r="1586" spans="1:12">
      <c r="A1586" s="11" t="s">
        <v>2897</v>
      </c>
      <c r="D1586" s="11" t="s">
        <v>239</v>
      </c>
      <c r="E1586" s="19" t="s">
        <v>3126</v>
      </c>
      <c r="F1586" s="10">
        <v>42036</v>
      </c>
      <c r="G1586" s="10">
        <v>45689</v>
      </c>
      <c r="H1586" s="11">
        <v>11</v>
      </c>
      <c r="I1586" s="20" t="s">
        <v>238</v>
      </c>
      <c r="J1586" s="11" t="s">
        <v>240</v>
      </c>
      <c r="K1586" s="11" t="s">
        <v>4263</v>
      </c>
      <c r="L1586" s="11">
        <v>2</v>
      </c>
    </row>
    <row r="1587" spans="1:12">
      <c r="A1587" s="11" t="s">
        <v>2898</v>
      </c>
      <c r="D1587" s="11" t="s">
        <v>239</v>
      </c>
      <c r="E1587" s="19" t="s">
        <v>3127</v>
      </c>
      <c r="F1587" s="10">
        <v>42036</v>
      </c>
      <c r="G1587" s="10">
        <v>45689</v>
      </c>
      <c r="H1587" s="11">
        <v>11</v>
      </c>
      <c r="I1587" s="20" t="s">
        <v>238</v>
      </c>
      <c r="J1587" s="11" t="s">
        <v>240</v>
      </c>
      <c r="K1587" s="11" t="s">
        <v>4263</v>
      </c>
      <c r="L1587" s="11">
        <v>2</v>
      </c>
    </row>
    <row r="1588" spans="1:12">
      <c r="A1588" s="11" t="s">
        <v>2899</v>
      </c>
      <c r="D1588" s="11" t="s">
        <v>239</v>
      </c>
      <c r="E1588" s="19" t="s">
        <v>3128</v>
      </c>
      <c r="F1588" s="10">
        <v>42036</v>
      </c>
      <c r="G1588" s="10">
        <v>45689</v>
      </c>
      <c r="H1588" s="11">
        <v>11</v>
      </c>
      <c r="I1588" s="20" t="s">
        <v>238</v>
      </c>
      <c r="J1588" s="11" t="s">
        <v>240</v>
      </c>
      <c r="K1588" s="11" t="s">
        <v>4263</v>
      </c>
      <c r="L1588" s="11">
        <v>2</v>
      </c>
    </row>
    <row r="1589" spans="1:12">
      <c r="A1589" s="11" t="s">
        <v>2900</v>
      </c>
      <c r="D1589" s="11" t="s">
        <v>239</v>
      </c>
      <c r="E1589" s="19" t="s">
        <v>3129</v>
      </c>
      <c r="F1589" s="10">
        <v>42036</v>
      </c>
      <c r="G1589" s="10">
        <v>45689</v>
      </c>
      <c r="H1589" s="11">
        <v>11</v>
      </c>
      <c r="I1589" s="20" t="s">
        <v>238</v>
      </c>
      <c r="J1589" s="11" t="s">
        <v>240</v>
      </c>
      <c r="K1589" s="11" t="s">
        <v>4263</v>
      </c>
      <c r="L1589" s="11">
        <v>2</v>
      </c>
    </row>
    <row r="1590" spans="1:12">
      <c r="A1590" s="11" t="s">
        <v>2901</v>
      </c>
      <c r="D1590" s="11" t="s">
        <v>239</v>
      </c>
      <c r="E1590" s="19" t="s">
        <v>3130</v>
      </c>
      <c r="F1590" s="10">
        <v>42036</v>
      </c>
      <c r="G1590" s="10">
        <v>45689</v>
      </c>
      <c r="H1590" s="11">
        <v>11</v>
      </c>
      <c r="I1590" s="20" t="s">
        <v>238</v>
      </c>
      <c r="J1590" s="11" t="s">
        <v>240</v>
      </c>
      <c r="K1590" s="11" t="s">
        <v>4263</v>
      </c>
      <c r="L1590" s="11">
        <v>2</v>
      </c>
    </row>
    <row r="1591" spans="1:12">
      <c r="A1591" s="11" t="s">
        <v>2902</v>
      </c>
      <c r="D1591" s="11" t="s">
        <v>239</v>
      </c>
      <c r="E1591" s="19" t="s">
        <v>3131</v>
      </c>
      <c r="F1591" s="10">
        <v>42036</v>
      </c>
      <c r="G1591" s="10">
        <v>45689</v>
      </c>
      <c r="H1591" s="11">
        <v>11</v>
      </c>
      <c r="I1591" s="20" t="s">
        <v>238</v>
      </c>
      <c r="J1591" s="11" t="s">
        <v>240</v>
      </c>
      <c r="K1591" s="11" t="s">
        <v>4263</v>
      </c>
      <c r="L1591" s="11">
        <v>2</v>
      </c>
    </row>
    <row r="1592" spans="1:12">
      <c r="A1592" s="11" t="s">
        <v>2903</v>
      </c>
      <c r="D1592" s="11" t="s">
        <v>239</v>
      </c>
      <c r="E1592" s="19" t="s">
        <v>3132</v>
      </c>
      <c r="F1592" s="10">
        <v>42036</v>
      </c>
      <c r="G1592" s="10">
        <v>45689</v>
      </c>
      <c r="H1592" s="11">
        <v>11</v>
      </c>
      <c r="I1592" s="20" t="s">
        <v>238</v>
      </c>
      <c r="J1592" s="11" t="s">
        <v>240</v>
      </c>
      <c r="K1592" s="11" t="s">
        <v>4263</v>
      </c>
      <c r="L1592" s="11">
        <v>2</v>
      </c>
    </row>
    <row r="1593" spans="1:12">
      <c r="A1593" s="11" t="s">
        <v>2904</v>
      </c>
      <c r="D1593" s="11" t="s">
        <v>239</v>
      </c>
      <c r="E1593" s="19" t="s">
        <v>3133</v>
      </c>
      <c r="F1593" s="10">
        <v>42036</v>
      </c>
      <c r="G1593" s="10">
        <v>45689</v>
      </c>
      <c r="H1593" s="11">
        <v>11</v>
      </c>
      <c r="I1593" s="20" t="s">
        <v>238</v>
      </c>
      <c r="J1593" s="11" t="s">
        <v>240</v>
      </c>
      <c r="K1593" s="11" t="s">
        <v>4263</v>
      </c>
      <c r="L1593" s="11">
        <v>2</v>
      </c>
    </row>
    <row r="1594" spans="1:12">
      <c r="A1594" s="11" t="s">
        <v>2905</v>
      </c>
      <c r="D1594" s="11" t="s">
        <v>239</v>
      </c>
      <c r="E1594" s="19" t="s">
        <v>3134</v>
      </c>
      <c r="F1594" s="10">
        <v>42036</v>
      </c>
      <c r="G1594" s="10">
        <v>45689</v>
      </c>
      <c r="H1594" s="11">
        <v>11</v>
      </c>
      <c r="I1594" s="20" t="s">
        <v>238</v>
      </c>
      <c r="J1594" s="11" t="s">
        <v>240</v>
      </c>
      <c r="K1594" s="11" t="s">
        <v>4263</v>
      </c>
      <c r="L1594" s="11">
        <v>2</v>
      </c>
    </row>
    <row r="1595" spans="1:12">
      <c r="A1595" s="11" t="s">
        <v>2906</v>
      </c>
      <c r="D1595" s="11" t="s">
        <v>239</v>
      </c>
      <c r="E1595" s="19" t="s">
        <v>3135</v>
      </c>
      <c r="F1595" s="10">
        <v>42036</v>
      </c>
      <c r="G1595" s="10">
        <v>45689</v>
      </c>
      <c r="H1595" s="11">
        <v>11</v>
      </c>
      <c r="I1595" s="20" t="s">
        <v>238</v>
      </c>
      <c r="J1595" s="11" t="s">
        <v>240</v>
      </c>
      <c r="K1595" s="11" t="s">
        <v>4263</v>
      </c>
      <c r="L1595" s="11">
        <v>2</v>
      </c>
    </row>
    <row r="1596" spans="1:12">
      <c r="A1596" s="11" t="s">
        <v>2907</v>
      </c>
      <c r="D1596" s="11" t="s">
        <v>239</v>
      </c>
      <c r="E1596" s="19" t="s">
        <v>3136</v>
      </c>
      <c r="F1596" s="10">
        <v>42036</v>
      </c>
      <c r="G1596" s="10">
        <v>45689</v>
      </c>
      <c r="H1596" s="11">
        <v>11</v>
      </c>
      <c r="I1596" s="20" t="s">
        <v>238</v>
      </c>
      <c r="J1596" s="11" t="s">
        <v>240</v>
      </c>
      <c r="K1596" s="11" t="s">
        <v>4263</v>
      </c>
      <c r="L1596" s="11">
        <v>2</v>
      </c>
    </row>
    <row r="1597" spans="1:12">
      <c r="A1597" s="11" t="s">
        <v>2908</v>
      </c>
      <c r="D1597" s="11" t="s">
        <v>239</v>
      </c>
      <c r="E1597" s="19" t="s">
        <v>3137</v>
      </c>
      <c r="F1597" s="10">
        <v>42036</v>
      </c>
      <c r="G1597" s="10">
        <v>45689</v>
      </c>
      <c r="H1597" s="11">
        <v>11</v>
      </c>
      <c r="I1597" s="20" t="s">
        <v>238</v>
      </c>
      <c r="J1597" s="11" t="s">
        <v>240</v>
      </c>
      <c r="K1597" s="11" t="s">
        <v>4263</v>
      </c>
      <c r="L1597" s="11">
        <v>2</v>
      </c>
    </row>
    <row r="1598" spans="1:12">
      <c r="A1598" s="11" t="s">
        <v>2909</v>
      </c>
      <c r="D1598" s="11" t="s">
        <v>239</v>
      </c>
      <c r="E1598" s="19" t="s">
        <v>3138</v>
      </c>
      <c r="F1598" s="10">
        <v>42036</v>
      </c>
      <c r="G1598" s="10">
        <v>45689</v>
      </c>
      <c r="H1598" s="11">
        <v>11</v>
      </c>
      <c r="I1598" s="20" t="s">
        <v>238</v>
      </c>
      <c r="J1598" s="11" t="s">
        <v>240</v>
      </c>
      <c r="K1598" s="11" t="s">
        <v>4263</v>
      </c>
      <c r="L1598" s="11">
        <v>2</v>
      </c>
    </row>
    <row r="1599" spans="1:12">
      <c r="A1599" s="11" t="s">
        <v>2910</v>
      </c>
      <c r="D1599" s="11" t="s">
        <v>239</v>
      </c>
      <c r="E1599" s="19" t="s">
        <v>3139</v>
      </c>
      <c r="F1599" s="10">
        <v>42036</v>
      </c>
      <c r="G1599" s="10">
        <v>45689</v>
      </c>
      <c r="H1599" s="11">
        <v>11</v>
      </c>
      <c r="I1599" s="20" t="s">
        <v>238</v>
      </c>
      <c r="J1599" s="11" t="s">
        <v>240</v>
      </c>
      <c r="K1599" s="11" t="s">
        <v>4263</v>
      </c>
      <c r="L1599" s="11">
        <v>2</v>
      </c>
    </row>
    <row r="1600" spans="1:12">
      <c r="A1600" s="11" t="s">
        <v>2911</v>
      </c>
      <c r="D1600" s="11" t="s">
        <v>239</v>
      </c>
      <c r="E1600" s="19" t="s">
        <v>3140</v>
      </c>
      <c r="F1600" s="10">
        <v>42036</v>
      </c>
      <c r="G1600" s="10">
        <v>45689</v>
      </c>
      <c r="H1600" s="11">
        <v>11</v>
      </c>
      <c r="I1600" s="20" t="s">
        <v>238</v>
      </c>
      <c r="J1600" s="11" t="s">
        <v>240</v>
      </c>
      <c r="K1600" s="11" t="s">
        <v>4263</v>
      </c>
      <c r="L1600" s="11">
        <v>2</v>
      </c>
    </row>
    <row r="1601" spans="1:12">
      <c r="A1601" s="11" t="s">
        <v>2912</v>
      </c>
      <c r="D1601" s="11" t="s">
        <v>239</v>
      </c>
      <c r="E1601" s="19" t="s">
        <v>3141</v>
      </c>
      <c r="F1601" s="10">
        <v>42036</v>
      </c>
      <c r="G1601" s="10">
        <v>45689</v>
      </c>
      <c r="H1601" s="11">
        <v>11</v>
      </c>
      <c r="I1601" s="20" t="s">
        <v>238</v>
      </c>
      <c r="J1601" s="11" t="s">
        <v>240</v>
      </c>
      <c r="K1601" s="11" t="s">
        <v>4263</v>
      </c>
      <c r="L1601" s="11">
        <v>2</v>
      </c>
    </row>
    <row r="1602" spans="1:12">
      <c r="A1602" s="11" t="s">
        <v>2913</v>
      </c>
      <c r="D1602" s="11" t="s">
        <v>239</v>
      </c>
      <c r="E1602" s="19" t="s">
        <v>3142</v>
      </c>
      <c r="F1602" s="10">
        <v>42036</v>
      </c>
      <c r="G1602" s="10">
        <v>45689</v>
      </c>
      <c r="H1602" s="11">
        <v>11</v>
      </c>
      <c r="I1602" s="20" t="s">
        <v>238</v>
      </c>
      <c r="J1602" s="11" t="s">
        <v>240</v>
      </c>
      <c r="K1602" s="11" t="s">
        <v>4263</v>
      </c>
      <c r="L1602" s="11">
        <v>2</v>
      </c>
    </row>
    <row r="1603" spans="1:12">
      <c r="A1603" s="11" t="s">
        <v>2914</v>
      </c>
      <c r="D1603" s="11" t="s">
        <v>239</v>
      </c>
      <c r="E1603" s="19" t="s">
        <v>3143</v>
      </c>
      <c r="F1603" s="10">
        <v>42036</v>
      </c>
      <c r="G1603" s="10">
        <v>45689</v>
      </c>
      <c r="H1603" s="11">
        <v>11</v>
      </c>
      <c r="I1603" s="20" t="s">
        <v>238</v>
      </c>
      <c r="J1603" s="11" t="s">
        <v>240</v>
      </c>
      <c r="K1603" s="11" t="s">
        <v>4263</v>
      </c>
      <c r="L1603" s="11">
        <v>2</v>
      </c>
    </row>
    <row r="1604" spans="1:12">
      <c r="A1604" s="11" t="s">
        <v>2915</v>
      </c>
      <c r="D1604" s="11" t="s">
        <v>239</v>
      </c>
      <c r="E1604" s="19" t="s">
        <v>3144</v>
      </c>
      <c r="F1604" s="10">
        <v>42036</v>
      </c>
      <c r="G1604" s="10">
        <v>45689</v>
      </c>
      <c r="H1604" s="11">
        <v>11</v>
      </c>
      <c r="I1604" s="20" t="s">
        <v>238</v>
      </c>
      <c r="J1604" s="11" t="s">
        <v>240</v>
      </c>
      <c r="K1604" s="11" t="s">
        <v>4263</v>
      </c>
      <c r="L1604" s="11">
        <v>2</v>
      </c>
    </row>
    <row r="1605" spans="1:12">
      <c r="A1605" s="11" t="s">
        <v>2916</v>
      </c>
      <c r="D1605" s="11" t="s">
        <v>239</v>
      </c>
      <c r="E1605" s="19" t="s">
        <v>3145</v>
      </c>
      <c r="F1605" s="10">
        <v>42036</v>
      </c>
      <c r="G1605" s="10">
        <v>45689</v>
      </c>
      <c r="H1605" s="11">
        <v>11</v>
      </c>
      <c r="I1605" s="20" t="s">
        <v>238</v>
      </c>
      <c r="J1605" s="11" t="s">
        <v>240</v>
      </c>
      <c r="K1605" s="11" t="s">
        <v>4263</v>
      </c>
      <c r="L1605" s="11">
        <v>2</v>
      </c>
    </row>
    <row r="1606" spans="1:12">
      <c r="A1606" s="11" t="s">
        <v>2917</v>
      </c>
      <c r="D1606" s="11" t="s">
        <v>239</v>
      </c>
      <c r="E1606" s="19" t="s">
        <v>3146</v>
      </c>
      <c r="F1606" s="10">
        <v>42036</v>
      </c>
      <c r="G1606" s="10">
        <v>45689</v>
      </c>
      <c r="H1606" s="11">
        <v>11</v>
      </c>
      <c r="I1606" s="20" t="s">
        <v>238</v>
      </c>
      <c r="J1606" s="11" t="s">
        <v>240</v>
      </c>
      <c r="K1606" s="11" t="s">
        <v>4263</v>
      </c>
      <c r="L1606" s="11">
        <v>2</v>
      </c>
    </row>
    <row r="1607" spans="1:12">
      <c r="A1607" s="11" t="s">
        <v>2918</v>
      </c>
      <c r="D1607" s="11" t="s">
        <v>239</v>
      </c>
      <c r="E1607" s="19" t="s">
        <v>3147</v>
      </c>
      <c r="F1607" s="10">
        <v>42036</v>
      </c>
      <c r="G1607" s="10">
        <v>45689</v>
      </c>
      <c r="H1607" s="11">
        <v>11</v>
      </c>
      <c r="I1607" s="20" t="s">
        <v>238</v>
      </c>
      <c r="J1607" s="11" t="s">
        <v>240</v>
      </c>
      <c r="K1607" s="11" t="s">
        <v>4263</v>
      </c>
      <c r="L1607" s="11">
        <v>2</v>
      </c>
    </row>
    <row r="1608" spans="1:12">
      <c r="A1608" s="11" t="s">
        <v>2859</v>
      </c>
      <c r="D1608" s="11" t="s">
        <v>239</v>
      </c>
      <c r="E1608" s="19" t="s">
        <v>3148</v>
      </c>
      <c r="F1608" s="10">
        <v>42036</v>
      </c>
      <c r="G1608" s="10">
        <v>45689</v>
      </c>
      <c r="H1608" s="11">
        <v>11</v>
      </c>
      <c r="I1608" s="20" t="s">
        <v>238</v>
      </c>
      <c r="J1608" s="11" t="s">
        <v>240</v>
      </c>
      <c r="K1608" s="11" t="s">
        <v>4263</v>
      </c>
      <c r="L1608" s="11">
        <v>2</v>
      </c>
    </row>
    <row r="1609" spans="1:12">
      <c r="A1609" s="11" t="s">
        <v>2860</v>
      </c>
      <c r="D1609" s="11" t="s">
        <v>239</v>
      </c>
      <c r="E1609" s="19" t="s">
        <v>3149</v>
      </c>
      <c r="F1609" s="10">
        <v>42036</v>
      </c>
      <c r="G1609" s="10">
        <v>45689</v>
      </c>
      <c r="H1609" s="11">
        <v>11</v>
      </c>
      <c r="I1609" s="20" t="s">
        <v>238</v>
      </c>
      <c r="J1609" s="11" t="s">
        <v>240</v>
      </c>
      <c r="K1609" s="11" t="s">
        <v>4263</v>
      </c>
      <c r="L1609" s="11">
        <v>2</v>
      </c>
    </row>
    <row r="1610" spans="1:12">
      <c r="A1610" s="11" t="s">
        <v>2861</v>
      </c>
      <c r="D1610" s="11" t="s">
        <v>239</v>
      </c>
      <c r="E1610" s="19" t="s">
        <v>3150</v>
      </c>
      <c r="F1610" s="10">
        <v>42036</v>
      </c>
      <c r="G1610" s="10">
        <v>45689</v>
      </c>
      <c r="H1610" s="11">
        <v>11</v>
      </c>
      <c r="I1610" s="20" t="s">
        <v>238</v>
      </c>
      <c r="J1610" s="11" t="s">
        <v>240</v>
      </c>
      <c r="K1610" s="11" t="s">
        <v>4263</v>
      </c>
      <c r="L1610" s="11">
        <v>2</v>
      </c>
    </row>
    <row r="1611" spans="1:12">
      <c r="A1611" s="11" t="s">
        <v>2862</v>
      </c>
      <c r="D1611" s="11" t="s">
        <v>239</v>
      </c>
      <c r="E1611" s="19" t="s">
        <v>3151</v>
      </c>
      <c r="F1611" s="10">
        <v>42036</v>
      </c>
      <c r="G1611" s="10">
        <v>45689</v>
      </c>
      <c r="H1611" s="11">
        <v>11</v>
      </c>
      <c r="I1611" s="20" t="s">
        <v>238</v>
      </c>
      <c r="J1611" s="11" t="s">
        <v>240</v>
      </c>
      <c r="K1611" s="11" t="s">
        <v>4263</v>
      </c>
      <c r="L1611" s="11">
        <v>2</v>
      </c>
    </row>
    <row r="1612" spans="1:12">
      <c r="A1612" s="11" t="s">
        <v>2863</v>
      </c>
      <c r="D1612" s="11" t="s">
        <v>239</v>
      </c>
      <c r="E1612" s="19" t="s">
        <v>3152</v>
      </c>
      <c r="F1612" s="10">
        <v>42036</v>
      </c>
      <c r="G1612" s="10">
        <v>45689</v>
      </c>
      <c r="H1612" s="11">
        <v>11</v>
      </c>
      <c r="I1612" s="20" t="s">
        <v>238</v>
      </c>
      <c r="J1612" s="11" t="s">
        <v>240</v>
      </c>
      <c r="K1612" s="11" t="s">
        <v>4263</v>
      </c>
      <c r="L1612" s="11">
        <v>2</v>
      </c>
    </row>
    <row r="1613" spans="1:12">
      <c r="A1613" s="11" t="s">
        <v>2864</v>
      </c>
      <c r="D1613" s="11" t="s">
        <v>239</v>
      </c>
      <c r="E1613" s="19" t="s">
        <v>3153</v>
      </c>
      <c r="F1613" s="10">
        <v>42036</v>
      </c>
      <c r="G1613" s="10">
        <v>45689</v>
      </c>
      <c r="H1613" s="11">
        <v>11</v>
      </c>
      <c r="I1613" s="20" t="s">
        <v>238</v>
      </c>
      <c r="J1613" s="11" t="s">
        <v>240</v>
      </c>
      <c r="K1613" s="11" t="s">
        <v>4263</v>
      </c>
      <c r="L1613" s="11">
        <v>2</v>
      </c>
    </row>
    <row r="1614" spans="1:12">
      <c r="A1614" s="11" t="s">
        <v>2865</v>
      </c>
      <c r="D1614" s="11" t="s">
        <v>239</v>
      </c>
      <c r="E1614" s="19" t="s">
        <v>3154</v>
      </c>
      <c r="F1614" s="10">
        <v>42036</v>
      </c>
      <c r="G1614" s="10">
        <v>45689</v>
      </c>
      <c r="H1614" s="11">
        <v>11</v>
      </c>
      <c r="I1614" s="20" t="s">
        <v>238</v>
      </c>
      <c r="J1614" s="11" t="s">
        <v>240</v>
      </c>
      <c r="K1614" s="11" t="s">
        <v>4263</v>
      </c>
      <c r="L1614" s="11">
        <v>2</v>
      </c>
    </row>
    <row r="1615" spans="1:12">
      <c r="A1615" s="11" t="s">
        <v>2866</v>
      </c>
      <c r="D1615" s="11" t="s">
        <v>239</v>
      </c>
      <c r="E1615" s="19" t="s">
        <v>3155</v>
      </c>
      <c r="F1615" s="10">
        <v>42036</v>
      </c>
      <c r="G1615" s="10">
        <v>45689</v>
      </c>
      <c r="H1615" s="11">
        <v>11</v>
      </c>
      <c r="I1615" s="20" t="s">
        <v>238</v>
      </c>
      <c r="J1615" s="11" t="s">
        <v>240</v>
      </c>
      <c r="K1615" s="11" t="s">
        <v>4263</v>
      </c>
      <c r="L1615" s="11">
        <v>2</v>
      </c>
    </row>
    <row r="1616" spans="1:12">
      <c r="A1616" s="11" t="s">
        <v>2867</v>
      </c>
      <c r="D1616" s="11" t="s">
        <v>239</v>
      </c>
      <c r="E1616" s="19" t="s">
        <v>3156</v>
      </c>
      <c r="F1616" s="10">
        <v>42036</v>
      </c>
      <c r="G1616" s="10">
        <v>45689</v>
      </c>
      <c r="H1616" s="11">
        <v>11</v>
      </c>
      <c r="I1616" s="20" t="s">
        <v>238</v>
      </c>
      <c r="J1616" s="11" t="s">
        <v>240</v>
      </c>
      <c r="K1616" s="11" t="s">
        <v>4263</v>
      </c>
      <c r="L1616" s="11">
        <v>2</v>
      </c>
    </row>
    <row r="1617" spans="1:12">
      <c r="A1617" s="11" t="s">
        <v>2919</v>
      </c>
      <c r="D1617" s="11" t="s">
        <v>239</v>
      </c>
      <c r="E1617" s="19" t="s">
        <v>3157</v>
      </c>
      <c r="F1617" s="10">
        <v>42036</v>
      </c>
      <c r="G1617" s="10">
        <v>45689</v>
      </c>
      <c r="H1617" s="11">
        <v>11</v>
      </c>
      <c r="I1617" s="20" t="s">
        <v>238</v>
      </c>
      <c r="J1617" s="11" t="s">
        <v>240</v>
      </c>
      <c r="K1617" s="11" t="s">
        <v>4263</v>
      </c>
      <c r="L1617" s="11">
        <v>2</v>
      </c>
    </row>
    <row r="1618" spans="1:12">
      <c r="A1618" s="11" t="s">
        <v>2920</v>
      </c>
      <c r="D1618" s="11" t="s">
        <v>239</v>
      </c>
      <c r="E1618" s="19" t="s">
        <v>3158</v>
      </c>
      <c r="F1618" s="10">
        <v>42036</v>
      </c>
      <c r="G1618" s="10">
        <v>45689</v>
      </c>
      <c r="H1618" s="11">
        <v>11</v>
      </c>
      <c r="I1618" s="20" t="s">
        <v>238</v>
      </c>
      <c r="J1618" s="11" t="s">
        <v>240</v>
      </c>
      <c r="K1618" s="11" t="s">
        <v>4263</v>
      </c>
      <c r="L1618" s="11">
        <v>2</v>
      </c>
    </row>
    <row r="1619" spans="1:12">
      <c r="A1619" s="11" t="s">
        <v>2921</v>
      </c>
      <c r="D1619" s="11" t="s">
        <v>239</v>
      </c>
      <c r="E1619" s="19" t="s">
        <v>3159</v>
      </c>
      <c r="F1619" s="10">
        <v>42036</v>
      </c>
      <c r="G1619" s="10">
        <v>45689</v>
      </c>
      <c r="H1619" s="11">
        <v>11</v>
      </c>
      <c r="I1619" s="20" t="s">
        <v>238</v>
      </c>
      <c r="J1619" s="11" t="s">
        <v>240</v>
      </c>
      <c r="K1619" s="11" t="s">
        <v>4263</v>
      </c>
      <c r="L1619" s="11">
        <v>2</v>
      </c>
    </row>
    <row r="1620" spans="1:12">
      <c r="A1620" s="11" t="s">
        <v>2871</v>
      </c>
      <c r="D1620" s="11" t="s">
        <v>239</v>
      </c>
      <c r="E1620" s="19" t="s">
        <v>3160</v>
      </c>
      <c r="F1620" s="10">
        <v>42036</v>
      </c>
      <c r="G1620" s="10">
        <v>45689</v>
      </c>
      <c r="H1620" s="11">
        <v>11</v>
      </c>
      <c r="I1620" s="20" t="s">
        <v>238</v>
      </c>
      <c r="J1620" s="11" t="s">
        <v>240</v>
      </c>
      <c r="K1620" s="11" t="s">
        <v>4263</v>
      </c>
      <c r="L1620" s="11">
        <v>2</v>
      </c>
    </row>
    <row r="1621" spans="1:12">
      <c r="A1621" s="11" t="s">
        <v>2872</v>
      </c>
      <c r="D1621" s="11" t="s">
        <v>239</v>
      </c>
      <c r="E1621" s="19" t="s">
        <v>3161</v>
      </c>
      <c r="F1621" s="10">
        <v>42036</v>
      </c>
      <c r="G1621" s="10">
        <v>45689</v>
      </c>
      <c r="H1621" s="11">
        <v>11</v>
      </c>
      <c r="I1621" s="20" t="s">
        <v>238</v>
      </c>
      <c r="J1621" s="11" t="s">
        <v>240</v>
      </c>
      <c r="K1621" s="11" t="s">
        <v>4263</v>
      </c>
      <c r="L1621" s="11">
        <v>2</v>
      </c>
    </row>
    <row r="1622" spans="1:12">
      <c r="A1622" s="11" t="s">
        <v>2873</v>
      </c>
      <c r="D1622" s="11" t="s">
        <v>239</v>
      </c>
      <c r="E1622" s="19" t="s">
        <v>3162</v>
      </c>
      <c r="F1622" s="10">
        <v>42036</v>
      </c>
      <c r="G1622" s="10">
        <v>45689</v>
      </c>
      <c r="H1622" s="11">
        <v>11</v>
      </c>
      <c r="I1622" s="20" t="s">
        <v>238</v>
      </c>
      <c r="J1622" s="11" t="s">
        <v>240</v>
      </c>
      <c r="K1622" s="11" t="s">
        <v>4263</v>
      </c>
      <c r="L1622" s="11">
        <v>2</v>
      </c>
    </row>
    <row r="1623" spans="1:12">
      <c r="A1623" s="11" t="s">
        <v>2874</v>
      </c>
      <c r="D1623" s="11" t="s">
        <v>239</v>
      </c>
      <c r="E1623" s="19" t="s">
        <v>3163</v>
      </c>
      <c r="F1623" s="10">
        <v>42036</v>
      </c>
      <c r="G1623" s="10">
        <v>45689</v>
      </c>
      <c r="H1623" s="11">
        <v>11</v>
      </c>
      <c r="I1623" s="20" t="s">
        <v>238</v>
      </c>
      <c r="J1623" s="11" t="s">
        <v>240</v>
      </c>
      <c r="K1623" s="11" t="s">
        <v>4263</v>
      </c>
      <c r="L1623" s="11">
        <v>2</v>
      </c>
    </row>
    <row r="1624" spans="1:12">
      <c r="A1624" s="11" t="s">
        <v>2875</v>
      </c>
      <c r="D1624" s="11" t="s">
        <v>239</v>
      </c>
      <c r="E1624" s="19" t="s">
        <v>3164</v>
      </c>
      <c r="F1624" s="10">
        <v>42036</v>
      </c>
      <c r="G1624" s="10">
        <v>45689</v>
      </c>
      <c r="H1624" s="11">
        <v>11</v>
      </c>
      <c r="I1624" s="20" t="s">
        <v>238</v>
      </c>
      <c r="J1624" s="11" t="s">
        <v>240</v>
      </c>
      <c r="K1624" s="11" t="s">
        <v>4263</v>
      </c>
      <c r="L1624" s="11">
        <v>2</v>
      </c>
    </row>
    <row r="1625" spans="1:12">
      <c r="A1625" s="11" t="s">
        <v>2876</v>
      </c>
      <c r="D1625" s="11" t="s">
        <v>239</v>
      </c>
      <c r="E1625" s="19" t="s">
        <v>3165</v>
      </c>
      <c r="F1625" s="10">
        <v>42036</v>
      </c>
      <c r="G1625" s="10">
        <v>45689</v>
      </c>
      <c r="H1625" s="11">
        <v>11</v>
      </c>
      <c r="I1625" s="20" t="s">
        <v>238</v>
      </c>
      <c r="J1625" s="11" t="s">
        <v>240</v>
      </c>
      <c r="K1625" s="11" t="s">
        <v>4263</v>
      </c>
      <c r="L1625" s="11">
        <v>2</v>
      </c>
    </row>
    <row r="1626" spans="1:12">
      <c r="A1626" s="11" t="s">
        <v>2877</v>
      </c>
      <c r="D1626" s="11" t="s">
        <v>239</v>
      </c>
      <c r="E1626" s="19" t="s">
        <v>3166</v>
      </c>
      <c r="F1626" s="10">
        <v>42036</v>
      </c>
      <c r="G1626" s="10">
        <v>45689</v>
      </c>
      <c r="H1626" s="11">
        <v>11</v>
      </c>
      <c r="I1626" s="20" t="s">
        <v>238</v>
      </c>
      <c r="J1626" s="11" t="s">
        <v>240</v>
      </c>
      <c r="K1626" s="11" t="s">
        <v>4263</v>
      </c>
      <c r="L1626" s="11">
        <v>2</v>
      </c>
    </row>
    <row r="1627" spans="1:12">
      <c r="A1627" s="11" t="s">
        <v>2878</v>
      </c>
      <c r="D1627" s="11" t="s">
        <v>239</v>
      </c>
      <c r="E1627" s="19" t="s">
        <v>3167</v>
      </c>
      <c r="F1627" s="10">
        <v>42036</v>
      </c>
      <c r="G1627" s="10">
        <v>45689</v>
      </c>
      <c r="H1627" s="11">
        <v>11</v>
      </c>
      <c r="I1627" s="20" t="s">
        <v>238</v>
      </c>
      <c r="J1627" s="11" t="s">
        <v>240</v>
      </c>
      <c r="K1627" s="11" t="s">
        <v>4263</v>
      </c>
      <c r="L1627" s="11">
        <v>2</v>
      </c>
    </row>
    <row r="1628" spans="1:12">
      <c r="A1628" s="11" t="s">
        <v>2879</v>
      </c>
      <c r="D1628" s="11" t="s">
        <v>239</v>
      </c>
      <c r="E1628" s="19" t="s">
        <v>3168</v>
      </c>
      <c r="F1628" s="10">
        <v>42036</v>
      </c>
      <c r="G1628" s="10">
        <v>45689</v>
      </c>
      <c r="H1628" s="11">
        <v>11</v>
      </c>
      <c r="I1628" s="20" t="s">
        <v>238</v>
      </c>
      <c r="J1628" s="11" t="s">
        <v>240</v>
      </c>
      <c r="K1628" s="11" t="s">
        <v>4263</v>
      </c>
      <c r="L1628" s="11">
        <v>2</v>
      </c>
    </row>
    <row r="1629" spans="1:12">
      <c r="A1629" s="11" t="s">
        <v>2880</v>
      </c>
      <c r="D1629" s="11" t="s">
        <v>239</v>
      </c>
      <c r="E1629" s="19" t="s">
        <v>3169</v>
      </c>
      <c r="F1629" s="10">
        <v>42036</v>
      </c>
      <c r="G1629" s="10">
        <v>45689</v>
      </c>
      <c r="H1629" s="11">
        <v>11</v>
      </c>
      <c r="I1629" s="20" t="s">
        <v>238</v>
      </c>
      <c r="J1629" s="11" t="s">
        <v>240</v>
      </c>
      <c r="K1629" s="11" t="s">
        <v>4263</v>
      </c>
      <c r="L1629" s="11">
        <v>2</v>
      </c>
    </row>
    <row r="1630" spans="1:12">
      <c r="A1630" s="11" t="s">
        <v>2881</v>
      </c>
      <c r="D1630" s="11" t="s">
        <v>239</v>
      </c>
      <c r="E1630" s="19" t="s">
        <v>3170</v>
      </c>
      <c r="F1630" s="10">
        <v>42036</v>
      </c>
      <c r="G1630" s="10">
        <v>45689</v>
      </c>
      <c r="H1630" s="11">
        <v>11</v>
      </c>
      <c r="I1630" s="20" t="s">
        <v>238</v>
      </c>
      <c r="J1630" s="11" t="s">
        <v>240</v>
      </c>
      <c r="K1630" s="11" t="s">
        <v>4263</v>
      </c>
      <c r="L1630" s="11">
        <v>2</v>
      </c>
    </row>
    <row r="1631" spans="1:12">
      <c r="A1631" s="11" t="s">
        <v>2882</v>
      </c>
      <c r="D1631" s="11" t="s">
        <v>239</v>
      </c>
      <c r="E1631" s="19" t="s">
        <v>3171</v>
      </c>
      <c r="F1631" s="10">
        <v>42036</v>
      </c>
      <c r="G1631" s="10">
        <v>45689</v>
      </c>
      <c r="H1631" s="11">
        <v>11</v>
      </c>
      <c r="I1631" s="20" t="s">
        <v>238</v>
      </c>
      <c r="J1631" s="11" t="s">
        <v>240</v>
      </c>
      <c r="K1631" s="11" t="s">
        <v>4263</v>
      </c>
      <c r="L1631" s="11">
        <v>2</v>
      </c>
    </row>
    <row r="1632" spans="1:12">
      <c r="A1632" s="11" t="s">
        <v>2922</v>
      </c>
      <c r="D1632" s="11" t="s">
        <v>239</v>
      </c>
      <c r="E1632" s="19" t="s">
        <v>3172</v>
      </c>
      <c r="F1632" s="10">
        <v>42036</v>
      </c>
      <c r="G1632" s="10">
        <v>45689</v>
      </c>
      <c r="H1632" s="11">
        <v>11</v>
      </c>
      <c r="I1632" s="20" t="s">
        <v>238</v>
      </c>
      <c r="J1632" s="11" t="s">
        <v>240</v>
      </c>
      <c r="K1632" s="11" t="s">
        <v>4263</v>
      </c>
      <c r="L1632" s="11">
        <v>2</v>
      </c>
    </row>
    <row r="1633" spans="1:12">
      <c r="A1633" s="11" t="s">
        <v>2923</v>
      </c>
      <c r="D1633" s="11" t="s">
        <v>239</v>
      </c>
      <c r="E1633" s="19" t="s">
        <v>3173</v>
      </c>
      <c r="F1633" s="10">
        <v>42036</v>
      </c>
      <c r="G1633" s="10">
        <v>45689</v>
      </c>
      <c r="H1633" s="11">
        <v>11</v>
      </c>
      <c r="I1633" s="20" t="s">
        <v>238</v>
      </c>
      <c r="J1633" s="11" t="s">
        <v>240</v>
      </c>
      <c r="K1633" s="11" t="s">
        <v>4263</v>
      </c>
      <c r="L1633" s="11">
        <v>2</v>
      </c>
    </row>
    <row r="1634" spans="1:12">
      <c r="A1634" s="11" t="s">
        <v>2924</v>
      </c>
      <c r="D1634" s="11" t="s">
        <v>239</v>
      </c>
      <c r="E1634" s="19" t="s">
        <v>3174</v>
      </c>
      <c r="F1634" s="10">
        <v>42036</v>
      </c>
      <c r="G1634" s="10">
        <v>45689</v>
      </c>
      <c r="H1634" s="11">
        <v>11</v>
      </c>
      <c r="I1634" s="20" t="s">
        <v>238</v>
      </c>
      <c r="J1634" s="11" t="s">
        <v>240</v>
      </c>
      <c r="K1634" s="11" t="s">
        <v>4263</v>
      </c>
      <c r="L1634" s="11">
        <v>2</v>
      </c>
    </row>
    <row r="1635" spans="1:12">
      <c r="A1635" s="11" t="s">
        <v>2925</v>
      </c>
      <c r="D1635" s="11" t="s">
        <v>239</v>
      </c>
      <c r="E1635" s="19" t="s">
        <v>3175</v>
      </c>
      <c r="F1635" s="10">
        <v>42036</v>
      </c>
      <c r="G1635" s="10">
        <v>45689</v>
      </c>
      <c r="H1635" s="11">
        <v>11</v>
      </c>
      <c r="I1635" s="20" t="s">
        <v>238</v>
      </c>
      <c r="J1635" s="11" t="s">
        <v>240</v>
      </c>
      <c r="K1635" s="11" t="s">
        <v>4263</v>
      </c>
      <c r="L1635" s="11">
        <v>2</v>
      </c>
    </row>
    <row r="1636" spans="1:12">
      <c r="A1636" s="11" t="s">
        <v>2926</v>
      </c>
      <c r="D1636" s="11" t="s">
        <v>239</v>
      </c>
      <c r="E1636" s="19" t="s">
        <v>3176</v>
      </c>
      <c r="F1636" s="10">
        <v>42036</v>
      </c>
      <c r="G1636" s="10">
        <v>45689</v>
      </c>
      <c r="H1636" s="11">
        <v>11</v>
      </c>
      <c r="I1636" s="20" t="s">
        <v>238</v>
      </c>
      <c r="J1636" s="11" t="s">
        <v>240</v>
      </c>
      <c r="K1636" s="11" t="s">
        <v>4263</v>
      </c>
      <c r="L1636" s="11">
        <v>2</v>
      </c>
    </row>
    <row r="1637" spans="1:12">
      <c r="A1637" s="11" t="s">
        <v>2927</v>
      </c>
      <c r="D1637" s="11" t="s">
        <v>239</v>
      </c>
      <c r="E1637" s="19" t="s">
        <v>3177</v>
      </c>
      <c r="F1637" s="10">
        <v>42036</v>
      </c>
      <c r="G1637" s="10">
        <v>45689</v>
      </c>
      <c r="H1637" s="11">
        <v>11</v>
      </c>
      <c r="I1637" s="20" t="s">
        <v>238</v>
      </c>
      <c r="J1637" s="11" t="s">
        <v>240</v>
      </c>
      <c r="K1637" s="11" t="s">
        <v>4263</v>
      </c>
      <c r="L1637" s="11">
        <v>2</v>
      </c>
    </row>
    <row r="1638" spans="1:12">
      <c r="A1638" s="11" t="s">
        <v>2928</v>
      </c>
      <c r="D1638" s="11" t="s">
        <v>239</v>
      </c>
      <c r="E1638" s="19" t="s">
        <v>3178</v>
      </c>
      <c r="F1638" s="10">
        <v>42036</v>
      </c>
      <c r="G1638" s="10">
        <v>45689</v>
      </c>
      <c r="H1638" s="11">
        <v>11</v>
      </c>
      <c r="I1638" s="20" t="s">
        <v>238</v>
      </c>
      <c r="J1638" s="11" t="s">
        <v>240</v>
      </c>
      <c r="K1638" s="11" t="s">
        <v>4263</v>
      </c>
      <c r="L1638" s="11">
        <v>2</v>
      </c>
    </row>
    <row r="1639" spans="1:12">
      <c r="A1639" s="11" t="s">
        <v>2929</v>
      </c>
      <c r="D1639" s="11" t="s">
        <v>239</v>
      </c>
      <c r="E1639" s="19" t="s">
        <v>3179</v>
      </c>
      <c r="F1639" s="10">
        <v>42036</v>
      </c>
      <c r="G1639" s="10">
        <v>45689</v>
      </c>
      <c r="H1639" s="11">
        <v>11</v>
      </c>
      <c r="I1639" s="20" t="s">
        <v>238</v>
      </c>
      <c r="J1639" s="11" t="s">
        <v>240</v>
      </c>
      <c r="K1639" s="11" t="s">
        <v>4263</v>
      </c>
      <c r="L1639" s="11">
        <v>2</v>
      </c>
    </row>
    <row r="1640" spans="1:12">
      <c r="A1640" s="11" t="s">
        <v>2930</v>
      </c>
      <c r="D1640" s="11" t="s">
        <v>239</v>
      </c>
      <c r="E1640" s="19" t="s">
        <v>3180</v>
      </c>
      <c r="F1640" s="10">
        <v>42036</v>
      </c>
      <c r="G1640" s="10">
        <v>45689</v>
      </c>
      <c r="H1640" s="11">
        <v>11</v>
      </c>
      <c r="I1640" s="20" t="s">
        <v>238</v>
      </c>
      <c r="J1640" s="11" t="s">
        <v>240</v>
      </c>
      <c r="K1640" s="11" t="s">
        <v>4263</v>
      </c>
      <c r="L1640" s="11">
        <v>2</v>
      </c>
    </row>
    <row r="1641" spans="1:12">
      <c r="A1641" s="11" t="s">
        <v>2931</v>
      </c>
      <c r="D1641" s="11" t="s">
        <v>239</v>
      </c>
      <c r="E1641" s="19" t="s">
        <v>3181</v>
      </c>
      <c r="F1641" s="10">
        <v>42036</v>
      </c>
      <c r="G1641" s="10">
        <v>45689</v>
      </c>
      <c r="H1641" s="11">
        <v>11</v>
      </c>
      <c r="I1641" s="20" t="s">
        <v>238</v>
      </c>
      <c r="J1641" s="11" t="s">
        <v>240</v>
      </c>
      <c r="K1641" s="11" t="s">
        <v>4263</v>
      </c>
      <c r="L1641" s="11">
        <v>2</v>
      </c>
    </row>
    <row r="1642" spans="1:12">
      <c r="A1642" s="11" t="s">
        <v>2932</v>
      </c>
      <c r="D1642" s="11" t="s">
        <v>239</v>
      </c>
      <c r="E1642" s="19" t="s">
        <v>3182</v>
      </c>
      <c r="F1642" s="10">
        <v>42036</v>
      </c>
      <c r="G1642" s="10">
        <v>45689</v>
      </c>
      <c r="H1642" s="11">
        <v>11</v>
      </c>
      <c r="I1642" s="20" t="s">
        <v>238</v>
      </c>
      <c r="J1642" s="11" t="s">
        <v>240</v>
      </c>
      <c r="K1642" s="11" t="s">
        <v>4263</v>
      </c>
      <c r="L1642" s="11">
        <v>2</v>
      </c>
    </row>
    <row r="1643" spans="1:12">
      <c r="A1643" s="11" t="s">
        <v>2933</v>
      </c>
      <c r="D1643" s="11" t="s">
        <v>239</v>
      </c>
      <c r="E1643" s="19" t="s">
        <v>3183</v>
      </c>
      <c r="F1643" s="10">
        <v>42036</v>
      </c>
      <c r="G1643" s="10">
        <v>45689</v>
      </c>
      <c r="H1643" s="11">
        <v>11</v>
      </c>
      <c r="I1643" s="20" t="s">
        <v>238</v>
      </c>
      <c r="J1643" s="11" t="s">
        <v>240</v>
      </c>
      <c r="K1643" s="11" t="s">
        <v>4263</v>
      </c>
      <c r="L1643" s="11">
        <v>2</v>
      </c>
    </row>
    <row r="1644" spans="1:12">
      <c r="A1644" s="11" t="s">
        <v>2934</v>
      </c>
      <c r="D1644" s="11" t="s">
        <v>239</v>
      </c>
      <c r="E1644" s="19" t="s">
        <v>3184</v>
      </c>
      <c r="F1644" s="10">
        <v>42036</v>
      </c>
      <c r="G1644" s="10">
        <v>45689</v>
      </c>
      <c r="H1644" s="11">
        <v>11</v>
      </c>
      <c r="I1644" s="20" t="s">
        <v>238</v>
      </c>
      <c r="J1644" s="11" t="s">
        <v>240</v>
      </c>
      <c r="K1644" s="11" t="s">
        <v>4263</v>
      </c>
      <c r="L1644" s="11">
        <v>2</v>
      </c>
    </row>
    <row r="1645" spans="1:12">
      <c r="A1645" s="11" t="s">
        <v>2935</v>
      </c>
      <c r="D1645" s="11" t="s">
        <v>239</v>
      </c>
      <c r="E1645" s="19" t="s">
        <v>3185</v>
      </c>
      <c r="F1645" s="10">
        <v>42036</v>
      </c>
      <c r="G1645" s="10">
        <v>45689</v>
      </c>
      <c r="H1645" s="11">
        <v>11</v>
      </c>
      <c r="I1645" s="20" t="s">
        <v>238</v>
      </c>
      <c r="J1645" s="11" t="s">
        <v>240</v>
      </c>
      <c r="K1645" s="11" t="s">
        <v>4263</v>
      </c>
      <c r="L1645" s="11">
        <v>2</v>
      </c>
    </row>
    <row r="1646" spans="1:12">
      <c r="A1646" s="11" t="s">
        <v>2936</v>
      </c>
      <c r="D1646" s="11" t="s">
        <v>239</v>
      </c>
      <c r="E1646" s="19" t="s">
        <v>3186</v>
      </c>
      <c r="F1646" s="10">
        <v>42036</v>
      </c>
      <c r="G1646" s="10">
        <v>45689</v>
      </c>
      <c r="H1646" s="11">
        <v>11</v>
      </c>
      <c r="I1646" s="20" t="s">
        <v>238</v>
      </c>
      <c r="J1646" s="11" t="s">
        <v>240</v>
      </c>
      <c r="K1646" s="11" t="s">
        <v>4263</v>
      </c>
      <c r="L1646" s="11">
        <v>2</v>
      </c>
    </row>
    <row r="1647" spans="1:12">
      <c r="A1647" s="11" t="s">
        <v>2937</v>
      </c>
      <c r="D1647" s="11" t="s">
        <v>239</v>
      </c>
      <c r="E1647" s="19" t="s">
        <v>3187</v>
      </c>
      <c r="F1647" s="10">
        <v>42036</v>
      </c>
      <c r="G1647" s="10">
        <v>45689</v>
      </c>
      <c r="H1647" s="11">
        <v>11</v>
      </c>
      <c r="I1647" s="20" t="s">
        <v>238</v>
      </c>
      <c r="J1647" s="11" t="s">
        <v>240</v>
      </c>
      <c r="K1647" s="11" t="s">
        <v>4263</v>
      </c>
      <c r="L1647" s="11">
        <v>2</v>
      </c>
    </row>
    <row r="1648" spans="1:12">
      <c r="A1648" s="11" t="s">
        <v>2938</v>
      </c>
      <c r="D1648" s="11" t="s">
        <v>239</v>
      </c>
      <c r="E1648" s="19" t="s">
        <v>3188</v>
      </c>
      <c r="F1648" s="10">
        <v>42036</v>
      </c>
      <c r="G1648" s="10">
        <v>45689</v>
      </c>
      <c r="H1648" s="11">
        <v>11</v>
      </c>
      <c r="I1648" s="20" t="s">
        <v>238</v>
      </c>
      <c r="J1648" s="11" t="s">
        <v>240</v>
      </c>
      <c r="K1648" s="11" t="s">
        <v>4263</v>
      </c>
      <c r="L1648" s="11">
        <v>2</v>
      </c>
    </row>
    <row r="1649" spans="1:12">
      <c r="A1649" s="11" t="s">
        <v>2939</v>
      </c>
      <c r="D1649" s="11" t="s">
        <v>239</v>
      </c>
      <c r="E1649" s="19" t="s">
        <v>3189</v>
      </c>
      <c r="F1649" s="10">
        <v>42036</v>
      </c>
      <c r="G1649" s="10">
        <v>45689</v>
      </c>
      <c r="H1649" s="11">
        <v>11</v>
      </c>
      <c r="I1649" s="20" t="s">
        <v>238</v>
      </c>
      <c r="J1649" s="11" t="s">
        <v>240</v>
      </c>
      <c r="K1649" s="11" t="s">
        <v>4263</v>
      </c>
      <c r="L1649" s="11">
        <v>2</v>
      </c>
    </row>
    <row r="1650" spans="1:12">
      <c r="A1650" s="11" t="s">
        <v>2940</v>
      </c>
      <c r="D1650" s="11" t="s">
        <v>239</v>
      </c>
      <c r="E1650" s="19" t="s">
        <v>3190</v>
      </c>
      <c r="F1650" s="10">
        <v>42036</v>
      </c>
      <c r="G1650" s="10">
        <v>45689</v>
      </c>
      <c r="H1650" s="11">
        <v>11</v>
      </c>
      <c r="I1650" s="20" t="s">
        <v>238</v>
      </c>
      <c r="J1650" s="11" t="s">
        <v>240</v>
      </c>
      <c r="K1650" s="11" t="s">
        <v>4263</v>
      </c>
      <c r="L1650" s="11">
        <v>2</v>
      </c>
    </row>
    <row r="1651" spans="1:12">
      <c r="A1651" s="11" t="s">
        <v>2941</v>
      </c>
      <c r="D1651" s="11" t="s">
        <v>239</v>
      </c>
      <c r="E1651" s="19" t="s">
        <v>3191</v>
      </c>
      <c r="F1651" s="10">
        <v>42036</v>
      </c>
      <c r="G1651" s="10">
        <v>45689</v>
      </c>
      <c r="H1651" s="11">
        <v>11</v>
      </c>
      <c r="I1651" s="20" t="s">
        <v>238</v>
      </c>
      <c r="J1651" s="11" t="s">
        <v>240</v>
      </c>
      <c r="K1651" s="11" t="s">
        <v>4263</v>
      </c>
      <c r="L1651" s="11">
        <v>2</v>
      </c>
    </row>
    <row r="1652" spans="1:12">
      <c r="A1652" s="11" t="s">
        <v>2942</v>
      </c>
      <c r="D1652" s="11" t="s">
        <v>239</v>
      </c>
      <c r="E1652" s="19" t="s">
        <v>3192</v>
      </c>
      <c r="F1652" s="10">
        <v>42036</v>
      </c>
      <c r="G1652" s="10">
        <v>45689</v>
      </c>
      <c r="H1652" s="11">
        <v>11</v>
      </c>
      <c r="I1652" s="20" t="s">
        <v>238</v>
      </c>
      <c r="J1652" s="11" t="s">
        <v>240</v>
      </c>
      <c r="K1652" s="11" t="s">
        <v>4263</v>
      </c>
      <c r="L1652" s="11">
        <v>2</v>
      </c>
    </row>
    <row r="1653" spans="1:12">
      <c r="A1653" s="11" t="s">
        <v>2943</v>
      </c>
      <c r="D1653" s="11" t="s">
        <v>239</v>
      </c>
      <c r="E1653" s="19" t="s">
        <v>3193</v>
      </c>
      <c r="F1653" s="10">
        <v>42036</v>
      </c>
      <c r="G1653" s="10">
        <v>45689</v>
      </c>
      <c r="H1653" s="11">
        <v>11</v>
      </c>
      <c r="I1653" s="20" t="s">
        <v>238</v>
      </c>
      <c r="J1653" s="11" t="s">
        <v>240</v>
      </c>
      <c r="K1653" s="11" t="s">
        <v>4263</v>
      </c>
      <c r="L1653" s="11">
        <v>2</v>
      </c>
    </row>
    <row r="1654" spans="1:12">
      <c r="A1654" s="11" t="s">
        <v>2944</v>
      </c>
      <c r="D1654" s="11" t="s">
        <v>239</v>
      </c>
      <c r="E1654" s="19" t="s">
        <v>3194</v>
      </c>
      <c r="F1654" s="10">
        <v>42036</v>
      </c>
      <c r="G1654" s="10">
        <v>45689</v>
      </c>
      <c r="H1654" s="11">
        <v>11</v>
      </c>
      <c r="I1654" s="20" t="s">
        <v>238</v>
      </c>
      <c r="J1654" s="11" t="s">
        <v>240</v>
      </c>
      <c r="K1654" s="11" t="s">
        <v>4263</v>
      </c>
      <c r="L1654" s="11">
        <v>2</v>
      </c>
    </row>
    <row r="1655" spans="1:12">
      <c r="A1655" s="11" t="s">
        <v>2945</v>
      </c>
      <c r="D1655" s="11" t="s">
        <v>239</v>
      </c>
      <c r="E1655" s="19" t="s">
        <v>3195</v>
      </c>
      <c r="F1655" s="10">
        <v>42036</v>
      </c>
      <c r="G1655" s="10">
        <v>45689</v>
      </c>
      <c r="H1655" s="11">
        <v>11</v>
      </c>
      <c r="I1655" s="20" t="s">
        <v>238</v>
      </c>
      <c r="J1655" s="11" t="s">
        <v>240</v>
      </c>
      <c r="K1655" s="11" t="s">
        <v>4263</v>
      </c>
      <c r="L1655" s="11">
        <v>2</v>
      </c>
    </row>
    <row r="1656" spans="1:12">
      <c r="A1656" s="11" t="s">
        <v>2946</v>
      </c>
      <c r="D1656" s="11" t="s">
        <v>239</v>
      </c>
      <c r="E1656" s="19" t="s">
        <v>3196</v>
      </c>
      <c r="F1656" s="10">
        <v>42036</v>
      </c>
      <c r="G1656" s="10">
        <v>45689</v>
      </c>
      <c r="H1656" s="11">
        <v>11</v>
      </c>
      <c r="I1656" s="20" t="s">
        <v>238</v>
      </c>
      <c r="J1656" s="11" t="s">
        <v>240</v>
      </c>
      <c r="K1656" s="11" t="s">
        <v>4263</v>
      </c>
      <c r="L1656" s="11">
        <v>2</v>
      </c>
    </row>
    <row r="1657" spans="1:12">
      <c r="A1657" s="11" t="s">
        <v>2947</v>
      </c>
      <c r="D1657" s="11" t="s">
        <v>239</v>
      </c>
      <c r="E1657" s="19" t="s">
        <v>3197</v>
      </c>
      <c r="F1657" s="10">
        <v>42036</v>
      </c>
      <c r="G1657" s="10">
        <v>45689</v>
      </c>
      <c r="H1657" s="11">
        <v>11</v>
      </c>
      <c r="I1657" s="20" t="s">
        <v>238</v>
      </c>
      <c r="J1657" s="11" t="s">
        <v>240</v>
      </c>
      <c r="K1657" s="11" t="s">
        <v>4263</v>
      </c>
      <c r="L1657" s="11">
        <v>2</v>
      </c>
    </row>
    <row r="1658" spans="1:12">
      <c r="A1658" s="11" t="s">
        <v>2948</v>
      </c>
      <c r="D1658" s="11" t="s">
        <v>239</v>
      </c>
      <c r="E1658" s="19" t="s">
        <v>3198</v>
      </c>
      <c r="F1658" s="10">
        <v>42036</v>
      </c>
      <c r="G1658" s="10">
        <v>45689</v>
      </c>
      <c r="H1658" s="11">
        <v>11</v>
      </c>
      <c r="I1658" s="20" t="s">
        <v>238</v>
      </c>
      <c r="J1658" s="11" t="s">
        <v>240</v>
      </c>
      <c r="K1658" s="11" t="s">
        <v>4263</v>
      </c>
      <c r="L1658" s="11">
        <v>2</v>
      </c>
    </row>
    <row r="1659" spans="1:12">
      <c r="A1659" s="11" t="s">
        <v>2949</v>
      </c>
      <c r="D1659" s="11" t="s">
        <v>239</v>
      </c>
      <c r="E1659" s="19" t="s">
        <v>3199</v>
      </c>
      <c r="F1659" s="10">
        <v>42036</v>
      </c>
      <c r="G1659" s="10">
        <v>45689</v>
      </c>
      <c r="H1659" s="11">
        <v>11</v>
      </c>
      <c r="I1659" s="20" t="s">
        <v>238</v>
      </c>
      <c r="J1659" s="11" t="s">
        <v>240</v>
      </c>
      <c r="K1659" s="11" t="s">
        <v>4263</v>
      </c>
      <c r="L1659" s="11">
        <v>2</v>
      </c>
    </row>
    <row r="1660" spans="1:12">
      <c r="A1660" s="11" t="s">
        <v>2950</v>
      </c>
      <c r="D1660" s="11" t="s">
        <v>239</v>
      </c>
      <c r="E1660" s="19" t="s">
        <v>3200</v>
      </c>
      <c r="F1660" s="10">
        <v>42036</v>
      </c>
      <c r="G1660" s="10">
        <v>45689</v>
      </c>
      <c r="H1660" s="11">
        <v>11</v>
      </c>
      <c r="I1660" s="20" t="s">
        <v>238</v>
      </c>
      <c r="J1660" s="11" t="s">
        <v>240</v>
      </c>
      <c r="K1660" s="11" t="s">
        <v>4263</v>
      </c>
      <c r="L1660" s="11">
        <v>2</v>
      </c>
    </row>
    <row r="1661" spans="1:12">
      <c r="A1661" s="11" t="s">
        <v>2951</v>
      </c>
      <c r="D1661" s="11" t="s">
        <v>239</v>
      </c>
      <c r="E1661" s="19" t="s">
        <v>3201</v>
      </c>
      <c r="F1661" s="10">
        <v>42036</v>
      </c>
      <c r="G1661" s="10">
        <v>45689</v>
      </c>
      <c r="H1661" s="11">
        <v>11</v>
      </c>
      <c r="I1661" s="20" t="s">
        <v>238</v>
      </c>
      <c r="J1661" s="11" t="s">
        <v>240</v>
      </c>
      <c r="K1661" s="11" t="s">
        <v>4263</v>
      </c>
      <c r="L1661" s="11">
        <v>2</v>
      </c>
    </row>
    <row r="1662" spans="1:12">
      <c r="A1662" s="11" t="s">
        <v>2952</v>
      </c>
      <c r="D1662" s="11" t="s">
        <v>239</v>
      </c>
      <c r="E1662" s="19" t="s">
        <v>3202</v>
      </c>
      <c r="F1662" s="10">
        <v>42036</v>
      </c>
      <c r="G1662" s="10">
        <v>45689</v>
      </c>
      <c r="H1662" s="11">
        <v>11</v>
      </c>
      <c r="I1662" s="20" t="s">
        <v>238</v>
      </c>
      <c r="J1662" s="11" t="s">
        <v>240</v>
      </c>
      <c r="K1662" s="11" t="s">
        <v>4263</v>
      </c>
      <c r="L1662" s="11">
        <v>2</v>
      </c>
    </row>
    <row r="1663" spans="1:12">
      <c r="A1663" s="11" t="s">
        <v>2953</v>
      </c>
      <c r="D1663" s="11" t="s">
        <v>239</v>
      </c>
      <c r="E1663" s="19" t="s">
        <v>3203</v>
      </c>
      <c r="F1663" s="10">
        <v>42036</v>
      </c>
      <c r="G1663" s="10">
        <v>45689</v>
      </c>
      <c r="H1663" s="11">
        <v>11</v>
      </c>
      <c r="I1663" s="20" t="s">
        <v>238</v>
      </c>
      <c r="J1663" s="11" t="s">
        <v>240</v>
      </c>
      <c r="K1663" s="11" t="s">
        <v>4263</v>
      </c>
      <c r="L1663" s="11">
        <v>2</v>
      </c>
    </row>
    <row r="1664" spans="1:12">
      <c r="A1664" s="11" t="s">
        <v>2954</v>
      </c>
      <c r="D1664" s="11" t="s">
        <v>239</v>
      </c>
      <c r="E1664" s="19" t="s">
        <v>3204</v>
      </c>
      <c r="F1664" s="10">
        <v>42036</v>
      </c>
      <c r="G1664" s="10">
        <v>45689</v>
      </c>
      <c r="H1664" s="11">
        <v>11</v>
      </c>
      <c r="I1664" s="20" t="s">
        <v>238</v>
      </c>
      <c r="J1664" s="11" t="s">
        <v>240</v>
      </c>
      <c r="K1664" s="11" t="s">
        <v>4263</v>
      </c>
      <c r="L1664" s="11">
        <v>2</v>
      </c>
    </row>
    <row r="1665" spans="1:12">
      <c r="A1665" s="11" t="s">
        <v>2955</v>
      </c>
      <c r="D1665" s="11" t="s">
        <v>239</v>
      </c>
      <c r="E1665" s="19" t="s">
        <v>3205</v>
      </c>
      <c r="F1665" s="10">
        <v>42036</v>
      </c>
      <c r="G1665" s="10">
        <v>45689</v>
      </c>
      <c r="H1665" s="11">
        <v>11</v>
      </c>
      <c r="I1665" s="20" t="s">
        <v>238</v>
      </c>
      <c r="J1665" s="11" t="s">
        <v>240</v>
      </c>
      <c r="K1665" s="11" t="s">
        <v>4263</v>
      </c>
      <c r="L1665" s="11">
        <v>2</v>
      </c>
    </row>
    <row r="1666" spans="1:12">
      <c r="A1666" s="11" t="s">
        <v>2956</v>
      </c>
      <c r="D1666" s="11" t="s">
        <v>239</v>
      </c>
      <c r="E1666" s="19" t="s">
        <v>3206</v>
      </c>
      <c r="F1666" s="10">
        <v>42036</v>
      </c>
      <c r="G1666" s="10">
        <v>45689</v>
      </c>
      <c r="H1666" s="11">
        <v>11</v>
      </c>
      <c r="I1666" s="20" t="s">
        <v>238</v>
      </c>
      <c r="J1666" s="11" t="s">
        <v>240</v>
      </c>
      <c r="K1666" s="11" t="s">
        <v>4263</v>
      </c>
      <c r="L1666" s="11">
        <v>2</v>
      </c>
    </row>
    <row r="1667" spans="1:12">
      <c r="A1667" s="11" t="s">
        <v>2957</v>
      </c>
      <c r="D1667" s="11" t="s">
        <v>239</v>
      </c>
      <c r="E1667" s="19" t="s">
        <v>3207</v>
      </c>
      <c r="F1667" s="10">
        <v>42036</v>
      </c>
      <c r="G1667" s="10">
        <v>45689</v>
      </c>
      <c r="H1667" s="11">
        <v>11</v>
      </c>
      <c r="I1667" s="20" t="s">
        <v>238</v>
      </c>
      <c r="J1667" s="11" t="s">
        <v>240</v>
      </c>
      <c r="K1667" s="11" t="s">
        <v>4263</v>
      </c>
      <c r="L1667" s="11">
        <v>2</v>
      </c>
    </row>
    <row r="1668" spans="1:12">
      <c r="A1668" s="11" t="s">
        <v>2958</v>
      </c>
      <c r="D1668" s="11" t="s">
        <v>239</v>
      </c>
      <c r="E1668" s="19" t="s">
        <v>3208</v>
      </c>
      <c r="F1668" s="10">
        <v>42036</v>
      </c>
      <c r="G1668" s="10">
        <v>45689</v>
      </c>
      <c r="H1668" s="11">
        <v>11</v>
      </c>
      <c r="I1668" s="20" t="s">
        <v>238</v>
      </c>
      <c r="J1668" s="11" t="s">
        <v>240</v>
      </c>
      <c r="K1668" s="11" t="s">
        <v>4263</v>
      </c>
      <c r="L1668" s="11">
        <v>2</v>
      </c>
    </row>
    <row r="1669" spans="1:12">
      <c r="A1669" s="11" t="s">
        <v>2959</v>
      </c>
      <c r="D1669" s="11" t="s">
        <v>239</v>
      </c>
      <c r="E1669" s="19" t="s">
        <v>3209</v>
      </c>
      <c r="F1669" s="10">
        <v>42036</v>
      </c>
      <c r="G1669" s="10">
        <v>45689</v>
      </c>
      <c r="H1669" s="11">
        <v>11</v>
      </c>
      <c r="I1669" s="20" t="s">
        <v>238</v>
      </c>
      <c r="J1669" s="11" t="s">
        <v>240</v>
      </c>
      <c r="K1669" s="11" t="s">
        <v>4263</v>
      </c>
      <c r="L1669" s="11">
        <v>2</v>
      </c>
    </row>
    <row r="1670" spans="1:12">
      <c r="A1670" s="11" t="s">
        <v>2960</v>
      </c>
      <c r="D1670" s="11" t="s">
        <v>239</v>
      </c>
      <c r="E1670" s="19" t="s">
        <v>3210</v>
      </c>
      <c r="F1670" s="10">
        <v>42036</v>
      </c>
      <c r="G1670" s="10">
        <v>45689</v>
      </c>
      <c r="H1670" s="11">
        <v>11</v>
      </c>
      <c r="I1670" s="20" t="s">
        <v>238</v>
      </c>
      <c r="J1670" s="11" t="s">
        <v>240</v>
      </c>
      <c r="K1670" s="11" t="s">
        <v>4263</v>
      </c>
      <c r="L1670" s="11">
        <v>2</v>
      </c>
    </row>
    <row r="1671" spans="1:12">
      <c r="A1671" s="11" t="s">
        <v>2961</v>
      </c>
      <c r="D1671" s="11" t="s">
        <v>239</v>
      </c>
      <c r="E1671" s="19" t="s">
        <v>3211</v>
      </c>
      <c r="F1671" s="10">
        <v>42036</v>
      </c>
      <c r="G1671" s="10">
        <v>45689</v>
      </c>
      <c r="H1671" s="11">
        <v>11</v>
      </c>
      <c r="I1671" s="20" t="s">
        <v>238</v>
      </c>
      <c r="J1671" s="11" t="s">
        <v>240</v>
      </c>
      <c r="K1671" s="11" t="s">
        <v>4263</v>
      </c>
      <c r="L1671" s="11">
        <v>2</v>
      </c>
    </row>
    <row r="1672" spans="1:12">
      <c r="A1672" s="11" t="s">
        <v>2962</v>
      </c>
      <c r="D1672" s="11" t="s">
        <v>239</v>
      </c>
      <c r="E1672" s="19" t="s">
        <v>3212</v>
      </c>
      <c r="F1672" s="10">
        <v>42036</v>
      </c>
      <c r="G1672" s="10">
        <v>45689</v>
      </c>
      <c r="H1672" s="11">
        <v>11</v>
      </c>
      <c r="I1672" s="20" t="s">
        <v>238</v>
      </c>
      <c r="J1672" s="11" t="s">
        <v>240</v>
      </c>
      <c r="K1672" s="11" t="s">
        <v>4263</v>
      </c>
      <c r="L1672" s="11">
        <v>2</v>
      </c>
    </row>
    <row r="1673" spans="1:12">
      <c r="A1673" s="11" t="s">
        <v>2963</v>
      </c>
      <c r="D1673" s="11" t="s">
        <v>239</v>
      </c>
      <c r="E1673" s="19" t="s">
        <v>3213</v>
      </c>
      <c r="F1673" s="10">
        <v>42036</v>
      </c>
      <c r="G1673" s="10">
        <v>45689</v>
      </c>
      <c r="H1673" s="11">
        <v>11</v>
      </c>
      <c r="I1673" s="20" t="s">
        <v>238</v>
      </c>
      <c r="J1673" s="11" t="s">
        <v>240</v>
      </c>
      <c r="K1673" s="11" t="s">
        <v>4263</v>
      </c>
      <c r="L1673" s="11">
        <v>2</v>
      </c>
    </row>
    <row r="1674" spans="1:12">
      <c r="A1674" s="11" t="s">
        <v>2964</v>
      </c>
      <c r="D1674" s="11" t="s">
        <v>239</v>
      </c>
      <c r="E1674" s="19" t="s">
        <v>3214</v>
      </c>
      <c r="F1674" s="10">
        <v>42036</v>
      </c>
      <c r="G1674" s="10">
        <v>45689</v>
      </c>
      <c r="H1674" s="11">
        <v>11</v>
      </c>
      <c r="I1674" s="20" t="s">
        <v>238</v>
      </c>
      <c r="J1674" s="11" t="s">
        <v>240</v>
      </c>
      <c r="K1674" s="11" t="s">
        <v>4263</v>
      </c>
      <c r="L1674" s="11">
        <v>2</v>
      </c>
    </row>
    <row r="1675" spans="1:12">
      <c r="A1675" s="11" t="s">
        <v>2965</v>
      </c>
      <c r="D1675" s="11" t="s">
        <v>239</v>
      </c>
      <c r="E1675" s="19" t="s">
        <v>3215</v>
      </c>
      <c r="F1675" s="10">
        <v>42036</v>
      </c>
      <c r="G1675" s="10">
        <v>45689</v>
      </c>
      <c r="H1675" s="11">
        <v>11</v>
      </c>
      <c r="I1675" s="20" t="s">
        <v>238</v>
      </c>
      <c r="J1675" s="11" t="s">
        <v>240</v>
      </c>
      <c r="K1675" s="11" t="s">
        <v>4263</v>
      </c>
      <c r="L1675" s="11">
        <v>2</v>
      </c>
    </row>
    <row r="1676" spans="1:12">
      <c r="A1676" s="11" t="s">
        <v>2966</v>
      </c>
      <c r="D1676" s="11" t="s">
        <v>239</v>
      </c>
      <c r="E1676" s="19" t="s">
        <v>3216</v>
      </c>
      <c r="F1676" s="10">
        <v>42036</v>
      </c>
      <c r="G1676" s="10">
        <v>45689</v>
      </c>
      <c r="H1676" s="11">
        <v>11</v>
      </c>
      <c r="I1676" s="20" t="s">
        <v>238</v>
      </c>
      <c r="J1676" s="11" t="s">
        <v>240</v>
      </c>
      <c r="K1676" s="11" t="s">
        <v>4263</v>
      </c>
      <c r="L1676" s="11">
        <v>2</v>
      </c>
    </row>
    <row r="1677" spans="1:12">
      <c r="A1677" s="11" t="s">
        <v>2967</v>
      </c>
      <c r="D1677" s="11" t="s">
        <v>239</v>
      </c>
      <c r="E1677" s="19" t="s">
        <v>3217</v>
      </c>
      <c r="F1677" s="10">
        <v>42036</v>
      </c>
      <c r="G1677" s="10">
        <v>45689</v>
      </c>
      <c r="H1677" s="11">
        <v>11</v>
      </c>
      <c r="I1677" s="20" t="s">
        <v>238</v>
      </c>
      <c r="J1677" s="11" t="s">
        <v>240</v>
      </c>
      <c r="K1677" s="11" t="s">
        <v>4263</v>
      </c>
      <c r="L1677" s="11">
        <v>2</v>
      </c>
    </row>
    <row r="1678" spans="1:12">
      <c r="A1678" s="11" t="s">
        <v>2968</v>
      </c>
      <c r="D1678" s="11" t="s">
        <v>239</v>
      </c>
      <c r="E1678" s="19" t="s">
        <v>3218</v>
      </c>
      <c r="F1678" s="10">
        <v>42036</v>
      </c>
      <c r="G1678" s="10">
        <v>45689</v>
      </c>
      <c r="H1678" s="11">
        <v>11</v>
      </c>
      <c r="I1678" s="20" t="s">
        <v>238</v>
      </c>
      <c r="J1678" s="11" t="s">
        <v>240</v>
      </c>
      <c r="K1678" s="11" t="s">
        <v>4263</v>
      </c>
      <c r="L1678" s="11">
        <v>2</v>
      </c>
    </row>
    <row r="1679" spans="1:12">
      <c r="A1679" s="11" t="s">
        <v>2969</v>
      </c>
      <c r="D1679" s="11" t="s">
        <v>239</v>
      </c>
      <c r="E1679" s="19" t="s">
        <v>3219</v>
      </c>
      <c r="F1679" s="10">
        <v>42036</v>
      </c>
      <c r="G1679" s="10">
        <v>45689</v>
      </c>
      <c r="H1679" s="11">
        <v>11</v>
      </c>
      <c r="I1679" s="20" t="s">
        <v>238</v>
      </c>
      <c r="J1679" s="11" t="s">
        <v>240</v>
      </c>
      <c r="K1679" s="11" t="s">
        <v>4263</v>
      </c>
      <c r="L1679" s="11">
        <v>2</v>
      </c>
    </row>
    <row r="1680" spans="1:12">
      <c r="A1680" s="11" t="s">
        <v>2970</v>
      </c>
      <c r="D1680" s="11" t="s">
        <v>239</v>
      </c>
      <c r="E1680" s="19" t="s">
        <v>3220</v>
      </c>
      <c r="F1680" s="10">
        <v>42036</v>
      </c>
      <c r="G1680" s="10">
        <v>45689</v>
      </c>
      <c r="H1680" s="11">
        <v>11</v>
      </c>
      <c r="I1680" s="20" t="s">
        <v>238</v>
      </c>
      <c r="J1680" s="11" t="s">
        <v>240</v>
      </c>
      <c r="K1680" s="11" t="s">
        <v>4263</v>
      </c>
      <c r="L1680" s="11">
        <v>2</v>
      </c>
    </row>
    <row r="1681" spans="1:12">
      <c r="A1681" s="11" t="s">
        <v>2971</v>
      </c>
      <c r="D1681" s="11" t="s">
        <v>239</v>
      </c>
      <c r="E1681" s="19" t="s">
        <v>3221</v>
      </c>
      <c r="F1681" s="10">
        <v>42036</v>
      </c>
      <c r="G1681" s="10">
        <v>45689</v>
      </c>
      <c r="H1681" s="11">
        <v>11</v>
      </c>
      <c r="I1681" s="20" t="s">
        <v>238</v>
      </c>
      <c r="J1681" s="11" t="s">
        <v>240</v>
      </c>
      <c r="K1681" s="11" t="s">
        <v>4263</v>
      </c>
      <c r="L1681" s="11">
        <v>2</v>
      </c>
    </row>
    <row r="1682" spans="1:12">
      <c r="A1682" s="11" t="s">
        <v>2972</v>
      </c>
      <c r="D1682" s="11" t="s">
        <v>239</v>
      </c>
      <c r="E1682" s="19" t="s">
        <v>3222</v>
      </c>
      <c r="F1682" s="10">
        <v>42036</v>
      </c>
      <c r="G1682" s="10">
        <v>45689</v>
      </c>
      <c r="H1682" s="11">
        <v>11</v>
      </c>
      <c r="I1682" s="20" t="s">
        <v>238</v>
      </c>
      <c r="J1682" s="11" t="s">
        <v>240</v>
      </c>
      <c r="K1682" s="11" t="s">
        <v>4263</v>
      </c>
      <c r="L1682" s="11">
        <v>2</v>
      </c>
    </row>
    <row r="1683" spans="1:12">
      <c r="A1683" s="11" t="s">
        <v>2973</v>
      </c>
      <c r="D1683" s="11" t="s">
        <v>239</v>
      </c>
      <c r="E1683" s="19" t="s">
        <v>3223</v>
      </c>
      <c r="F1683" s="10">
        <v>42036</v>
      </c>
      <c r="G1683" s="10">
        <v>45689</v>
      </c>
      <c r="H1683" s="11">
        <v>11</v>
      </c>
      <c r="I1683" s="20" t="s">
        <v>238</v>
      </c>
      <c r="J1683" s="11" t="s">
        <v>240</v>
      </c>
      <c r="K1683" s="11" t="s">
        <v>4263</v>
      </c>
      <c r="L1683" s="11">
        <v>2</v>
      </c>
    </row>
    <row r="1684" spans="1:12">
      <c r="A1684" s="11" t="s">
        <v>2974</v>
      </c>
      <c r="D1684" s="11" t="s">
        <v>239</v>
      </c>
      <c r="E1684" s="19" t="s">
        <v>3224</v>
      </c>
      <c r="F1684" s="10">
        <v>42036</v>
      </c>
      <c r="G1684" s="10">
        <v>45689</v>
      </c>
      <c r="H1684" s="11">
        <v>11</v>
      </c>
      <c r="I1684" s="20" t="s">
        <v>238</v>
      </c>
      <c r="J1684" s="11" t="s">
        <v>240</v>
      </c>
      <c r="K1684" s="11" t="s">
        <v>4263</v>
      </c>
      <c r="L1684" s="11">
        <v>2</v>
      </c>
    </row>
    <row r="1685" spans="1:12">
      <c r="A1685" s="11" t="s">
        <v>2975</v>
      </c>
      <c r="D1685" s="11" t="s">
        <v>239</v>
      </c>
      <c r="E1685" s="19" t="s">
        <v>3225</v>
      </c>
      <c r="F1685" s="10">
        <v>42036</v>
      </c>
      <c r="G1685" s="10">
        <v>45689</v>
      </c>
      <c r="H1685" s="11">
        <v>11</v>
      </c>
      <c r="I1685" s="20" t="s">
        <v>238</v>
      </c>
      <c r="J1685" s="11" t="s">
        <v>240</v>
      </c>
      <c r="K1685" s="11" t="s">
        <v>4263</v>
      </c>
      <c r="L1685" s="11">
        <v>2</v>
      </c>
    </row>
    <row r="1686" spans="1:12">
      <c r="A1686" s="11" t="s">
        <v>2976</v>
      </c>
      <c r="D1686" s="11" t="s">
        <v>239</v>
      </c>
      <c r="E1686" s="19" t="s">
        <v>3226</v>
      </c>
      <c r="F1686" s="10">
        <v>42036</v>
      </c>
      <c r="G1686" s="10">
        <v>45689</v>
      </c>
      <c r="H1686" s="11">
        <v>11</v>
      </c>
      <c r="I1686" s="20" t="s">
        <v>238</v>
      </c>
      <c r="J1686" s="11" t="s">
        <v>240</v>
      </c>
      <c r="K1686" s="11" t="s">
        <v>4263</v>
      </c>
      <c r="L1686" s="11">
        <v>2</v>
      </c>
    </row>
    <row r="1687" spans="1:12">
      <c r="A1687" s="11" t="s">
        <v>2977</v>
      </c>
      <c r="D1687" s="11" t="s">
        <v>239</v>
      </c>
      <c r="E1687" s="19" t="s">
        <v>3227</v>
      </c>
      <c r="F1687" s="10">
        <v>42036</v>
      </c>
      <c r="G1687" s="10">
        <v>45689</v>
      </c>
      <c r="H1687" s="11">
        <v>11</v>
      </c>
      <c r="I1687" s="20" t="s">
        <v>238</v>
      </c>
      <c r="J1687" s="11" t="s">
        <v>240</v>
      </c>
      <c r="K1687" s="11" t="s">
        <v>4263</v>
      </c>
      <c r="L1687" s="11">
        <v>2</v>
      </c>
    </row>
    <row r="1688" spans="1:12">
      <c r="A1688" s="11" t="s">
        <v>2978</v>
      </c>
      <c r="D1688" s="11" t="s">
        <v>239</v>
      </c>
      <c r="E1688" s="19" t="s">
        <v>3228</v>
      </c>
      <c r="F1688" s="10">
        <v>42036</v>
      </c>
      <c r="G1688" s="10">
        <v>45689</v>
      </c>
      <c r="H1688" s="11">
        <v>11</v>
      </c>
      <c r="I1688" s="20" t="s">
        <v>238</v>
      </c>
      <c r="J1688" s="11" t="s">
        <v>240</v>
      </c>
      <c r="K1688" s="11" t="s">
        <v>4263</v>
      </c>
      <c r="L1688" s="11">
        <v>2</v>
      </c>
    </row>
    <row r="1689" spans="1:12">
      <c r="A1689" s="11" t="s">
        <v>2979</v>
      </c>
      <c r="D1689" s="11" t="s">
        <v>239</v>
      </c>
      <c r="E1689" s="19" t="s">
        <v>3229</v>
      </c>
      <c r="F1689" s="10">
        <v>42036</v>
      </c>
      <c r="G1689" s="10">
        <v>45689</v>
      </c>
      <c r="H1689" s="11">
        <v>11</v>
      </c>
      <c r="I1689" s="20" t="s">
        <v>238</v>
      </c>
      <c r="J1689" s="11" t="s">
        <v>240</v>
      </c>
      <c r="K1689" s="11" t="s">
        <v>4263</v>
      </c>
      <c r="L1689" s="11">
        <v>2</v>
      </c>
    </row>
    <row r="1690" spans="1:12">
      <c r="A1690" s="11" t="s">
        <v>2980</v>
      </c>
      <c r="D1690" s="11" t="s">
        <v>239</v>
      </c>
      <c r="E1690" s="19" t="s">
        <v>3230</v>
      </c>
      <c r="F1690" s="10">
        <v>42036</v>
      </c>
      <c r="G1690" s="10">
        <v>45689</v>
      </c>
      <c r="H1690" s="11">
        <v>11</v>
      </c>
      <c r="I1690" s="20" t="s">
        <v>238</v>
      </c>
      <c r="J1690" s="11" t="s">
        <v>240</v>
      </c>
      <c r="K1690" s="11" t="s">
        <v>4263</v>
      </c>
      <c r="L1690" s="11">
        <v>2</v>
      </c>
    </row>
    <row r="1691" spans="1:12">
      <c r="A1691" s="11" t="s">
        <v>2981</v>
      </c>
      <c r="D1691" s="11" t="s">
        <v>239</v>
      </c>
      <c r="E1691" s="19" t="s">
        <v>3231</v>
      </c>
      <c r="F1691" s="10">
        <v>42036</v>
      </c>
      <c r="G1691" s="10">
        <v>45689</v>
      </c>
      <c r="H1691" s="11">
        <v>11</v>
      </c>
      <c r="I1691" s="20" t="s">
        <v>238</v>
      </c>
      <c r="J1691" s="11" t="s">
        <v>240</v>
      </c>
      <c r="K1691" s="11" t="s">
        <v>4263</v>
      </c>
      <c r="L1691" s="11">
        <v>2</v>
      </c>
    </row>
    <row r="1692" spans="1:12">
      <c r="A1692" s="11" t="s">
        <v>2982</v>
      </c>
      <c r="D1692" s="11" t="s">
        <v>239</v>
      </c>
      <c r="E1692" s="19" t="s">
        <v>3232</v>
      </c>
      <c r="F1692" s="10">
        <v>42036</v>
      </c>
      <c r="G1692" s="10">
        <v>45689</v>
      </c>
      <c r="H1692" s="11">
        <v>11</v>
      </c>
      <c r="I1692" s="20" t="s">
        <v>238</v>
      </c>
      <c r="J1692" s="11" t="s">
        <v>240</v>
      </c>
      <c r="K1692" s="11" t="s">
        <v>4263</v>
      </c>
      <c r="L1692" s="11">
        <v>2</v>
      </c>
    </row>
    <row r="1693" spans="1:12">
      <c r="A1693" s="11" t="s">
        <v>2983</v>
      </c>
      <c r="D1693" s="11" t="s">
        <v>239</v>
      </c>
      <c r="E1693" s="19" t="s">
        <v>3233</v>
      </c>
      <c r="F1693" s="10">
        <v>42036</v>
      </c>
      <c r="G1693" s="10">
        <v>45689</v>
      </c>
      <c r="H1693" s="11">
        <v>11</v>
      </c>
      <c r="I1693" s="20" t="s">
        <v>238</v>
      </c>
      <c r="J1693" s="11" t="s">
        <v>240</v>
      </c>
      <c r="K1693" s="11" t="s">
        <v>4263</v>
      </c>
      <c r="L1693" s="11">
        <v>2</v>
      </c>
    </row>
    <row r="1694" spans="1:12">
      <c r="A1694" s="11" t="s">
        <v>2984</v>
      </c>
      <c r="D1694" s="11" t="s">
        <v>239</v>
      </c>
      <c r="E1694" s="19" t="s">
        <v>3234</v>
      </c>
      <c r="F1694" s="10">
        <v>42036</v>
      </c>
      <c r="G1694" s="10">
        <v>45689</v>
      </c>
      <c r="H1694" s="11">
        <v>11</v>
      </c>
      <c r="I1694" s="20" t="s">
        <v>238</v>
      </c>
      <c r="J1694" s="11" t="s">
        <v>240</v>
      </c>
      <c r="K1694" s="11" t="s">
        <v>4263</v>
      </c>
      <c r="L1694" s="11">
        <v>2</v>
      </c>
    </row>
    <row r="1695" spans="1:12">
      <c r="A1695" s="11" t="s">
        <v>2985</v>
      </c>
      <c r="D1695" s="11" t="s">
        <v>239</v>
      </c>
      <c r="E1695" s="19" t="s">
        <v>3235</v>
      </c>
      <c r="F1695" s="10">
        <v>42036</v>
      </c>
      <c r="G1695" s="10">
        <v>45689</v>
      </c>
      <c r="H1695" s="11">
        <v>11</v>
      </c>
      <c r="I1695" s="20" t="s">
        <v>238</v>
      </c>
      <c r="J1695" s="11" t="s">
        <v>240</v>
      </c>
      <c r="K1695" s="11" t="s">
        <v>4263</v>
      </c>
      <c r="L1695" s="11">
        <v>2</v>
      </c>
    </row>
    <row r="1696" spans="1:12">
      <c r="A1696" s="11" t="s">
        <v>2986</v>
      </c>
      <c r="D1696" s="11" t="s">
        <v>239</v>
      </c>
      <c r="E1696" s="19" t="s">
        <v>3236</v>
      </c>
      <c r="F1696" s="10">
        <v>42036</v>
      </c>
      <c r="G1696" s="10">
        <v>45689</v>
      </c>
      <c r="H1696" s="11">
        <v>11</v>
      </c>
      <c r="I1696" s="20" t="s">
        <v>238</v>
      </c>
      <c r="J1696" s="11" t="s">
        <v>240</v>
      </c>
      <c r="K1696" s="11" t="s">
        <v>4263</v>
      </c>
      <c r="L1696" s="11">
        <v>2</v>
      </c>
    </row>
    <row r="1697" spans="1:12">
      <c r="A1697" s="11" t="s">
        <v>2987</v>
      </c>
      <c r="D1697" s="11" t="s">
        <v>239</v>
      </c>
      <c r="E1697" s="19" t="s">
        <v>3237</v>
      </c>
      <c r="F1697" s="10">
        <v>42036</v>
      </c>
      <c r="G1697" s="10">
        <v>45689</v>
      </c>
      <c r="H1697" s="11">
        <v>11</v>
      </c>
      <c r="I1697" s="20" t="s">
        <v>238</v>
      </c>
      <c r="J1697" s="11" t="s">
        <v>240</v>
      </c>
      <c r="K1697" s="11" t="s">
        <v>4263</v>
      </c>
      <c r="L1697" s="11">
        <v>2</v>
      </c>
    </row>
    <row r="1698" spans="1:12">
      <c r="A1698" s="11" t="s">
        <v>2988</v>
      </c>
      <c r="D1698" s="11" t="s">
        <v>239</v>
      </c>
      <c r="E1698" s="19" t="s">
        <v>3238</v>
      </c>
      <c r="F1698" s="10">
        <v>42036</v>
      </c>
      <c r="G1698" s="10">
        <v>45689</v>
      </c>
      <c r="H1698" s="11">
        <v>11</v>
      </c>
      <c r="I1698" s="20" t="s">
        <v>238</v>
      </c>
      <c r="J1698" s="11" t="s">
        <v>240</v>
      </c>
      <c r="K1698" s="11" t="s">
        <v>4263</v>
      </c>
      <c r="L1698" s="11">
        <v>2</v>
      </c>
    </row>
    <row r="1699" spans="1:12">
      <c r="A1699" s="11" t="s">
        <v>2989</v>
      </c>
      <c r="D1699" s="11" t="s">
        <v>239</v>
      </c>
      <c r="E1699" s="19" t="s">
        <v>3239</v>
      </c>
      <c r="F1699" s="10">
        <v>42036</v>
      </c>
      <c r="G1699" s="10">
        <v>45689</v>
      </c>
      <c r="H1699" s="11">
        <v>11</v>
      </c>
      <c r="I1699" s="20" t="s">
        <v>238</v>
      </c>
      <c r="J1699" s="11" t="s">
        <v>240</v>
      </c>
      <c r="K1699" s="11" t="s">
        <v>4263</v>
      </c>
      <c r="L1699" s="11">
        <v>2</v>
      </c>
    </row>
    <row r="1700" spans="1:12">
      <c r="A1700" s="11" t="s">
        <v>2990</v>
      </c>
      <c r="D1700" s="11" t="s">
        <v>239</v>
      </c>
      <c r="E1700" s="19" t="s">
        <v>3240</v>
      </c>
      <c r="F1700" s="10">
        <v>42036</v>
      </c>
      <c r="G1700" s="10">
        <v>45689</v>
      </c>
      <c r="H1700" s="11">
        <v>11</v>
      </c>
      <c r="I1700" s="20" t="s">
        <v>238</v>
      </c>
      <c r="J1700" s="11" t="s">
        <v>240</v>
      </c>
      <c r="K1700" s="11" t="s">
        <v>4263</v>
      </c>
      <c r="L1700" s="11">
        <v>2</v>
      </c>
    </row>
    <row r="1701" spans="1:12">
      <c r="A1701" s="11" t="s">
        <v>2991</v>
      </c>
      <c r="D1701" s="11" t="s">
        <v>239</v>
      </c>
      <c r="E1701" s="19" t="s">
        <v>3241</v>
      </c>
      <c r="F1701" s="10">
        <v>42036</v>
      </c>
      <c r="G1701" s="10">
        <v>45689</v>
      </c>
      <c r="H1701" s="11">
        <v>11</v>
      </c>
      <c r="I1701" s="20" t="s">
        <v>238</v>
      </c>
      <c r="J1701" s="11" t="s">
        <v>240</v>
      </c>
      <c r="K1701" s="11" t="s">
        <v>4263</v>
      </c>
      <c r="L1701" s="11">
        <v>2</v>
      </c>
    </row>
    <row r="1702" spans="1:12">
      <c r="A1702" s="11" t="s">
        <v>2992</v>
      </c>
      <c r="D1702" s="11" t="s">
        <v>239</v>
      </c>
      <c r="E1702" s="19" t="s">
        <v>3242</v>
      </c>
      <c r="F1702" s="10">
        <v>42036</v>
      </c>
      <c r="G1702" s="10">
        <v>45689</v>
      </c>
      <c r="H1702" s="11">
        <v>11</v>
      </c>
      <c r="I1702" s="20" t="s">
        <v>238</v>
      </c>
      <c r="J1702" s="11" t="s">
        <v>240</v>
      </c>
      <c r="K1702" s="11" t="s">
        <v>4263</v>
      </c>
      <c r="L1702" s="11">
        <v>2</v>
      </c>
    </row>
    <row r="1703" spans="1:12">
      <c r="A1703" s="11" t="s">
        <v>2993</v>
      </c>
      <c r="D1703" s="11" t="s">
        <v>239</v>
      </c>
      <c r="E1703" s="19" t="s">
        <v>3243</v>
      </c>
      <c r="F1703" s="10">
        <v>42036</v>
      </c>
      <c r="G1703" s="10">
        <v>45689</v>
      </c>
      <c r="H1703" s="11">
        <v>11</v>
      </c>
      <c r="I1703" s="20" t="s">
        <v>238</v>
      </c>
      <c r="J1703" s="11" t="s">
        <v>240</v>
      </c>
      <c r="K1703" s="11" t="s">
        <v>4263</v>
      </c>
      <c r="L1703" s="11">
        <v>2</v>
      </c>
    </row>
    <row r="1704" spans="1:12">
      <c r="A1704" s="11" t="s">
        <v>2994</v>
      </c>
      <c r="D1704" s="11" t="s">
        <v>239</v>
      </c>
      <c r="E1704" s="19" t="s">
        <v>3244</v>
      </c>
      <c r="F1704" s="10">
        <v>42036</v>
      </c>
      <c r="G1704" s="10">
        <v>45689</v>
      </c>
      <c r="H1704" s="11">
        <v>11</v>
      </c>
      <c r="I1704" s="20" t="s">
        <v>238</v>
      </c>
      <c r="J1704" s="11" t="s">
        <v>240</v>
      </c>
      <c r="K1704" s="11" t="s">
        <v>4263</v>
      </c>
      <c r="L1704" s="11">
        <v>2</v>
      </c>
    </row>
    <row r="1705" spans="1:12">
      <c r="A1705" s="11" t="s">
        <v>2995</v>
      </c>
      <c r="D1705" s="11" t="s">
        <v>239</v>
      </c>
      <c r="E1705" s="19" t="s">
        <v>3245</v>
      </c>
      <c r="F1705" s="10">
        <v>42036</v>
      </c>
      <c r="G1705" s="10">
        <v>45689</v>
      </c>
      <c r="H1705" s="11">
        <v>11</v>
      </c>
      <c r="I1705" s="20" t="s">
        <v>238</v>
      </c>
      <c r="J1705" s="11" t="s">
        <v>240</v>
      </c>
      <c r="K1705" s="11" t="s">
        <v>4263</v>
      </c>
      <c r="L1705" s="11">
        <v>2</v>
      </c>
    </row>
    <row r="1706" spans="1:12">
      <c r="A1706" s="11" t="s">
        <v>2996</v>
      </c>
      <c r="D1706" s="11" t="s">
        <v>239</v>
      </c>
      <c r="E1706" s="19" t="s">
        <v>3246</v>
      </c>
      <c r="F1706" s="10">
        <v>42036</v>
      </c>
      <c r="G1706" s="10">
        <v>45689</v>
      </c>
      <c r="H1706" s="11">
        <v>11</v>
      </c>
      <c r="I1706" s="20" t="s">
        <v>238</v>
      </c>
      <c r="J1706" s="11" t="s">
        <v>240</v>
      </c>
      <c r="K1706" s="11" t="s">
        <v>4263</v>
      </c>
      <c r="L1706" s="11">
        <v>2</v>
      </c>
    </row>
    <row r="1707" spans="1:12">
      <c r="A1707" s="11" t="s">
        <v>2997</v>
      </c>
      <c r="D1707" s="11" t="s">
        <v>239</v>
      </c>
      <c r="E1707" s="19" t="s">
        <v>3247</v>
      </c>
      <c r="F1707" s="10">
        <v>42036</v>
      </c>
      <c r="G1707" s="10">
        <v>45689</v>
      </c>
      <c r="H1707" s="11">
        <v>11</v>
      </c>
      <c r="I1707" s="20" t="s">
        <v>238</v>
      </c>
      <c r="J1707" s="11" t="s">
        <v>240</v>
      </c>
      <c r="K1707" s="11" t="s">
        <v>4263</v>
      </c>
      <c r="L1707" s="11">
        <v>2</v>
      </c>
    </row>
    <row r="1708" spans="1:12">
      <c r="A1708" s="11" t="s">
        <v>2998</v>
      </c>
      <c r="D1708" s="11" t="s">
        <v>239</v>
      </c>
      <c r="E1708" s="19" t="s">
        <v>3248</v>
      </c>
      <c r="F1708" s="10">
        <v>42036</v>
      </c>
      <c r="G1708" s="10">
        <v>45689</v>
      </c>
      <c r="H1708" s="11">
        <v>11</v>
      </c>
      <c r="I1708" s="20" t="s">
        <v>238</v>
      </c>
      <c r="J1708" s="11" t="s">
        <v>240</v>
      </c>
      <c r="K1708" s="11" t="s">
        <v>4263</v>
      </c>
      <c r="L1708" s="11">
        <v>2</v>
      </c>
    </row>
    <row r="1709" spans="1:12">
      <c r="A1709" s="11" t="s">
        <v>2999</v>
      </c>
      <c r="D1709" s="11" t="s">
        <v>239</v>
      </c>
      <c r="E1709" s="19" t="s">
        <v>3249</v>
      </c>
      <c r="F1709" s="10">
        <v>42036</v>
      </c>
      <c r="G1709" s="10">
        <v>45689</v>
      </c>
      <c r="H1709" s="11">
        <v>11</v>
      </c>
      <c r="I1709" s="20" t="s">
        <v>238</v>
      </c>
      <c r="J1709" s="11" t="s">
        <v>240</v>
      </c>
      <c r="K1709" s="11" t="s">
        <v>4263</v>
      </c>
      <c r="L1709" s="11">
        <v>2</v>
      </c>
    </row>
    <row r="1710" spans="1:12">
      <c r="A1710" s="11" t="s">
        <v>3000</v>
      </c>
      <c r="D1710" s="11" t="s">
        <v>239</v>
      </c>
      <c r="E1710" s="19" t="s">
        <v>3250</v>
      </c>
      <c r="F1710" s="10">
        <v>42036</v>
      </c>
      <c r="G1710" s="10">
        <v>45689</v>
      </c>
      <c r="H1710" s="11">
        <v>11</v>
      </c>
      <c r="I1710" s="20" t="s">
        <v>238</v>
      </c>
      <c r="J1710" s="11" t="s">
        <v>240</v>
      </c>
      <c r="K1710" s="11" t="s">
        <v>4263</v>
      </c>
      <c r="L1710" s="11">
        <v>2</v>
      </c>
    </row>
    <row r="1711" spans="1:12">
      <c r="A1711" s="11" t="s">
        <v>3001</v>
      </c>
      <c r="D1711" s="11" t="s">
        <v>239</v>
      </c>
      <c r="E1711" s="19" t="s">
        <v>3251</v>
      </c>
      <c r="F1711" s="10">
        <v>42036</v>
      </c>
      <c r="G1711" s="10">
        <v>45689</v>
      </c>
      <c r="H1711" s="11">
        <v>11</v>
      </c>
      <c r="I1711" s="20" t="s">
        <v>238</v>
      </c>
      <c r="J1711" s="11" t="s">
        <v>240</v>
      </c>
      <c r="K1711" s="11" t="s">
        <v>4263</v>
      </c>
      <c r="L1711" s="11">
        <v>2</v>
      </c>
    </row>
    <row r="1712" spans="1:12">
      <c r="A1712" s="11" t="s">
        <v>3002</v>
      </c>
      <c r="D1712" s="11" t="s">
        <v>239</v>
      </c>
      <c r="E1712" s="19" t="s">
        <v>3252</v>
      </c>
      <c r="F1712" s="10">
        <v>42036</v>
      </c>
      <c r="G1712" s="10">
        <v>45689</v>
      </c>
      <c r="H1712" s="11">
        <v>11</v>
      </c>
      <c r="I1712" s="20" t="s">
        <v>238</v>
      </c>
      <c r="J1712" s="11" t="s">
        <v>240</v>
      </c>
      <c r="K1712" s="11" t="s">
        <v>4263</v>
      </c>
      <c r="L1712" s="11">
        <v>2</v>
      </c>
    </row>
    <row r="1713" spans="1:12">
      <c r="A1713" s="11" t="s">
        <v>3003</v>
      </c>
      <c r="D1713" s="11" t="s">
        <v>239</v>
      </c>
      <c r="E1713" s="19" t="s">
        <v>3253</v>
      </c>
      <c r="F1713" s="10">
        <v>42036</v>
      </c>
      <c r="G1713" s="10">
        <v>45689</v>
      </c>
      <c r="H1713" s="11">
        <v>11</v>
      </c>
      <c r="I1713" s="20" t="s">
        <v>238</v>
      </c>
      <c r="J1713" s="11" t="s">
        <v>240</v>
      </c>
      <c r="K1713" s="11" t="s">
        <v>4263</v>
      </c>
      <c r="L1713" s="11">
        <v>2</v>
      </c>
    </row>
    <row r="1714" spans="1:12">
      <c r="A1714" s="11" t="s">
        <v>3004</v>
      </c>
      <c r="D1714" s="11" t="s">
        <v>239</v>
      </c>
      <c r="E1714" s="19" t="s">
        <v>3254</v>
      </c>
      <c r="F1714" s="10">
        <v>42036</v>
      </c>
      <c r="G1714" s="10">
        <v>45689</v>
      </c>
      <c r="H1714" s="11">
        <v>11</v>
      </c>
      <c r="I1714" s="20" t="s">
        <v>238</v>
      </c>
      <c r="J1714" s="11" t="s">
        <v>240</v>
      </c>
      <c r="K1714" s="11" t="s">
        <v>4263</v>
      </c>
      <c r="L1714" s="11">
        <v>2</v>
      </c>
    </row>
    <row r="1715" spans="1:12">
      <c r="A1715" s="11" t="s">
        <v>3005</v>
      </c>
      <c r="D1715" s="11" t="s">
        <v>239</v>
      </c>
      <c r="E1715" s="19" t="s">
        <v>3255</v>
      </c>
      <c r="F1715" s="10">
        <v>42036</v>
      </c>
      <c r="G1715" s="10">
        <v>45689</v>
      </c>
      <c r="H1715" s="11">
        <v>11</v>
      </c>
      <c r="I1715" s="20" t="s">
        <v>238</v>
      </c>
      <c r="J1715" s="11" t="s">
        <v>240</v>
      </c>
      <c r="K1715" s="11" t="s">
        <v>4263</v>
      </c>
      <c r="L1715" s="11">
        <v>2</v>
      </c>
    </row>
    <row r="1716" spans="1:12">
      <c r="A1716" s="11" t="s">
        <v>3006</v>
      </c>
      <c r="D1716" s="11" t="s">
        <v>239</v>
      </c>
      <c r="E1716" s="19" t="s">
        <v>3256</v>
      </c>
      <c r="F1716" s="10">
        <v>42036</v>
      </c>
      <c r="G1716" s="10">
        <v>45689</v>
      </c>
      <c r="H1716" s="11">
        <v>11</v>
      </c>
      <c r="I1716" s="20" t="s">
        <v>238</v>
      </c>
      <c r="J1716" s="11" t="s">
        <v>240</v>
      </c>
      <c r="K1716" s="11" t="s">
        <v>4263</v>
      </c>
      <c r="L1716" s="11">
        <v>2</v>
      </c>
    </row>
    <row r="1717" spans="1:12">
      <c r="A1717" s="11" t="s">
        <v>3007</v>
      </c>
      <c r="D1717" s="11" t="s">
        <v>239</v>
      </c>
      <c r="E1717" s="19" t="s">
        <v>3257</v>
      </c>
      <c r="F1717" s="10">
        <v>42036</v>
      </c>
      <c r="G1717" s="10">
        <v>45689</v>
      </c>
      <c r="H1717" s="11">
        <v>11</v>
      </c>
      <c r="I1717" s="20" t="s">
        <v>238</v>
      </c>
      <c r="J1717" s="11" t="s">
        <v>240</v>
      </c>
      <c r="K1717" s="11" t="s">
        <v>4263</v>
      </c>
      <c r="L1717" s="11">
        <v>2</v>
      </c>
    </row>
    <row r="1718" spans="1:12">
      <c r="A1718" s="11" t="s">
        <v>3008</v>
      </c>
      <c r="D1718" s="11" t="s">
        <v>239</v>
      </c>
      <c r="E1718" s="19" t="s">
        <v>3258</v>
      </c>
      <c r="F1718" s="10">
        <v>42036</v>
      </c>
      <c r="G1718" s="10">
        <v>45689</v>
      </c>
      <c r="H1718" s="11">
        <v>11</v>
      </c>
      <c r="I1718" s="20" t="s">
        <v>238</v>
      </c>
      <c r="J1718" s="11" t="s">
        <v>240</v>
      </c>
      <c r="K1718" s="11" t="s">
        <v>4263</v>
      </c>
      <c r="L1718" s="11">
        <v>2</v>
      </c>
    </row>
    <row r="1719" spans="1:12">
      <c r="A1719" s="11" t="s">
        <v>3009</v>
      </c>
      <c r="D1719" s="11" t="s">
        <v>239</v>
      </c>
      <c r="E1719" s="19" t="s">
        <v>3259</v>
      </c>
      <c r="F1719" s="10">
        <v>42036</v>
      </c>
      <c r="G1719" s="10">
        <v>45689</v>
      </c>
      <c r="H1719" s="11">
        <v>11</v>
      </c>
      <c r="I1719" s="20" t="s">
        <v>238</v>
      </c>
      <c r="J1719" s="11" t="s">
        <v>240</v>
      </c>
      <c r="K1719" s="11" t="s">
        <v>4263</v>
      </c>
      <c r="L1719" s="11">
        <v>2</v>
      </c>
    </row>
    <row r="1720" spans="1:12">
      <c r="A1720" s="11" t="s">
        <v>3010</v>
      </c>
      <c r="D1720" s="11" t="s">
        <v>239</v>
      </c>
      <c r="E1720" s="19" t="s">
        <v>3260</v>
      </c>
      <c r="F1720" s="10">
        <v>42036</v>
      </c>
      <c r="G1720" s="10">
        <v>45689</v>
      </c>
      <c r="H1720" s="11">
        <v>11</v>
      </c>
      <c r="I1720" s="20" t="s">
        <v>238</v>
      </c>
      <c r="J1720" s="11" t="s">
        <v>240</v>
      </c>
      <c r="K1720" s="11" t="s">
        <v>4263</v>
      </c>
      <c r="L1720" s="11">
        <v>2</v>
      </c>
    </row>
    <row r="1721" spans="1:12">
      <c r="A1721" s="11" t="s">
        <v>3011</v>
      </c>
      <c r="D1721" s="11" t="s">
        <v>239</v>
      </c>
      <c r="E1721" s="19" t="s">
        <v>3261</v>
      </c>
      <c r="F1721" s="10">
        <v>42036</v>
      </c>
      <c r="G1721" s="10">
        <v>45689</v>
      </c>
      <c r="H1721" s="11">
        <v>11</v>
      </c>
      <c r="I1721" s="20" t="s">
        <v>238</v>
      </c>
      <c r="J1721" s="11" t="s">
        <v>240</v>
      </c>
      <c r="K1721" s="11" t="s">
        <v>4263</v>
      </c>
      <c r="L1721" s="11">
        <v>2</v>
      </c>
    </row>
    <row r="1722" spans="1:12">
      <c r="A1722" s="11" t="s">
        <v>3012</v>
      </c>
      <c r="D1722" s="11" t="s">
        <v>239</v>
      </c>
      <c r="E1722" s="19" t="s">
        <v>3262</v>
      </c>
      <c r="F1722" s="10">
        <v>42036</v>
      </c>
      <c r="G1722" s="10">
        <v>45689</v>
      </c>
      <c r="H1722" s="11">
        <v>11</v>
      </c>
      <c r="I1722" s="20" t="s">
        <v>238</v>
      </c>
      <c r="J1722" s="11" t="s">
        <v>240</v>
      </c>
      <c r="K1722" s="11" t="s">
        <v>4263</v>
      </c>
      <c r="L1722" s="11">
        <v>2</v>
      </c>
    </row>
    <row r="1723" spans="1:12">
      <c r="A1723" s="11" t="s">
        <v>3013</v>
      </c>
      <c r="D1723" s="11" t="s">
        <v>239</v>
      </c>
      <c r="E1723" s="19" t="s">
        <v>3263</v>
      </c>
      <c r="F1723" s="10">
        <v>42036</v>
      </c>
      <c r="G1723" s="10">
        <v>45689</v>
      </c>
      <c r="H1723" s="11">
        <v>11</v>
      </c>
      <c r="I1723" s="20" t="s">
        <v>238</v>
      </c>
      <c r="J1723" s="11" t="s">
        <v>240</v>
      </c>
      <c r="K1723" s="11" t="s">
        <v>4263</v>
      </c>
      <c r="L1723" s="11">
        <v>2</v>
      </c>
    </row>
    <row r="1724" spans="1:12">
      <c r="A1724" s="11" t="s">
        <v>3014</v>
      </c>
      <c r="D1724" s="11" t="s">
        <v>239</v>
      </c>
      <c r="E1724" s="19" t="s">
        <v>3264</v>
      </c>
      <c r="F1724" s="10">
        <v>42036</v>
      </c>
      <c r="G1724" s="10">
        <v>45689</v>
      </c>
      <c r="H1724" s="11">
        <v>11</v>
      </c>
      <c r="I1724" s="20" t="s">
        <v>238</v>
      </c>
      <c r="J1724" s="11" t="s">
        <v>240</v>
      </c>
      <c r="K1724" s="11" t="s">
        <v>4263</v>
      </c>
      <c r="L1724" s="11">
        <v>2</v>
      </c>
    </row>
    <row r="1725" spans="1:12">
      <c r="A1725" s="11" t="s">
        <v>3015</v>
      </c>
      <c r="D1725" s="11" t="s">
        <v>239</v>
      </c>
      <c r="E1725" s="19" t="s">
        <v>3265</v>
      </c>
      <c r="F1725" s="10">
        <v>42036</v>
      </c>
      <c r="G1725" s="10">
        <v>45689</v>
      </c>
      <c r="H1725" s="11">
        <v>11</v>
      </c>
      <c r="I1725" s="20" t="s">
        <v>238</v>
      </c>
      <c r="J1725" s="11" t="s">
        <v>240</v>
      </c>
      <c r="K1725" s="11" t="s">
        <v>4263</v>
      </c>
      <c r="L1725" s="11">
        <v>2</v>
      </c>
    </row>
    <row r="1726" spans="1:12">
      <c r="A1726" s="11" t="s">
        <v>3016</v>
      </c>
      <c r="D1726" s="11" t="s">
        <v>239</v>
      </c>
      <c r="E1726" s="19" t="s">
        <v>3266</v>
      </c>
      <c r="F1726" s="10">
        <v>42036</v>
      </c>
      <c r="G1726" s="10">
        <v>45689</v>
      </c>
      <c r="H1726" s="11">
        <v>11</v>
      </c>
      <c r="I1726" s="20" t="s">
        <v>238</v>
      </c>
      <c r="J1726" s="11" t="s">
        <v>240</v>
      </c>
      <c r="K1726" s="11" t="s">
        <v>4263</v>
      </c>
      <c r="L1726" s="11">
        <v>2</v>
      </c>
    </row>
    <row r="1727" spans="1:12">
      <c r="A1727" s="11" t="s">
        <v>3017</v>
      </c>
      <c r="D1727" s="11" t="s">
        <v>239</v>
      </c>
      <c r="E1727" s="19" t="s">
        <v>3267</v>
      </c>
      <c r="F1727" s="10">
        <v>42036</v>
      </c>
      <c r="G1727" s="10">
        <v>45689</v>
      </c>
      <c r="H1727" s="11">
        <v>11</v>
      </c>
      <c r="I1727" s="20" t="s">
        <v>238</v>
      </c>
      <c r="J1727" s="11" t="s">
        <v>240</v>
      </c>
      <c r="K1727" s="11" t="s">
        <v>4263</v>
      </c>
      <c r="L1727" s="11">
        <v>2</v>
      </c>
    </row>
    <row r="1728" spans="1:12">
      <c r="A1728" s="11" t="s">
        <v>3018</v>
      </c>
      <c r="D1728" s="11" t="s">
        <v>239</v>
      </c>
      <c r="E1728" s="19" t="s">
        <v>3268</v>
      </c>
      <c r="F1728" s="10">
        <v>42036</v>
      </c>
      <c r="G1728" s="10">
        <v>45689</v>
      </c>
      <c r="H1728" s="11">
        <v>11</v>
      </c>
      <c r="I1728" s="20" t="s">
        <v>238</v>
      </c>
      <c r="J1728" s="11" t="s">
        <v>240</v>
      </c>
      <c r="K1728" s="11" t="s">
        <v>4263</v>
      </c>
      <c r="L1728" s="11">
        <v>2</v>
      </c>
    </row>
    <row r="1729" spans="1:12">
      <c r="A1729" s="11" t="s">
        <v>3019</v>
      </c>
      <c r="D1729" s="11" t="s">
        <v>239</v>
      </c>
      <c r="E1729" s="19" t="s">
        <v>3269</v>
      </c>
      <c r="F1729" s="10">
        <v>42036</v>
      </c>
      <c r="G1729" s="10">
        <v>45689</v>
      </c>
      <c r="H1729" s="11">
        <v>11</v>
      </c>
      <c r="I1729" s="20" t="s">
        <v>238</v>
      </c>
      <c r="J1729" s="11" t="s">
        <v>240</v>
      </c>
      <c r="K1729" s="11" t="s">
        <v>4263</v>
      </c>
      <c r="L1729" s="11">
        <v>2</v>
      </c>
    </row>
    <row r="1730" spans="1:12">
      <c r="A1730" s="11" t="s">
        <v>3020</v>
      </c>
      <c r="D1730" s="11" t="s">
        <v>239</v>
      </c>
      <c r="E1730" s="19" t="s">
        <v>3270</v>
      </c>
      <c r="F1730" s="10">
        <v>42036</v>
      </c>
      <c r="G1730" s="10">
        <v>45689</v>
      </c>
      <c r="H1730" s="11">
        <v>11</v>
      </c>
      <c r="I1730" s="20" t="s">
        <v>238</v>
      </c>
      <c r="J1730" s="11" t="s">
        <v>240</v>
      </c>
      <c r="K1730" s="11" t="s">
        <v>4263</v>
      </c>
      <c r="L1730" s="11">
        <v>2</v>
      </c>
    </row>
    <row r="1731" spans="1:12">
      <c r="A1731" s="11" t="s">
        <v>3021</v>
      </c>
      <c r="D1731" s="11" t="s">
        <v>239</v>
      </c>
      <c r="E1731" s="19" t="s">
        <v>3271</v>
      </c>
      <c r="F1731" s="10">
        <v>42036</v>
      </c>
      <c r="G1731" s="10">
        <v>45689</v>
      </c>
      <c r="H1731" s="11">
        <v>11</v>
      </c>
      <c r="I1731" s="20" t="s">
        <v>238</v>
      </c>
      <c r="J1731" s="11" t="s">
        <v>240</v>
      </c>
      <c r="K1731" s="11" t="s">
        <v>4263</v>
      </c>
      <c r="L1731" s="11">
        <v>2</v>
      </c>
    </row>
    <row r="1732" spans="1:12">
      <c r="A1732" s="11" t="s">
        <v>3022</v>
      </c>
      <c r="D1732" s="11" t="s">
        <v>239</v>
      </c>
      <c r="E1732" s="19" t="s">
        <v>3272</v>
      </c>
      <c r="F1732" s="10">
        <v>42036</v>
      </c>
      <c r="G1732" s="10">
        <v>45689</v>
      </c>
      <c r="H1732" s="11">
        <v>11</v>
      </c>
      <c r="I1732" s="20" t="s">
        <v>238</v>
      </c>
      <c r="J1732" s="11" t="s">
        <v>240</v>
      </c>
      <c r="K1732" s="11" t="s">
        <v>4263</v>
      </c>
      <c r="L1732" s="11">
        <v>2</v>
      </c>
    </row>
    <row r="1733" spans="1:12">
      <c r="A1733" s="11" t="s">
        <v>3023</v>
      </c>
      <c r="D1733" s="11" t="s">
        <v>239</v>
      </c>
      <c r="E1733" s="19" t="s">
        <v>3273</v>
      </c>
      <c r="F1733" s="10">
        <v>42036</v>
      </c>
      <c r="G1733" s="10">
        <v>45689</v>
      </c>
      <c r="H1733" s="11">
        <v>11</v>
      </c>
      <c r="I1733" s="20" t="s">
        <v>238</v>
      </c>
      <c r="J1733" s="11" t="s">
        <v>240</v>
      </c>
      <c r="K1733" s="11" t="s">
        <v>4263</v>
      </c>
      <c r="L1733" s="11">
        <v>2</v>
      </c>
    </row>
    <row r="1734" spans="1:12">
      <c r="A1734" s="11" t="s">
        <v>3024</v>
      </c>
      <c r="D1734" s="11" t="s">
        <v>239</v>
      </c>
      <c r="E1734" s="19" t="s">
        <v>3274</v>
      </c>
      <c r="F1734" s="10">
        <v>42036</v>
      </c>
      <c r="G1734" s="10">
        <v>45689</v>
      </c>
      <c r="H1734" s="11">
        <v>11</v>
      </c>
      <c r="I1734" s="20" t="s">
        <v>238</v>
      </c>
      <c r="J1734" s="11" t="s">
        <v>240</v>
      </c>
      <c r="K1734" s="11" t="s">
        <v>4263</v>
      </c>
      <c r="L1734" s="11">
        <v>2</v>
      </c>
    </row>
    <row r="1735" spans="1:12">
      <c r="A1735" s="11" t="s">
        <v>3025</v>
      </c>
      <c r="D1735" s="11" t="s">
        <v>239</v>
      </c>
      <c r="E1735" s="19" t="s">
        <v>3275</v>
      </c>
      <c r="F1735" s="10">
        <v>42036</v>
      </c>
      <c r="G1735" s="10">
        <v>45689</v>
      </c>
      <c r="H1735" s="11">
        <v>11</v>
      </c>
      <c r="I1735" s="20" t="s">
        <v>238</v>
      </c>
      <c r="J1735" s="11" t="s">
        <v>240</v>
      </c>
      <c r="K1735" s="11" t="s">
        <v>4263</v>
      </c>
      <c r="L1735" s="11">
        <v>2</v>
      </c>
    </row>
    <row r="1736" spans="1:12">
      <c r="A1736" s="11" t="s">
        <v>3026</v>
      </c>
      <c r="D1736" s="11" t="s">
        <v>239</v>
      </c>
      <c r="E1736" s="19" t="s">
        <v>3276</v>
      </c>
      <c r="F1736" s="10">
        <v>42036</v>
      </c>
      <c r="G1736" s="10">
        <v>45689</v>
      </c>
      <c r="H1736" s="11">
        <v>11</v>
      </c>
      <c r="I1736" s="20" t="s">
        <v>238</v>
      </c>
      <c r="J1736" s="11" t="s">
        <v>240</v>
      </c>
      <c r="K1736" s="11" t="s">
        <v>4263</v>
      </c>
      <c r="L1736" s="11">
        <v>2</v>
      </c>
    </row>
    <row r="1737" spans="1:12">
      <c r="A1737" s="11" t="s">
        <v>3027</v>
      </c>
      <c r="D1737" s="11" t="s">
        <v>239</v>
      </c>
      <c r="E1737" s="19" t="s">
        <v>3277</v>
      </c>
      <c r="F1737" s="10">
        <v>42036</v>
      </c>
      <c r="G1737" s="10">
        <v>45689</v>
      </c>
      <c r="H1737" s="11">
        <v>11</v>
      </c>
      <c r="I1737" s="20" t="s">
        <v>238</v>
      </c>
      <c r="J1737" s="11" t="s">
        <v>240</v>
      </c>
      <c r="K1737" s="11" t="s">
        <v>4263</v>
      </c>
      <c r="L1737" s="11">
        <v>2</v>
      </c>
    </row>
    <row r="1738" spans="1:12">
      <c r="A1738" s="11" t="s">
        <v>3028</v>
      </c>
      <c r="D1738" s="11" t="s">
        <v>239</v>
      </c>
      <c r="E1738" s="19" t="s">
        <v>3278</v>
      </c>
      <c r="F1738" s="10">
        <v>42036</v>
      </c>
      <c r="G1738" s="10">
        <v>45689</v>
      </c>
      <c r="H1738" s="11">
        <v>11</v>
      </c>
      <c r="I1738" s="20" t="s">
        <v>238</v>
      </c>
      <c r="J1738" s="11" t="s">
        <v>240</v>
      </c>
      <c r="K1738" s="11" t="s">
        <v>4263</v>
      </c>
      <c r="L1738" s="11">
        <v>2</v>
      </c>
    </row>
    <row r="1739" spans="1:12">
      <c r="A1739" s="11" t="s">
        <v>3029</v>
      </c>
      <c r="D1739" s="11" t="s">
        <v>239</v>
      </c>
      <c r="E1739" s="19" t="s">
        <v>3279</v>
      </c>
      <c r="F1739" s="10">
        <v>42036</v>
      </c>
      <c r="G1739" s="10">
        <v>45689</v>
      </c>
      <c r="H1739" s="11">
        <v>11</v>
      </c>
      <c r="I1739" s="20" t="s">
        <v>238</v>
      </c>
      <c r="J1739" s="11" t="s">
        <v>240</v>
      </c>
      <c r="K1739" s="11" t="s">
        <v>4263</v>
      </c>
      <c r="L1739" s="11">
        <v>2</v>
      </c>
    </row>
    <row r="1740" spans="1:12">
      <c r="A1740" s="11" t="s">
        <v>3030</v>
      </c>
      <c r="D1740" s="11" t="s">
        <v>239</v>
      </c>
      <c r="E1740" s="19" t="s">
        <v>3280</v>
      </c>
      <c r="F1740" s="10">
        <v>42036</v>
      </c>
      <c r="G1740" s="10">
        <v>45689</v>
      </c>
      <c r="H1740" s="11">
        <v>11</v>
      </c>
      <c r="I1740" s="20" t="s">
        <v>238</v>
      </c>
      <c r="J1740" s="11" t="s">
        <v>240</v>
      </c>
      <c r="K1740" s="11" t="s">
        <v>4263</v>
      </c>
      <c r="L1740" s="11">
        <v>2</v>
      </c>
    </row>
    <row r="1741" spans="1:12">
      <c r="A1741" s="11" t="s">
        <v>3031</v>
      </c>
      <c r="D1741" s="11" t="s">
        <v>239</v>
      </c>
      <c r="E1741" s="19" t="s">
        <v>3281</v>
      </c>
      <c r="F1741" s="10">
        <v>42036</v>
      </c>
      <c r="G1741" s="10">
        <v>45689</v>
      </c>
      <c r="H1741" s="11">
        <v>11</v>
      </c>
      <c r="I1741" s="20" t="s">
        <v>238</v>
      </c>
      <c r="J1741" s="11" t="s">
        <v>240</v>
      </c>
      <c r="K1741" s="11" t="s">
        <v>4263</v>
      </c>
      <c r="L1741" s="11">
        <v>2</v>
      </c>
    </row>
    <row r="1742" spans="1:12">
      <c r="A1742" s="11" t="s">
        <v>3032</v>
      </c>
      <c r="D1742" s="11" t="s">
        <v>239</v>
      </c>
      <c r="E1742" s="19" t="s">
        <v>3282</v>
      </c>
      <c r="F1742" s="10">
        <v>42036</v>
      </c>
      <c r="G1742" s="10">
        <v>45689</v>
      </c>
      <c r="H1742" s="11">
        <v>11</v>
      </c>
      <c r="I1742" s="20" t="s">
        <v>238</v>
      </c>
      <c r="J1742" s="11" t="s">
        <v>240</v>
      </c>
      <c r="K1742" s="11" t="s">
        <v>4263</v>
      </c>
      <c r="L1742" s="11">
        <v>2</v>
      </c>
    </row>
    <row r="1743" spans="1:12">
      <c r="A1743" s="11" t="s">
        <v>3033</v>
      </c>
      <c r="D1743" s="11" t="s">
        <v>239</v>
      </c>
      <c r="E1743" s="19" t="s">
        <v>3283</v>
      </c>
      <c r="F1743" s="10">
        <v>42036</v>
      </c>
      <c r="G1743" s="10">
        <v>45689</v>
      </c>
      <c r="H1743" s="11">
        <v>11</v>
      </c>
      <c r="I1743" s="20" t="s">
        <v>238</v>
      </c>
      <c r="J1743" s="11" t="s">
        <v>240</v>
      </c>
      <c r="K1743" s="11" t="s">
        <v>4263</v>
      </c>
      <c r="L1743" s="11">
        <v>2</v>
      </c>
    </row>
    <row r="1744" spans="1:12">
      <c r="A1744" s="11" t="s">
        <v>3034</v>
      </c>
      <c r="D1744" s="11" t="s">
        <v>239</v>
      </c>
      <c r="E1744" s="19" t="s">
        <v>3284</v>
      </c>
      <c r="F1744" s="10">
        <v>42036</v>
      </c>
      <c r="G1744" s="10">
        <v>45689</v>
      </c>
      <c r="H1744" s="11">
        <v>11</v>
      </c>
      <c r="I1744" s="20" t="s">
        <v>238</v>
      </c>
      <c r="J1744" s="11" t="s">
        <v>240</v>
      </c>
      <c r="K1744" s="11" t="s">
        <v>4263</v>
      </c>
      <c r="L1744" s="11">
        <v>2</v>
      </c>
    </row>
    <row r="1745" spans="1:12">
      <c r="A1745" s="11" t="s">
        <v>3035</v>
      </c>
      <c r="D1745" s="11" t="s">
        <v>239</v>
      </c>
      <c r="E1745" s="19" t="s">
        <v>3285</v>
      </c>
      <c r="F1745" s="10">
        <v>42036</v>
      </c>
      <c r="G1745" s="10">
        <v>45689</v>
      </c>
      <c r="H1745" s="11">
        <v>11</v>
      </c>
      <c r="I1745" s="20" t="s">
        <v>238</v>
      </c>
      <c r="J1745" s="11" t="s">
        <v>240</v>
      </c>
      <c r="K1745" s="11" t="s">
        <v>4263</v>
      </c>
      <c r="L1745" s="11">
        <v>2</v>
      </c>
    </row>
    <row r="1746" spans="1:12">
      <c r="A1746" s="11" t="s">
        <v>3036</v>
      </c>
      <c r="D1746" s="11" t="s">
        <v>239</v>
      </c>
      <c r="E1746" s="19" t="s">
        <v>3286</v>
      </c>
      <c r="F1746" s="10">
        <v>42036</v>
      </c>
      <c r="G1746" s="10">
        <v>45689</v>
      </c>
      <c r="H1746" s="11">
        <v>11</v>
      </c>
      <c r="I1746" s="20" t="s">
        <v>238</v>
      </c>
      <c r="J1746" s="11" t="s">
        <v>240</v>
      </c>
      <c r="K1746" s="11" t="s">
        <v>4263</v>
      </c>
      <c r="L1746" s="11">
        <v>2</v>
      </c>
    </row>
    <row r="1747" spans="1:12">
      <c r="A1747" s="11" t="s">
        <v>3037</v>
      </c>
      <c r="D1747" s="11" t="s">
        <v>239</v>
      </c>
      <c r="E1747" s="19" t="s">
        <v>3287</v>
      </c>
      <c r="F1747" s="10">
        <v>42036</v>
      </c>
      <c r="G1747" s="10">
        <v>45689</v>
      </c>
      <c r="H1747" s="11">
        <v>11</v>
      </c>
      <c r="I1747" s="20" t="s">
        <v>238</v>
      </c>
      <c r="J1747" s="11" t="s">
        <v>240</v>
      </c>
      <c r="K1747" s="11" t="s">
        <v>4263</v>
      </c>
      <c r="L1747" s="11">
        <v>2</v>
      </c>
    </row>
    <row r="1748" spans="1:12">
      <c r="A1748" s="11" t="s">
        <v>3038</v>
      </c>
      <c r="D1748" s="11" t="s">
        <v>239</v>
      </c>
      <c r="E1748" s="19" t="s">
        <v>3288</v>
      </c>
      <c r="F1748" s="10">
        <v>42036</v>
      </c>
      <c r="G1748" s="10">
        <v>45689</v>
      </c>
      <c r="H1748" s="11">
        <v>11</v>
      </c>
      <c r="I1748" s="20" t="s">
        <v>238</v>
      </c>
      <c r="J1748" s="11" t="s">
        <v>240</v>
      </c>
      <c r="K1748" s="11" t="s">
        <v>4263</v>
      </c>
      <c r="L1748" s="11">
        <v>2</v>
      </c>
    </row>
    <row r="1749" spans="1:12">
      <c r="A1749" s="11" t="s">
        <v>3039</v>
      </c>
      <c r="D1749" s="11" t="s">
        <v>239</v>
      </c>
      <c r="E1749" s="19" t="s">
        <v>3289</v>
      </c>
      <c r="F1749" s="10">
        <v>42036</v>
      </c>
      <c r="G1749" s="10">
        <v>45689</v>
      </c>
      <c r="H1749" s="11">
        <v>11</v>
      </c>
      <c r="I1749" s="20" t="s">
        <v>238</v>
      </c>
      <c r="J1749" s="11" t="s">
        <v>240</v>
      </c>
      <c r="K1749" s="11" t="s">
        <v>4263</v>
      </c>
      <c r="L1749" s="11">
        <v>2</v>
      </c>
    </row>
    <row r="1750" spans="1:12">
      <c r="A1750" s="11" t="s">
        <v>3040</v>
      </c>
      <c r="D1750" s="11" t="s">
        <v>239</v>
      </c>
      <c r="E1750" s="19" t="s">
        <v>3290</v>
      </c>
      <c r="F1750" s="10">
        <v>42036</v>
      </c>
      <c r="G1750" s="10">
        <v>45689</v>
      </c>
      <c r="H1750" s="11">
        <v>11</v>
      </c>
      <c r="I1750" s="20" t="s">
        <v>238</v>
      </c>
      <c r="J1750" s="11" t="s">
        <v>240</v>
      </c>
      <c r="K1750" s="11" t="s">
        <v>4263</v>
      </c>
      <c r="L1750" s="11">
        <v>2</v>
      </c>
    </row>
    <row r="1751" spans="1:12">
      <c r="A1751" s="11" t="s">
        <v>3041</v>
      </c>
      <c r="D1751" s="11" t="s">
        <v>239</v>
      </c>
      <c r="E1751" s="19" t="s">
        <v>3291</v>
      </c>
      <c r="F1751" s="10">
        <v>42036</v>
      </c>
      <c r="G1751" s="10">
        <v>45689</v>
      </c>
      <c r="H1751" s="11">
        <v>11</v>
      </c>
      <c r="I1751" s="20" t="s">
        <v>238</v>
      </c>
      <c r="J1751" s="11" t="s">
        <v>240</v>
      </c>
      <c r="K1751" s="11" t="s">
        <v>4263</v>
      </c>
      <c r="L1751" s="11">
        <v>2</v>
      </c>
    </row>
    <row r="1752" spans="1:12">
      <c r="A1752" s="11" t="s">
        <v>3042</v>
      </c>
      <c r="D1752" s="11" t="s">
        <v>239</v>
      </c>
      <c r="E1752" s="19" t="s">
        <v>3292</v>
      </c>
      <c r="F1752" s="10">
        <v>42036</v>
      </c>
      <c r="G1752" s="10">
        <v>45689</v>
      </c>
      <c r="H1752" s="11">
        <v>11</v>
      </c>
      <c r="I1752" s="20" t="s">
        <v>238</v>
      </c>
      <c r="J1752" s="11" t="s">
        <v>240</v>
      </c>
      <c r="K1752" s="11" t="s">
        <v>4263</v>
      </c>
      <c r="L1752" s="11">
        <v>2</v>
      </c>
    </row>
    <row r="1753" spans="1:12">
      <c r="A1753" s="11" t="s">
        <v>3043</v>
      </c>
      <c r="D1753" s="11" t="s">
        <v>239</v>
      </c>
      <c r="E1753" s="19" t="s">
        <v>3293</v>
      </c>
      <c r="F1753" s="10">
        <v>42036</v>
      </c>
      <c r="G1753" s="10">
        <v>45689</v>
      </c>
      <c r="H1753" s="11">
        <v>11</v>
      </c>
      <c r="I1753" s="20" t="s">
        <v>238</v>
      </c>
      <c r="J1753" s="11" t="s">
        <v>240</v>
      </c>
      <c r="K1753" s="11" t="s">
        <v>4263</v>
      </c>
      <c r="L1753" s="11">
        <v>2</v>
      </c>
    </row>
    <row r="1754" spans="1:12">
      <c r="A1754" s="11" t="s">
        <v>3044</v>
      </c>
      <c r="D1754" s="11" t="s">
        <v>239</v>
      </c>
      <c r="E1754" s="19" t="s">
        <v>3294</v>
      </c>
      <c r="F1754" s="10">
        <v>42036</v>
      </c>
      <c r="G1754" s="10">
        <v>45689</v>
      </c>
      <c r="H1754" s="11">
        <v>11</v>
      </c>
      <c r="I1754" s="20" t="s">
        <v>238</v>
      </c>
      <c r="J1754" s="11" t="s">
        <v>240</v>
      </c>
      <c r="K1754" s="11" t="s">
        <v>4263</v>
      </c>
      <c r="L1754" s="11">
        <v>2</v>
      </c>
    </row>
    <row r="1755" spans="1:12">
      <c r="A1755" s="11" t="s">
        <v>3045</v>
      </c>
      <c r="D1755" s="11" t="s">
        <v>239</v>
      </c>
      <c r="E1755" s="19" t="s">
        <v>3295</v>
      </c>
      <c r="F1755" s="10">
        <v>42036</v>
      </c>
      <c r="G1755" s="10">
        <v>45689</v>
      </c>
      <c r="H1755" s="11">
        <v>11</v>
      </c>
      <c r="I1755" s="20" t="s">
        <v>238</v>
      </c>
      <c r="J1755" s="11" t="s">
        <v>240</v>
      </c>
      <c r="K1755" s="11" t="s">
        <v>4263</v>
      </c>
      <c r="L1755" s="11">
        <v>2</v>
      </c>
    </row>
    <row r="1756" spans="1:12">
      <c r="A1756" s="11" t="s">
        <v>3046</v>
      </c>
      <c r="D1756" s="11" t="s">
        <v>239</v>
      </c>
      <c r="E1756" s="19" t="s">
        <v>3296</v>
      </c>
      <c r="F1756" s="10">
        <v>42036</v>
      </c>
      <c r="G1756" s="10">
        <v>45689</v>
      </c>
      <c r="H1756" s="11">
        <v>11</v>
      </c>
      <c r="I1756" s="20" t="s">
        <v>238</v>
      </c>
      <c r="J1756" s="11" t="s">
        <v>240</v>
      </c>
      <c r="K1756" s="11" t="s">
        <v>4263</v>
      </c>
      <c r="L1756" s="11">
        <v>2</v>
      </c>
    </row>
    <row r="1757" spans="1:12">
      <c r="A1757" s="11" t="s">
        <v>3047</v>
      </c>
      <c r="D1757" s="11" t="s">
        <v>239</v>
      </c>
      <c r="E1757" s="19" t="s">
        <v>3297</v>
      </c>
      <c r="F1757" s="10">
        <v>42036</v>
      </c>
      <c r="G1757" s="10">
        <v>45689</v>
      </c>
      <c r="H1757" s="11">
        <v>11</v>
      </c>
      <c r="I1757" s="20" t="s">
        <v>238</v>
      </c>
      <c r="J1757" s="11" t="s">
        <v>240</v>
      </c>
      <c r="K1757" s="11" t="s">
        <v>4263</v>
      </c>
      <c r="L1757" s="11">
        <v>2</v>
      </c>
    </row>
    <row r="1758" spans="1:12">
      <c r="A1758" s="11" t="s">
        <v>3048</v>
      </c>
      <c r="D1758" s="11" t="s">
        <v>239</v>
      </c>
      <c r="E1758" s="19" t="s">
        <v>3298</v>
      </c>
      <c r="F1758" s="10">
        <v>42036</v>
      </c>
      <c r="G1758" s="10">
        <v>45689</v>
      </c>
      <c r="H1758" s="11">
        <v>11</v>
      </c>
      <c r="I1758" s="20" t="s">
        <v>238</v>
      </c>
      <c r="J1758" s="11" t="s">
        <v>240</v>
      </c>
      <c r="K1758" s="11" t="s">
        <v>4263</v>
      </c>
      <c r="L1758" s="11">
        <v>2</v>
      </c>
    </row>
    <row r="1759" spans="1:12">
      <c r="A1759" s="11" t="s">
        <v>3049</v>
      </c>
      <c r="D1759" s="11" t="s">
        <v>239</v>
      </c>
      <c r="E1759" s="19" t="s">
        <v>3299</v>
      </c>
      <c r="F1759" s="10">
        <v>42036</v>
      </c>
      <c r="G1759" s="10">
        <v>45689</v>
      </c>
      <c r="H1759" s="11">
        <v>11</v>
      </c>
      <c r="I1759" s="20" t="s">
        <v>238</v>
      </c>
      <c r="J1759" s="11" t="s">
        <v>240</v>
      </c>
      <c r="K1759" s="11" t="s">
        <v>4263</v>
      </c>
      <c r="L1759" s="11">
        <v>2</v>
      </c>
    </row>
    <row r="1760" spans="1:12">
      <c r="A1760" s="11" t="s">
        <v>3050</v>
      </c>
      <c r="D1760" s="11" t="s">
        <v>239</v>
      </c>
      <c r="E1760" s="19" t="s">
        <v>3300</v>
      </c>
      <c r="F1760" s="10">
        <v>42036</v>
      </c>
      <c r="G1760" s="10">
        <v>45689</v>
      </c>
      <c r="H1760" s="11">
        <v>11</v>
      </c>
      <c r="I1760" s="20" t="s">
        <v>238</v>
      </c>
      <c r="J1760" s="11" t="s">
        <v>240</v>
      </c>
      <c r="K1760" s="11" t="s">
        <v>4263</v>
      </c>
      <c r="L1760" s="11">
        <v>2</v>
      </c>
    </row>
    <row r="1761" spans="1:12">
      <c r="A1761" s="11" t="s">
        <v>3051</v>
      </c>
      <c r="D1761" s="11" t="s">
        <v>239</v>
      </c>
      <c r="E1761" s="19" t="s">
        <v>3301</v>
      </c>
      <c r="F1761" s="10">
        <v>42036</v>
      </c>
      <c r="G1761" s="10">
        <v>45689</v>
      </c>
      <c r="H1761" s="11">
        <v>11</v>
      </c>
      <c r="I1761" s="20" t="s">
        <v>238</v>
      </c>
      <c r="J1761" s="11" t="s">
        <v>240</v>
      </c>
      <c r="K1761" s="11" t="s">
        <v>4263</v>
      </c>
      <c r="L1761" s="11">
        <v>2</v>
      </c>
    </row>
    <row r="1762" spans="1:12">
      <c r="A1762" s="11" t="s">
        <v>3302</v>
      </c>
      <c r="D1762" s="11" t="s">
        <v>239</v>
      </c>
      <c r="E1762" s="19" t="s">
        <v>3510</v>
      </c>
      <c r="F1762" s="10">
        <v>42036</v>
      </c>
      <c r="G1762" s="10">
        <v>45689</v>
      </c>
      <c r="H1762" s="11">
        <v>11</v>
      </c>
      <c r="I1762" s="20" t="s">
        <v>238</v>
      </c>
      <c r="J1762" s="11" t="s">
        <v>240</v>
      </c>
      <c r="K1762" s="11" t="s">
        <v>4263</v>
      </c>
      <c r="L1762" s="11">
        <v>2</v>
      </c>
    </row>
    <row r="1763" spans="1:12">
      <c r="A1763" s="11" t="s">
        <v>3303</v>
      </c>
      <c r="D1763" s="11" t="s">
        <v>239</v>
      </c>
      <c r="E1763" s="19" t="s">
        <v>3511</v>
      </c>
      <c r="F1763" s="10">
        <v>42036</v>
      </c>
      <c r="G1763" s="10">
        <v>45689</v>
      </c>
      <c r="H1763" s="11">
        <v>11</v>
      </c>
      <c r="I1763" s="20" t="s">
        <v>238</v>
      </c>
      <c r="J1763" s="11" t="s">
        <v>240</v>
      </c>
      <c r="K1763" s="11" t="s">
        <v>4263</v>
      </c>
      <c r="L1763" s="11">
        <v>2</v>
      </c>
    </row>
    <row r="1764" spans="1:12">
      <c r="A1764" s="11" t="s">
        <v>3304</v>
      </c>
      <c r="D1764" s="11" t="s">
        <v>239</v>
      </c>
      <c r="E1764" s="19" t="s">
        <v>3512</v>
      </c>
      <c r="F1764" s="10">
        <v>42036</v>
      </c>
      <c r="G1764" s="10">
        <v>45689</v>
      </c>
      <c r="H1764" s="11">
        <v>11</v>
      </c>
      <c r="I1764" s="20" t="s">
        <v>238</v>
      </c>
      <c r="J1764" s="11" t="s">
        <v>240</v>
      </c>
      <c r="K1764" s="11" t="s">
        <v>4263</v>
      </c>
      <c r="L1764" s="11">
        <v>2</v>
      </c>
    </row>
    <row r="1765" spans="1:12">
      <c r="A1765" s="11" t="s">
        <v>3305</v>
      </c>
      <c r="D1765" s="11" t="s">
        <v>239</v>
      </c>
      <c r="E1765" s="19" t="s">
        <v>3513</v>
      </c>
      <c r="F1765" s="10">
        <v>42036</v>
      </c>
      <c r="G1765" s="10">
        <v>45689</v>
      </c>
      <c r="H1765" s="11">
        <v>11</v>
      </c>
      <c r="I1765" s="20" t="s">
        <v>238</v>
      </c>
      <c r="J1765" s="11" t="s">
        <v>240</v>
      </c>
      <c r="K1765" s="11" t="s">
        <v>4263</v>
      </c>
      <c r="L1765" s="11">
        <v>2</v>
      </c>
    </row>
    <row r="1766" spans="1:12">
      <c r="A1766" s="11" t="s">
        <v>3306</v>
      </c>
      <c r="D1766" s="11" t="s">
        <v>239</v>
      </c>
      <c r="E1766" s="19" t="s">
        <v>3514</v>
      </c>
      <c r="F1766" s="10">
        <v>42036</v>
      </c>
      <c r="G1766" s="10">
        <v>45689</v>
      </c>
      <c r="H1766" s="11">
        <v>11</v>
      </c>
      <c r="I1766" s="20" t="s">
        <v>238</v>
      </c>
      <c r="J1766" s="11" t="s">
        <v>240</v>
      </c>
      <c r="K1766" s="11" t="s">
        <v>4263</v>
      </c>
      <c r="L1766" s="11">
        <v>2</v>
      </c>
    </row>
    <row r="1767" spans="1:12">
      <c r="A1767" s="11" t="s">
        <v>3307</v>
      </c>
      <c r="D1767" s="11" t="s">
        <v>239</v>
      </c>
      <c r="E1767" s="19" t="s">
        <v>3515</v>
      </c>
      <c r="F1767" s="10">
        <v>42036</v>
      </c>
      <c r="G1767" s="10">
        <v>45689</v>
      </c>
      <c r="H1767" s="11">
        <v>11</v>
      </c>
      <c r="I1767" s="20" t="s">
        <v>238</v>
      </c>
      <c r="J1767" s="11" t="s">
        <v>240</v>
      </c>
      <c r="K1767" s="11" t="s">
        <v>4263</v>
      </c>
      <c r="L1767" s="11">
        <v>2</v>
      </c>
    </row>
    <row r="1768" spans="1:12">
      <c r="A1768" s="11" t="s">
        <v>3308</v>
      </c>
      <c r="D1768" s="11" t="s">
        <v>239</v>
      </c>
      <c r="E1768" s="19" t="s">
        <v>3516</v>
      </c>
      <c r="F1768" s="10">
        <v>42036</v>
      </c>
      <c r="G1768" s="10">
        <v>45689</v>
      </c>
      <c r="H1768" s="11">
        <v>11</v>
      </c>
      <c r="I1768" s="20" t="s">
        <v>238</v>
      </c>
      <c r="J1768" s="11" t="s">
        <v>240</v>
      </c>
      <c r="K1768" s="11" t="s">
        <v>4263</v>
      </c>
      <c r="L1768" s="11">
        <v>2</v>
      </c>
    </row>
    <row r="1769" spans="1:12">
      <c r="A1769" s="11" t="s">
        <v>3309</v>
      </c>
      <c r="D1769" s="11" t="s">
        <v>239</v>
      </c>
      <c r="E1769" s="19" t="s">
        <v>3517</v>
      </c>
      <c r="F1769" s="10">
        <v>42036</v>
      </c>
      <c r="G1769" s="10">
        <v>45689</v>
      </c>
      <c r="H1769" s="11">
        <v>11</v>
      </c>
      <c r="I1769" s="20" t="s">
        <v>238</v>
      </c>
      <c r="J1769" s="11" t="s">
        <v>240</v>
      </c>
      <c r="K1769" s="11" t="s">
        <v>4263</v>
      </c>
      <c r="L1769" s="11">
        <v>2</v>
      </c>
    </row>
    <row r="1770" spans="1:12">
      <c r="A1770" s="11" t="s">
        <v>3000</v>
      </c>
      <c r="D1770" s="11" t="s">
        <v>239</v>
      </c>
      <c r="E1770" s="19" t="s">
        <v>3518</v>
      </c>
      <c r="F1770" s="10">
        <v>42036</v>
      </c>
      <c r="G1770" s="10">
        <v>45689</v>
      </c>
      <c r="H1770" s="11">
        <v>11</v>
      </c>
      <c r="I1770" s="20" t="s">
        <v>238</v>
      </c>
      <c r="J1770" s="11" t="s">
        <v>240</v>
      </c>
      <c r="K1770" s="11" t="s">
        <v>4263</v>
      </c>
      <c r="L1770" s="11">
        <v>2</v>
      </c>
    </row>
    <row r="1771" spans="1:12">
      <c r="A1771" s="11" t="s">
        <v>3001</v>
      </c>
      <c r="D1771" s="11" t="s">
        <v>239</v>
      </c>
      <c r="E1771" s="19" t="s">
        <v>3519</v>
      </c>
      <c r="F1771" s="10">
        <v>42036</v>
      </c>
      <c r="G1771" s="10">
        <v>45689</v>
      </c>
      <c r="H1771" s="11">
        <v>11</v>
      </c>
      <c r="I1771" s="20" t="s">
        <v>238</v>
      </c>
      <c r="J1771" s="11" t="s">
        <v>240</v>
      </c>
      <c r="K1771" s="11" t="s">
        <v>4263</v>
      </c>
      <c r="L1771" s="11">
        <v>2</v>
      </c>
    </row>
    <row r="1772" spans="1:12">
      <c r="A1772" s="11" t="s">
        <v>3002</v>
      </c>
      <c r="D1772" s="11" t="s">
        <v>239</v>
      </c>
      <c r="E1772" s="19" t="s">
        <v>3520</v>
      </c>
      <c r="F1772" s="10">
        <v>42036</v>
      </c>
      <c r="G1772" s="10">
        <v>45689</v>
      </c>
      <c r="H1772" s="11">
        <v>11</v>
      </c>
      <c r="I1772" s="20" t="s">
        <v>238</v>
      </c>
      <c r="J1772" s="11" t="s">
        <v>240</v>
      </c>
      <c r="K1772" s="11" t="s">
        <v>4263</v>
      </c>
      <c r="L1772" s="11">
        <v>2</v>
      </c>
    </row>
    <row r="1773" spans="1:12">
      <c r="A1773" s="11" t="s">
        <v>3003</v>
      </c>
      <c r="D1773" s="11" t="s">
        <v>239</v>
      </c>
      <c r="E1773" s="19" t="s">
        <v>3521</v>
      </c>
      <c r="F1773" s="10">
        <v>42036</v>
      </c>
      <c r="G1773" s="10">
        <v>45689</v>
      </c>
      <c r="H1773" s="11">
        <v>11</v>
      </c>
      <c r="I1773" s="20" t="s">
        <v>238</v>
      </c>
      <c r="J1773" s="11" t="s">
        <v>240</v>
      </c>
      <c r="K1773" s="11" t="s">
        <v>4263</v>
      </c>
      <c r="L1773" s="11">
        <v>2</v>
      </c>
    </row>
    <row r="1774" spans="1:12">
      <c r="A1774" s="11" t="s">
        <v>3004</v>
      </c>
      <c r="D1774" s="11" t="s">
        <v>239</v>
      </c>
      <c r="E1774" s="19" t="s">
        <v>3522</v>
      </c>
      <c r="F1774" s="10">
        <v>42036</v>
      </c>
      <c r="G1774" s="10">
        <v>45689</v>
      </c>
      <c r="H1774" s="11">
        <v>11</v>
      </c>
      <c r="I1774" s="20" t="s">
        <v>238</v>
      </c>
      <c r="J1774" s="11" t="s">
        <v>240</v>
      </c>
      <c r="K1774" s="11" t="s">
        <v>4263</v>
      </c>
      <c r="L1774" s="11">
        <v>2</v>
      </c>
    </row>
    <row r="1775" spans="1:12">
      <c r="A1775" s="11" t="s">
        <v>3005</v>
      </c>
      <c r="D1775" s="11" t="s">
        <v>239</v>
      </c>
      <c r="E1775" s="19" t="s">
        <v>3523</v>
      </c>
      <c r="F1775" s="10">
        <v>42036</v>
      </c>
      <c r="G1775" s="10">
        <v>45689</v>
      </c>
      <c r="H1775" s="11">
        <v>11</v>
      </c>
      <c r="I1775" s="20" t="s">
        <v>238</v>
      </c>
      <c r="J1775" s="11" t="s">
        <v>240</v>
      </c>
      <c r="K1775" s="11" t="s">
        <v>4263</v>
      </c>
      <c r="L1775" s="11">
        <v>2</v>
      </c>
    </row>
    <row r="1776" spans="1:12">
      <c r="A1776" s="11" t="s">
        <v>3006</v>
      </c>
      <c r="D1776" s="11" t="s">
        <v>239</v>
      </c>
      <c r="E1776" s="19" t="s">
        <v>3524</v>
      </c>
      <c r="F1776" s="10">
        <v>42036</v>
      </c>
      <c r="G1776" s="10">
        <v>45689</v>
      </c>
      <c r="H1776" s="11">
        <v>11</v>
      </c>
      <c r="I1776" s="20" t="s">
        <v>238</v>
      </c>
      <c r="J1776" s="11" t="s">
        <v>240</v>
      </c>
      <c r="K1776" s="11" t="s">
        <v>4263</v>
      </c>
      <c r="L1776" s="11">
        <v>2</v>
      </c>
    </row>
    <row r="1777" spans="1:12">
      <c r="A1777" s="11" t="s">
        <v>3007</v>
      </c>
      <c r="D1777" s="11" t="s">
        <v>239</v>
      </c>
      <c r="E1777" s="19" t="s">
        <v>3525</v>
      </c>
      <c r="F1777" s="10">
        <v>42036</v>
      </c>
      <c r="G1777" s="10">
        <v>45689</v>
      </c>
      <c r="H1777" s="11">
        <v>11</v>
      </c>
      <c r="I1777" s="20" t="s">
        <v>238</v>
      </c>
      <c r="J1777" s="11" t="s">
        <v>240</v>
      </c>
      <c r="K1777" s="11" t="s">
        <v>4263</v>
      </c>
      <c r="L1777" s="11">
        <v>2</v>
      </c>
    </row>
    <row r="1778" spans="1:12">
      <c r="A1778" s="11" t="s">
        <v>3008</v>
      </c>
      <c r="D1778" s="11" t="s">
        <v>239</v>
      </c>
      <c r="E1778" s="19" t="s">
        <v>3526</v>
      </c>
      <c r="F1778" s="10">
        <v>42036</v>
      </c>
      <c r="G1778" s="10">
        <v>45689</v>
      </c>
      <c r="H1778" s="11">
        <v>11</v>
      </c>
      <c r="I1778" s="20" t="s">
        <v>238</v>
      </c>
      <c r="J1778" s="11" t="s">
        <v>240</v>
      </c>
      <c r="K1778" s="11" t="s">
        <v>4263</v>
      </c>
      <c r="L1778" s="11">
        <v>2</v>
      </c>
    </row>
    <row r="1779" spans="1:12">
      <c r="A1779" s="11" t="s">
        <v>3310</v>
      </c>
      <c r="D1779" s="11" t="s">
        <v>239</v>
      </c>
      <c r="E1779" s="19" t="s">
        <v>3527</v>
      </c>
      <c r="F1779" s="10">
        <v>42036</v>
      </c>
      <c r="G1779" s="10">
        <v>45689</v>
      </c>
      <c r="H1779" s="11">
        <v>11</v>
      </c>
      <c r="I1779" s="20" t="s">
        <v>238</v>
      </c>
      <c r="J1779" s="11" t="s">
        <v>240</v>
      </c>
      <c r="K1779" s="11" t="s">
        <v>4263</v>
      </c>
      <c r="L1779" s="11">
        <v>2</v>
      </c>
    </row>
    <row r="1780" spans="1:12">
      <c r="A1780" s="11" t="s">
        <v>3311</v>
      </c>
      <c r="D1780" s="11" t="s">
        <v>239</v>
      </c>
      <c r="E1780" s="19" t="s">
        <v>3528</v>
      </c>
      <c r="F1780" s="10">
        <v>42036</v>
      </c>
      <c r="G1780" s="10">
        <v>45689</v>
      </c>
      <c r="H1780" s="11">
        <v>11</v>
      </c>
      <c r="I1780" s="20" t="s">
        <v>238</v>
      </c>
      <c r="J1780" s="11" t="s">
        <v>240</v>
      </c>
      <c r="K1780" s="11" t="s">
        <v>4263</v>
      </c>
      <c r="L1780" s="11">
        <v>2</v>
      </c>
    </row>
    <row r="1781" spans="1:12">
      <c r="A1781" s="11" t="s">
        <v>3312</v>
      </c>
      <c r="D1781" s="11" t="s">
        <v>239</v>
      </c>
      <c r="E1781" s="19" t="s">
        <v>3529</v>
      </c>
      <c r="F1781" s="10">
        <v>42036</v>
      </c>
      <c r="G1781" s="10">
        <v>45689</v>
      </c>
      <c r="H1781" s="11">
        <v>11</v>
      </c>
      <c r="I1781" s="20" t="s">
        <v>238</v>
      </c>
      <c r="J1781" s="11" t="s">
        <v>240</v>
      </c>
      <c r="K1781" s="11" t="s">
        <v>4263</v>
      </c>
      <c r="L1781" s="11">
        <v>2</v>
      </c>
    </row>
    <row r="1782" spans="1:12">
      <c r="A1782" s="11" t="s">
        <v>3012</v>
      </c>
      <c r="D1782" s="11" t="s">
        <v>239</v>
      </c>
      <c r="E1782" s="19" t="s">
        <v>3530</v>
      </c>
      <c r="F1782" s="10">
        <v>42036</v>
      </c>
      <c r="G1782" s="10">
        <v>45689</v>
      </c>
      <c r="H1782" s="11">
        <v>11</v>
      </c>
      <c r="I1782" s="20" t="s">
        <v>238</v>
      </c>
      <c r="J1782" s="11" t="s">
        <v>240</v>
      </c>
      <c r="K1782" s="11" t="s">
        <v>4263</v>
      </c>
      <c r="L1782" s="11">
        <v>2</v>
      </c>
    </row>
    <row r="1783" spans="1:12">
      <c r="A1783" s="11" t="s">
        <v>3013</v>
      </c>
      <c r="D1783" s="11" t="s">
        <v>239</v>
      </c>
      <c r="E1783" s="19" t="s">
        <v>3531</v>
      </c>
      <c r="F1783" s="10">
        <v>42036</v>
      </c>
      <c r="G1783" s="10">
        <v>45689</v>
      </c>
      <c r="H1783" s="11">
        <v>11</v>
      </c>
      <c r="I1783" s="20" t="s">
        <v>238</v>
      </c>
      <c r="J1783" s="11" t="s">
        <v>240</v>
      </c>
      <c r="K1783" s="11" t="s">
        <v>4263</v>
      </c>
      <c r="L1783" s="11">
        <v>2</v>
      </c>
    </row>
    <row r="1784" spans="1:12">
      <c r="A1784" s="11" t="s">
        <v>3014</v>
      </c>
      <c r="D1784" s="11" t="s">
        <v>239</v>
      </c>
      <c r="E1784" s="19" t="s">
        <v>3532</v>
      </c>
      <c r="F1784" s="10">
        <v>42036</v>
      </c>
      <c r="G1784" s="10">
        <v>45689</v>
      </c>
      <c r="H1784" s="11">
        <v>11</v>
      </c>
      <c r="I1784" s="20" t="s">
        <v>238</v>
      </c>
      <c r="J1784" s="11" t="s">
        <v>240</v>
      </c>
      <c r="K1784" s="11" t="s">
        <v>4263</v>
      </c>
      <c r="L1784" s="11">
        <v>2</v>
      </c>
    </row>
    <row r="1785" spans="1:12">
      <c r="A1785" s="11" t="s">
        <v>3015</v>
      </c>
      <c r="D1785" s="11" t="s">
        <v>239</v>
      </c>
      <c r="E1785" s="19" t="s">
        <v>3533</v>
      </c>
      <c r="F1785" s="10">
        <v>42036</v>
      </c>
      <c r="G1785" s="10">
        <v>45689</v>
      </c>
      <c r="H1785" s="11">
        <v>11</v>
      </c>
      <c r="I1785" s="20" t="s">
        <v>238</v>
      </c>
      <c r="J1785" s="11" t="s">
        <v>240</v>
      </c>
      <c r="K1785" s="11" t="s">
        <v>4263</v>
      </c>
      <c r="L1785" s="11">
        <v>2</v>
      </c>
    </row>
    <row r="1786" spans="1:12">
      <c r="A1786" s="11" t="s">
        <v>3016</v>
      </c>
      <c r="D1786" s="11" t="s">
        <v>239</v>
      </c>
      <c r="E1786" s="19" t="s">
        <v>3534</v>
      </c>
      <c r="F1786" s="10">
        <v>42036</v>
      </c>
      <c r="G1786" s="10">
        <v>45689</v>
      </c>
      <c r="H1786" s="11">
        <v>11</v>
      </c>
      <c r="I1786" s="20" t="s">
        <v>238</v>
      </c>
      <c r="J1786" s="11" t="s">
        <v>240</v>
      </c>
      <c r="K1786" s="11" t="s">
        <v>4263</v>
      </c>
      <c r="L1786" s="11">
        <v>2</v>
      </c>
    </row>
    <row r="1787" spans="1:12">
      <c r="A1787" s="11" t="s">
        <v>3017</v>
      </c>
      <c r="D1787" s="11" t="s">
        <v>239</v>
      </c>
      <c r="E1787" s="19" t="s">
        <v>3535</v>
      </c>
      <c r="F1787" s="10">
        <v>42036</v>
      </c>
      <c r="G1787" s="10">
        <v>45689</v>
      </c>
      <c r="H1787" s="11">
        <v>11</v>
      </c>
      <c r="I1787" s="20" t="s">
        <v>238</v>
      </c>
      <c r="J1787" s="11" t="s">
        <v>240</v>
      </c>
      <c r="K1787" s="11" t="s">
        <v>4263</v>
      </c>
      <c r="L1787" s="11">
        <v>2</v>
      </c>
    </row>
    <row r="1788" spans="1:12">
      <c r="A1788" s="11" t="s">
        <v>3018</v>
      </c>
      <c r="D1788" s="11" t="s">
        <v>239</v>
      </c>
      <c r="E1788" s="19" t="s">
        <v>3536</v>
      </c>
      <c r="F1788" s="10">
        <v>42036</v>
      </c>
      <c r="G1788" s="10">
        <v>45689</v>
      </c>
      <c r="H1788" s="11">
        <v>11</v>
      </c>
      <c r="I1788" s="20" t="s">
        <v>238</v>
      </c>
      <c r="J1788" s="11" t="s">
        <v>240</v>
      </c>
      <c r="K1788" s="11" t="s">
        <v>4263</v>
      </c>
      <c r="L1788" s="11">
        <v>2</v>
      </c>
    </row>
    <row r="1789" spans="1:12">
      <c r="A1789" s="11" t="s">
        <v>3019</v>
      </c>
      <c r="D1789" s="11" t="s">
        <v>239</v>
      </c>
      <c r="E1789" s="19" t="s">
        <v>3537</v>
      </c>
      <c r="F1789" s="10">
        <v>42036</v>
      </c>
      <c r="G1789" s="10">
        <v>45689</v>
      </c>
      <c r="H1789" s="11">
        <v>11</v>
      </c>
      <c r="I1789" s="20" t="s">
        <v>238</v>
      </c>
      <c r="J1789" s="11" t="s">
        <v>240</v>
      </c>
      <c r="K1789" s="11" t="s">
        <v>4263</v>
      </c>
      <c r="L1789" s="11">
        <v>2</v>
      </c>
    </row>
    <row r="1790" spans="1:12">
      <c r="A1790" s="11" t="s">
        <v>3020</v>
      </c>
      <c r="D1790" s="11" t="s">
        <v>239</v>
      </c>
      <c r="E1790" s="19" t="s">
        <v>3538</v>
      </c>
      <c r="F1790" s="10">
        <v>42036</v>
      </c>
      <c r="G1790" s="10">
        <v>45689</v>
      </c>
      <c r="H1790" s="11">
        <v>11</v>
      </c>
      <c r="I1790" s="20" t="s">
        <v>238</v>
      </c>
      <c r="J1790" s="11" t="s">
        <v>240</v>
      </c>
      <c r="K1790" s="11" t="s">
        <v>4263</v>
      </c>
      <c r="L1790" s="11">
        <v>2</v>
      </c>
    </row>
    <row r="1791" spans="1:12">
      <c r="A1791" s="11" t="s">
        <v>3021</v>
      </c>
      <c r="D1791" s="11" t="s">
        <v>239</v>
      </c>
      <c r="E1791" s="19" t="s">
        <v>3539</v>
      </c>
      <c r="F1791" s="10">
        <v>42036</v>
      </c>
      <c r="G1791" s="10">
        <v>45689</v>
      </c>
      <c r="H1791" s="11">
        <v>11</v>
      </c>
      <c r="I1791" s="20" t="s">
        <v>238</v>
      </c>
      <c r="J1791" s="11" t="s">
        <v>240</v>
      </c>
      <c r="K1791" s="11" t="s">
        <v>4263</v>
      </c>
      <c r="L1791" s="11">
        <v>2</v>
      </c>
    </row>
    <row r="1792" spans="1:12">
      <c r="A1792" s="11" t="s">
        <v>3022</v>
      </c>
      <c r="D1792" s="11" t="s">
        <v>239</v>
      </c>
      <c r="E1792" s="19" t="s">
        <v>3540</v>
      </c>
      <c r="F1792" s="10">
        <v>42036</v>
      </c>
      <c r="G1792" s="10">
        <v>45689</v>
      </c>
      <c r="H1792" s="11">
        <v>11</v>
      </c>
      <c r="I1792" s="20" t="s">
        <v>238</v>
      </c>
      <c r="J1792" s="11" t="s">
        <v>240</v>
      </c>
      <c r="K1792" s="11" t="s">
        <v>4263</v>
      </c>
      <c r="L1792" s="11">
        <v>2</v>
      </c>
    </row>
    <row r="1793" spans="1:12">
      <c r="A1793" s="11" t="s">
        <v>3023</v>
      </c>
      <c r="D1793" s="11" t="s">
        <v>239</v>
      </c>
      <c r="E1793" s="19" t="s">
        <v>3541</v>
      </c>
      <c r="F1793" s="10">
        <v>42036</v>
      </c>
      <c r="G1793" s="10">
        <v>45689</v>
      </c>
      <c r="H1793" s="11">
        <v>11</v>
      </c>
      <c r="I1793" s="20" t="s">
        <v>238</v>
      </c>
      <c r="J1793" s="11" t="s">
        <v>240</v>
      </c>
      <c r="K1793" s="11" t="s">
        <v>4263</v>
      </c>
      <c r="L1793" s="11">
        <v>2</v>
      </c>
    </row>
    <row r="1794" spans="1:12">
      <c r="A1794" s="11" t="s">
        <v>3313</v>
      </c>
      <c r="D1794" s="11" t="s">
        <v>239</v>
      </c>
      <c r="E1794" s="19" t="s">
        <v>3542</v>
      </c>
      <c r="F1794" s="10">
        <v>42036</v>
      </c>
      <c r="G1794" s="10">
        <v>45689</v>
      </c>
      <c r="H1794" s="11">
        <v>11</v>
      </c>
      <c r="I1794" s="20" t="s">
        <v>238</v>
      </c>
      <c r="J1794" s="11" t="s">
        <v>240</v>
      </c>
      <c r="K1794" s="11" t="s">
        <v>4263</v>
      </c>
      <c r="L1794" s="11">
        <v>2</v>
      </c>
    </row>
    <row r="1795" spans="1:12">
      <c r="A1795" s="11" t="s">
        <v>3314</v>
      </c>
      <c r="D1795" s="11" t="s">
        <v>239</v>
      </c>
      <c r="E1795" s="19" t="s">
        <v>3543</v>
      </c>
      <c r="F1795" s="10">
        <v>42036</v>
      </c>
      <c r="G1795" s="10">
        <v>45689</v>
      </c>
      <c r="H1795" s="11">
        <v>11</v>
      </c>
      <c r="I1795" s="20" t="s">
        <v>238</v>
      </c>
      <c r="J1795" s="11" t="s">
        <v>240</v>
      </c>
      <c r="K1795" s="11" t="s">
        <v>4263</v>
      </c>
      <c r="L1795" s="11">
        <v>2</v>
      </c>
    </row>
    <row r="1796" spans="1:12">
      <c r="A1796" s="11" t="s">
        <v>3315</v>
      </c>
      <c r="D1796" s="11" t="s">
        <v>239</v>
      </c>
      <c r="E1796" s="19" t="s">
        <v>3544</v>
      </c>
      <c r="F1796" s="10">
        <v>42036</v>
      </c>
      <c r="G1796" s="10">
        <v>45689</v>
      </c>
      <c r="H1796" s="11">
        <v>11</v>
      </c>
      <c r="I1796" s="20" t="s">
        <v>238</v>
      </c>
      <c r="J1796" s="11" t="s">
        <v>240</v>
      </c>
      <c r="K1796" s="11" t="s">
        <v>4263</v>
      </c>
      <c r="L1796" s="11">
        <v>2</v>
      </c>
    </row>
    <row r="1797" spans="1:12">
      <c r="A1797" s="11" t="s">
        <v>3316</v>
      </c>
      <c r="D1797" s="11" t="s">
        <v>239</v>
      </c>
      <c r="E1797" s="19" t="s">
        <v>3545</v>
      </c>
      <c r="F1797" s="10">
        <v>42036</v>
      </c>
      <c r="G1797" s="10">
        <v>45689</v>
      </c>
      <c r="H1797" s="11">
        <v>11</v>
      </c>
      <c r="I1797" s="20" t="s">
        <v>238</v>
      </c>
      <c r="J1797" s="11" t="s">
        <v>240</v>
      </c>
      <c r="K1797" s="11" t="s">
        <v>4263</v>
      </c>
      <c r="L1797" s="11">
        <v>2</v>
      </c>
    </row>
    <row r="1798" spans="1:12">
      <c r="A1798" s="11" t="s">
        <v>3317</v>
      </c>
      <c r="D1798" s="11" t="s">
        <v>239</v>
      </c>
      <c r="E1798" s="19" t="s">
        <v>3546</v>
      </c>
      <c r="F1798" s="10">
        <v>42036</v>
      </c>
      <c r="G1798" s="10">
        <v>45689</v>
      </c>
      <c r="H1798" s="11">
        <v>11</v>
      </c>
      <c r="I1798" s="20" t="s">
        <v>238</v>
      </c>
      <c r="J1798" s="11" t="s">
        <v>240</v>
      </c>
      <c r="K1798" s="11" t="s">
        <v>4263</v>
      </c>
      <c r="L1798" s="11">
        <v>2</v>
      </c>
    </row>
    <row r="1799" spans="1:12">
      <c r="A1799" s="11" t="s">
        <v>3318</v>
      </c>
      <c r="D1799" s="11" t="s">
        <v>239</v>
      </c>
      <c r="E1799" s="19" t="s">
        <v>3547</v>
      </c>
      <c r="F1799" s="10">
        <v>42036</v>
      </c>
      <c r="G1799" s="10">
        <v>45689</v>
      </c>
      <c r="H1799" s="11">
        <v>11</v>
      </c>
      <c r="I1799" s="20" t="s">
        <v>238</v>
      </c>
      <c r="J1799" s="11" t="s">
        <v>240</v>
      </c>
      <c r="K1799" s="11" t="s">
        <v>4263</v>
      </c>
      <c r="L1799" s="11">
        <v>2</v>
      </c>
    </row>
    <row r="1800" spans="1:12">
      <c r="A1800" s="11" t="s">
        <v>3319</v>
      </c>
      <c r="D1800" s="11" t="s">
        <v>239</v>
      </c>
      <c r="E1800" s="19" t="s">
        <v>3548</v>
      </c>
      <c r="F1800" s="10">
        <v>42036</v>
      </c>
      <c r="G1800" s="10">
        <v>45689</v>
      </c>
      <c r="H1800" s="11">
        <v>11</v>
      </c>
      <c r="I1800" s="20" t="s">
        <v>238</v>
      </c>
      <c r="J1800" s="11" t="s">
        <v>240</v>
      </c>
      <c r="K1800" s="11" t="s">
        <v>4263</v>
      </c>
      <c r="L1800" s="11">
        <v>2</v>
      </c>
    </row>
    <row r="1801" spans="1:12">
      <c r="A1801" s="11" t="s">
        <v>3320</v>
      </c>
      <c r="D1801" s="11" t="s">
        <v>239</v>
      </c>
      <c r="E1801" s="19" t="s">
        <v>3549</v>
      </c>
      <c r="F1801" s="10">
        <v>42036</v>
      </c>
      <c r="G1801" s="10">
        <v>45689</v>
      </c>
      <c r="H1801" s="11">
        <v>11</v>
      </c>
      <c r="I1801" s="20" t="s">
        <v>238</v>
      </c>
      <c r="J1801" s="11" t="s">
        <v>240</v>
      </c>
      <c r="K1801" s="11" t="s">
        <v>4263</v>
      </c>
      <c r="L1801" s="11">
        <v>2</v>
      </c>
    </row>
    <row r="1802" spans="1:12">
      <c r="A1802" s="11" t="s">
        <v>3321</v>
      </c>
      <c r="D1802" s="11" t="s">
        <v>239</v>
      </c>
      <c r="E1802" s="19" t="s">
        <v>3550</v>
      </c>
      <c r="F1802" s="10">
        <v>42036</v>
      </c>
      <c r="G1802" s="10">
        <v>45689</v>
      </c>
      <c r="H1802" s="11">
        <v>11</v>
      </c>
      <c r="I1802" s="20" t="s">
        <v>238</v>
      </c>
      <c r="J1802" s="11" t="s">
        <v>240</v>
      </c>
      <c r="K1802" s="11" t="s">
        <v>4263</v>
      </c>
      <c r="L1802" s="11">
        <v>2</v>
      </c>
    </row>
    <row r="1803" spans="1:12">
      <c r="A1803" s="11" t="s">
        <v>3322</v>
      </c>
      <c r="D1803" s="11" t="s">
        <v>239</v>
      </c>
      <c r="E1803" s="19" t="s">
        <v>3551</v>
      </c>
      <c r="F1803" s="10">
        <v>42036</v>
      </c>
      <c r="G1803" s="10">
        <v>45689</v>
      </c>
      <c r="H1803" s="11">
        <v>11</v>
      </c>
      <c r="I1803" s="20" t="s">
        <v>238</v>
      </c>
      <c r="J1803" s="11" t="s">
        <v>240</v>
      </c>
      <c r="K1803" s="11" t="s">
        <v>4263</v>
      </c>
      <c r="L1803" s="11">
        <v>2</v>
      </c>
    </row>
    <row r="1804" spans="1:12">
      <c r="A1804" s="11" t="s">
        <v>3323</v>
      </c>
      <c r="D1804" s="11" t="s">
        <v>239</v>
      </c>
      <c r="E1804" s="19" t="s">
        <v>3552</v>
      </c>
      <c r="F1804" s="10">
        <v>42036</v>
      </c>
      <c r="G1804" s="10">
        <v>45689</v>
      </c>
      <c r="H1804" s="11">
        <v>11</v>
      </c>
      <c r="I1804" s="20" t="s">
        <v>238</v>
      </c>
      <c r="J1804" s="11" t="s">
        <v>240</v>
      </c>
      <c r="K1804" s="11" t="s">
        <v>4263</v>
      </c>
      <c r="L1804" s="11">
        <v>2</v>
      </c>
    </row>
    <row r="1805" spans="1:12">
      <c r="A1805" s="11" t="s">
        <v>3324</v>
      </c>
      <c r="D1805" s="11" t="s">
        <v>239</v>
      </c>
      <c r="E1805" s="19" t="s">
        <v>3553</v>
      </c>
      <c r="F1805" s="10">
        <v>42036</v>
      </c>
      <c r="G1805" s="10">
        <v>45689</v>
      </c>
      <c r="H1805" s="11">
        <v>11</v>
      </c>
      <c r="I1805" s="20" t="s">
        <v>238</v>
      </c>
      <c r="J1805" s="11" t="s">
        <v>240</v>
      </c>
      <c r="K1805" s="11" t="s">
        <v>4263</v>
      </c>
      <c r="L1805" s="11">
        <v>2</v>
      </c>
    </row>
    <row r="1806" spans="1:12">
      <c r="A1806" s="11" t="s">
        <v>3325</v>
      </c>
      <c r="D1806" s="11" t="s">
        <v>239</v>
      </c>
      <c r="E1806" s="19" t="s">
        <v>3554</v>
      </c>
      <c r="F1806" s="10">
        <v>42036</v>
      </c>
      <c r="G1806" s="10">
        <v>45689</v>
      </c>
      <c r="H1806" s="11">
        <v>11</v>
      </c>
      <c r="I1806" s="20" t="s">
        <v>238</v>
      </c>
      <c r="J1806" s="11" t="s">
        <v>240</v>
      </c>
      <c r="K1806" s="11" t="s">
        <v>4263</v>
      </c>
      <c r="L1806" s="11">
        <v>2</v>
      </c>
    </row>
    <row r="1807" spans="1:12">
      <c r="A1807" s="11" t="s">
        <v>3326</v>
      </c>
      <c r="D1807" s="11" t="s">
        <v>239</v>
      </c>
      <c r="E1807" s="19" t="s">
        <v>3555</v>
      </c>
      <c r="F1807" s="10">
        <v>42036</v>
      </c>
      <c r="G1807" s="10">
        <v>45689</v>
      </c>
      <c r="H1807" s="11">
        <v>11</v>
      </c>
      <c r="I1807" s="20" t="s">
        <v>238</v>
      </c>
      <c r="J1807" s="11" t="s">
        <v>240</v>
      </c>
      <c r="K1807" s="11" t="s">
        <v>4263</v>
      </c>
      <c r="L1807" s="11">
        <v>2</v>
      </c>
    </row>
    <row r="1808" spans="1:12">
      <c r="A1808" s="11" t="s">
        <v>3327</v>
      </c>
      <c r="D1808" s="11" t="s">
        <v>239</v>
      </c>
      <c r="E1808" s="19" t="s">
        <v>3556</v>
      </c>
      <c r="F1808" s="10">
        <v>42036</v>
      </c>
      <c r="G1808" s="10">
        <v>45689</v>
      </c>
      <c r="H1808" s="11">
        <v>11</v>
      </c>
      <c r="I1808" s="20" t="s">
        <v>238</v>
      </c>
      <c r="J1808" s="11" t="s">
        <v>240</v>
      </c>
      <c r="K1808" s="11" t="s">
        <v>4263</v>
      </c>
      <c r="L1808" s="11">
        <v>2</v>
      </c>
    </row>
    <row r="1809" spans="1:12">
      <c r="A1809" s="11" t="s">
        <v>3328</v>
      </c>
      <c r="D1809" s="11" t="s">
        <v>239</v>
      </c>
      <c r="E1809" s="19" t="s">
        <v>3557</v>
      </c>
      <c r="F1809" s="10">
        <v>42036</v>
      </c>
      <c r="G1809" s="10">
        <v>45689</v>
      </c>
      <c r="H1809" s="11">
        <v>11</v>
      </c>
      <c r="I1809" s="20" t="s">
        <v>238</v>
      </c>
      <c r="J1809" s="11" t="s">
        <v>240</v>
      </c>
      <c r="K1809" s="11" t="s">
        <v>4263</v>
      </c>
      <c r="L1809" s="11">
        <v>2</v>
      </c>
    </row>
    <row r="1810" spans="1:12">
      <c r="A1810" s="11" t="s">
        <v>3329</v>
      </c>
      <c r="D1810" s="11" t="s">
        <v>239</v>
      </c>
      <c r="E1810" s="19" t="s">
        <v>3558</v>
      </c>
      <c r="F1810" s="10">
        <v>42036</v>
      </c>
      <c r="G1810" s="10">
        <v>45689</v>
      </c>
      <c r="H1810" s="11">
        <v>11</v>
      </c>
      <c r="I1810" s="20" t="s">
        <v>238</v>
      </c>
      <c r="J1810" s="11" t="s">
        <v>240</v>
      </c>
      <c r="K1810" s="11" t="s">
        <v>4263</v>
      </c>
      <c r="L1810" s="11">
        <v>2</v>
      </c>
    </row>
    <row r="1811" spans="1:12">
      <c r="A1811" s="11" t="s">
        <v>3330</v>
      </c>
      <c r="D1811" s="11" t="s">
        <v>239</v>
      </c>
      <c r="E1811" s="19" t="s">
        <v>3559</v>
      </c>
      <c r="F1811" s="10">
        <v>42036</v>
      </c>
      <c r="G1811" s="10">
        <v>45689</v>
      </c>
      <c r="H1811" s="11">
        <v>11</v>
      </c>
      <c r="I1811" s="20" t="s">
        <v>238</v>
      </c>
      <c r="J1811" s="11" t="s">
        <v>240</v>
      </c>
      <c r="K1811" s="11" t="s">
        <v>4263</v>
      </c>
      <c r="L1811" s="11">
        <v>2</v>
      </c>
    </row>
    <row r="1812" spans="1:12">
      <c r="A1812" s="11" t="s">
        <v>3331</v>
      </c>
      <c r="D1812" s="11" t="s">
        <v>239</v>
      </c>
      <c r="E1812" s="19" t="s">
        <v>3560</v>
      </c>
      <c r="F1812" s="10">
        <v>42036</v>
      </c>
      <c r="G1812" s="10">
        <v>45689</v>
      </c>
      <c r="H1812" s="11">
        <v>11</v>
      </c>
      <c r="I1812" s="20" t="s">
        <v>238</v>
      </c>
      <c r="J1812" s="11" t="s">
        <v>240</v>
      </c>
      <c r="K1812" s="11" t="s">
        <v>4263</v>
      </c>
      <c r="L1812" s="11">
        <v>2</v>
      </c>
    </row>
    <row r="1813" spans="1:12">
      <c r="A1813" s="11" t="s">
        <v>3332</v>
      </c>
      <c r="D1813" s="11" t="s">
        <v>239</v>
      </c>
      <c r="E1813" s="19" t="s">
        <v>3561</v>
      </c>
      <c r="F1813" s="10">
        <v>42036</v>
      </c>
      <c r="G1813" s="10">
        <v>45689</v>
      </c>
      <c r="H1813" s="11">
        <v>11</v>
      </c>
      <c r="I1813" s="20" t="s">
        <v>238</v>
      </c>
      <c r="J1813" s="11" t="s">
        <v>240</v>
      </c>
      <c r="K1813" s="11" t="s">
        <v>4263</v>
      </c>
      <c r="L1813" s="11">
        <v>2</v>
      </c>
    </row>
    <row r="1814" spans="1:12">
      <c r="A1814" s="11" t="s">
        <v>3333</v>
      </c>
      <c r="D1814" s="11" t="s">
        <v>239</v>
      </c>
      <c r="E1814" s="19" t="s">
        <v>3562</v>
      </c>
      <c r="F1814" s="10">
        <v>42036</v>
      </c>
      <c r="G1814" s="10">
        <v>45689</v>
      </c>
      <c r="H1814" s="11">
        <v>11</v>
      </c>
      <c r="I1814" s="20" t="s">
        <v>238</v>
      </c>
      <c r="J1814" s="11" t="s">
        <v>240</v>
      </c>
      <c r="K1814" s="11" t="s">
        <v>4263</v>
      </c>
      <c r="L1814" s="11">
        <v>2</v>
      </c>
    </row>
    <row r="1815" spans="1:12">
      <c r="A1815" s="11" t="s">
        <v>3334</v>
      </c>
      <c r="D1815" s="11" t="s">
        <v>239</v>
      </c>
      <c r="E1815" s="19" t="s">
        <v>3563</v>
      </c>
      <c r="F1815" s="10">
        <v>42036</v>
      </c>
      <c r="G1815" s="10">
        <v>45689</v>
      </c>
      <c r="H1815" s="11">
        <v>11</v>
      </c>
      <c r="I1815" s="20" t="s">
        <v>238</v>
      </c>
      <c r="J1815" s="11" t="s">
        <v>240</v>
      </c>
      <c r="K1815" s="11" t="s">
        <v>4263</v>
      </c>
      <c r="L1815" s="11">
        <v>2</v>
      </c>
    </row>
    <row r="1816" spans="1:12">
      <c r="A1816" s="11" t="s">
        <v>3335</v>
      </c>
      <c r="D1816" s="11" t="s">
        <v>239</v>
      </c>
      <c r="E1816" s="19" t="s">
        <v>3564</v>
      </c>
      <c r="F1816" s="10">
        <v>42036</v>
      </c>
      <c r="G1816" s="10">
        <v>45689</v>
      </c>
      <c r="H1816" s="11">
        <v>11</v>
      </c>
      <c r="I1816" s="20" t="s">
        <v>238</v>
      </c>
      <c r="J1816" s="11" t="s">
        <v>240</v>
      </c>
      <c r="K1816" s="11" t="s">
        <v>4263</v>
      </c>
      <c r="L1816" s="11">
        <v>2</v>
      </c>
    </row>
    <row r="1817" spans="1:12">
      <c r="A1817" s="11" t="s">
        <v>3336</v>
      </c>
      <c r="D1817" s="11" t="s">
        <v>239</v>
      </c>
      <c r="E1817" s="19" t="s">
        <v>3565</v>
      </c>
      <c r="F1817" s="10">
        <v>42036</v>
      </c>
      <c r="G1817" s="10">
        <v>45689</v>
      </c>
      <c r="H1817" s="11">
        <v>11</v>
      </c>
      <c r="I1817" s="20" t="s">
        <v>238</v>
      </c>
      <c r="J1817" s="11" t="s">
        <v>240</v>
      </c>
      <c r="K1817" s="11" t="s">
        <v>4263</v>
      </c>
      <c r="L1817" s="11">
        <v>2</v>
      </c>
    </row>
    <row r="1818" spans="1:12">
      <c r="A1818" s="11" t="s">
        <v>3337</v>
      </c>
      <c r="D1818" s="11" t="s">
        <v>239</v>
      </c>
      <c r="E1818" s="19" t="s">
        <v>3566</v>
      </c>
      <c r="F1818" s="10">
        <v>42036</v>
      </c>
      <c r="G1818" s="10">
        <v>45689</v>
      </c>
      <c r="H1818" s="11">
        <v>11</v>
      </c>
      <c r="I1818" s="20" t="s">
        <v>238</v>
      </c>
      <c r="J1818" s="11" t="s">
        <v>240</v>
      </c>
      <c r="K1818" s="11" t="s">
        <v>4263</v>
      </c>
      <c r="L1818" s="11">
        <v>2</v>
      </c>
    </row>
    <row r="1819" spans="1:12">
      <c r="A1819" s="11" t="s">
        <v>3338</v>
      </c>
      <c r="D1819" s="11" t="s">
        <v>239</v>
      </c>
      <c r="E1819" s="19" t="s">
        <v>3567</v>
      </c>
      <c r="F1819" s="10">
        <v>42036</v>
      </c>
      <c r="G1819" s="10">
        <v>45689</v>
      </c>
      <c r="H1819" s="11">
        <v>11</v>
      </c>
      <c r="I1819" s="20" t="s">
        <v>238</v>
      </c>
      <c r="J1819" s="11" t="s">
        <v>240</v>
      </c>
      <c r="K1819" s="11" t="s">
        <v>4263</v>
      </c>
      <c r="L1819" s="11">
        <v>2</v>
      </c>
    </row>
    <row r="1820" spans="1:12">
      <c r="A1820" s="11" t="s">
        <v>3339</v>
      </c>
      <c r="D1820" s="11" t="s">
        <v>239</v>
      </c>
      <c r="E1820" s="19" t="s">
        <v>3568</v>
      </c>
      <c r="F1820" s="10">
        <v>42036</v>
      </c>
      <c r="G1820" s="10">
        <v>45689</v>
      </c>
      <c r="H1820" s="11">
        <v>11</v>
      </c>
      <c r="I1820" s="20" t="s">
        <v>238</v>
      </c>
      <c r="J1820" s="11" t="s">
        <v>240</v>
      </c>
      <c r="K1820" s="11" t="s">
        <v>4263</v>
      </c>
      <c r="L1820" s="11">
        <v>2</v>
      </c>
    </row>
    <row r="1821" spans="1:12">
      <c r="A1821" s="11" t="s">
        <v>3340</v>
      </c>
      <c r="D1821" s="11" t="s">
        <v>239</v>
      </c>
      <c r="E1821" s="19" t="s">
        <v>3569</v>
      </c>
      <c r="F1821" s="10">
        <v>42036</v>
      </c>
      <c r="G1821" s="10">
        <v>45689</v>
      </c>
      <c r="H1821" s="11">
        <v>11</v>
      </c>
      <c r="I1821" s="20" t="s">
        <v>238</v>
      </c>
      <c r="J1821" s="11" t="s">
        <v>240</v>
      </c>
      <c r="K1821" s="11" t="s">
        <v>4263</v>
      </c>
      <c r="L1821" s="11">
        <v>2</v>
      </c>
    </row>
    <row r="1822" spans="1:12">
      <c r="A1822" s="11" t="s">
        <v>3341</v>
      </c>
      <c r="D1822" s="11" t="s">
        <v>239</v>
      </c>
      <c r="E1822" s="19" t="s">
        <v>3570</v>
      </c>
      <c r="F1822" s="10">
        <v>42036</v>
      </c>
      <c r="G1822" s="10">
        <v>45689</v>
      </c>
      <c r="H1822" s="11">
        <v>11</v>
      </c>
      <c r="I1822" s="20" t="s">
        <v>238</v>
      </c>
      <c r="J1822" s="11" t="s">
        <v>240</v>
      </c>
      <c r="K1822" s="11" t="s">
        <v>4263</v>
      </c>
      <c r="L1822" s="11">
        <v>2</v>
      </c>
    </row>
    <row r="1823" spans="1:12">
      <c r="A1823" s="11" t="s">
        <v>3342</v>
      </c>
      <c r="D1823" s="11" t="s">
        <v>239</v>
      </c>
      <c r="E1823" s="19" t="s">
        <v>3571</v>
      </c>
      <c r="F1823" s="10">
        <v>42036</v>
      </c>
      <c r="G1823" s="10">
        <v>45689</v>
      </c>
      <c r="H1823" s="11">
        <v>11</v>
      </c>
      <c r="I1823" s="20" t="s">
        <v>238</v>
      </c>
      <c r="J1823" s="11" t="s">
        <v>240</v>
      </c>
      <c r="K1823" s="11" t="s">
        <v>4263</v>
      </c>
      <c r="L1823" s="11">
        <v>2</v>
      </c>
    </row>
    <row r="1824" spans="1:12">
      <c r="A1824" s="11" t="s">
        <v>3343</v>
      </c>
      <c r="D1824" s="11" t="s">
        <v>239</v>
      </c>
      <c r="E1824" s="19" t="s">
        <v>3572</v>
      </c>
      <c r="F1824" s="10">
        <v>42036</v>
      </c>
      <c r="G1824" s="10">
        <v>45689</v>
      </c>
      <c r="H1824" s="11">
        <v>11</v>
      </c>
      <c r="I1824" s="20" t="s">
        <v>238</v>
      </c>
      <c r="J1824" s="11" t="s">
        <v>240</v>
      </c>
      <c r="K1824" s="11" t="s">
        <v>4263</v>
      </c>
      <c r="L1824" s="11">
        <v>2</v>
      </c>
    </row>
    <row r="1825" spans="1:12">
      <c r="A1825" s="11" t="s">
        <v>3344</v>
      </c>
      <c r="D1825" s="11" t="s">
        <v>239</v>
      </c>
      <c r="E1825" s="19" t="s">
        <v>3573</v>
      </c>
      <c r="F1825" s="10">
        <v>42036</v>
      </c>
      <c r="G1825" s="10">
        <v>45689</v>
      </c>
      <c r="H1825" s="11">
        <v>11</v>
      </c>
      <c r="I1825" s="20" t="s">
        <v>238</v>
      </c>
      <c r="J1825" s="11" t="s">
        <v>240</v>
      </c>
      <c r="K1825" s="11" t="s">
        <v>4263</v>
      </c>
      <c r="L1825" s="11">
        <v>2</v>
      </c>
    </row>
    <row r="1826" spans="1:12">
      <c r="A1826" s="11" t="s">
        <v>3345</v>
      </c>
      <c r="D1826" s="11" t="s">
        <v>239</v>
      </c>
      <c r="E1826" s="19" t="s">
        <v>3574</v>
      </c>
      <c r="F1826" s="10">
        <v>42036</v>
      </c>
      <c r="G1826" s="10">
        <v>45689</v>
      </c>
      <c r="H1826" s="11">
        <v>11</v>
      </c>
      <c r="I1826" s="20" t="s">
        <v>238</v>
      </c>
      <c r="J1826" s="11" t="s">
        <v>240</v>
      </c>
      <c r="K1826" s="11" t="s">
        <v>4263</v>
      </c>
      <c r="L1826" s="11">
        <v>2</v>
      </c>
    </row>
    <row r="1827" spans="1:12">
      <c r="A1827" s="11" t="s">
        <v>3346</v>
      </c>
      <c r="D1827" s="11" t="s">
        <v>239</v>
      </c>
      <c r="E1827" s="19" t="s">
        <v>3575</v>
      </c>
      <c r="F1827" s="10">
        <v>42036</v>
      </c>
      <c r="G1827" s="10">
        <v>45689</v>
      </c>
      <c r="H1827" s="11">
        <v>11</v>
      </c>
      <c r="I1827" s="20" t="s">
        <v>238</v>
      </c>
      <c r="J1827" s="11" t="s">
        <v>240</v>
      </c>
      <c r="K1827" s="11" t="s">
        <v>4263</v>
      </c>
      <c r="L1827" s="11">
        <v>2</v>
      </c>
    </row>
    <row r="1828" spans="1:12">
      <c r="A1828" s="11" t="s">
        <v>3347</v>
      </c>
      <c r="D1828" s="11" t="s">
        <v>239</v>
      </c>
      <c r="E1828" s="19" t="s">
        <v>3576</v>
      </c>
      <c r="F1828" s="10">
        <v>42036</v>
      </c>
      <c r="G1828" s="10">
        <v>45689</v>
      </c>
      <c r="H1828" s="11">
        <v>11</v>
      </c>
      <c r="I1828" s="20" t="s">
        <v>238</v>
      </c>
      <c r="J1828" s="11" t="s">
        <v>240</v>
      </c>
      <c r="K1828" s="11" t="s">
        <v>4263</v>
      </c>
      <c r="L1828" s="11">
        <v>2</v>
      </c>
    </row>
    <row r="1829" spans="1:12">
      <c r="A1829" s="11" t="s">
        <v>3348</v>
      </c>
      <c r="D1829" s="11" t="s">
        <v>239</v>
      </c>
      <c r="E1829" s="19" t="s">
        <v>3577</v>
      </c>
      <c r="F1829" s="10">
        <v>42036</v>
      </c>
      <c r="G1829" s="10">
        <v>45689</v>
      </c>
      <c r="H1829" s="11">
        <v>11</v>
      </c>
      <c r="I1829" s="20" t="s">
        <v>238</v>
      </c>
      <c r="J1829" s="11" t="s">
        <v>240</v>
      </c>
      <c r="K1829" s="11" t="s">
        <v>4263</v>
      </c>
      <c r="L1829" s="11">
        <v>2</v>
      </c>
    </row>
    <row r="1830" spans="1:12">
      <c r="A1830" s="11" t="s">
        <v>3349</v>
      </c>
      <c r="D1830" s="11" t="s">
        <v>239</v>
      </c>
      <c r="E1830" s="19" t="s">
        <v>3578</v>
      </c>
      <c r="F1830" s="10">
        <v>42036</v>
      </c>
      <c r="G1830" s="10">
        <v>45689</v>
      </c>
      <c r="H1830" s="11">
        <v>11</v>
      </c>
      <c r="I1830" s="20" t="s">
        <v>238</v>
      </c>
      <c r="J1830" s="11" t="s">
        <v>240</v>
      </c>
      <c r="K1830" s="11" t="s">
        <v>4263</v>
      </c>
      <c r="L1830" s="11">
        <v>2</v>
      </c>
    </row>
    <row r="1831" spans="1:12">
      <c r="A1831" s="11" t="s">
        <v>3350</v>
      </c>
      <c r="D1831" s="11" t="s">
        <v>239</v>
      </c>
      <c r="E1831" s="19" t="s">
        <v>3579</v>
      </c>
      <c r="F1831" s="10">
        <v>42036</v>
      </c>
      <c r="G1831" s="10">
        <v>45689</v>
      </c>
      <c r="H1831" s="11">
        <v>11</v>
      </c>
      <c r="I1831" s="20" t="s">
        <v>238</v>
      </c>
      <c r="J1831" s="11" t="s">
        <v>240</v>
      </c>
      <c r="K1831" s="11" t="s">
        <v>4263</v>
      </c>
      <c r="L1831" s="11">
        <v>2</v>
      </c>
    </row>
    <row r="1832" spans="1:12">
      <c r="A1832" s="11" t="s">
        <v>3351</v>
      </c>
      <c r="D1832" s="11" t="s">
        <v>239</v>
      </c>
      <c r="E1832" s="19" t="s">
        <v>3580</v>
      </c>
      <c r="F1832" s="10">
        <v>42036</v>
      </c>
      <c r="G1832" s="10">
        <v>45689</v>
      </c>
      <c r="H1832" s="11">
        <v>11</v>
      </c>
      <c r="I1832" s="20" t="s">
        <v>238</v>
      </c>
      <c r="J1832" s="11" t="s">
        <v>240</v>
      </c>
      <c r="K1832" s="11" t="s">
        <v>4263</v>
      </c>
      <c r="L1832" s="11">
        <v>2</v>
      </c>
    </row>
    <row r="1833" spans="1:12">
      <c r="A1833" s="11" t="s">
        <v>3352</v>
      </c>
      <c r="D1833" s="11" t="s">
        <v>239</v>
      </c>
      <c r="E1833" s="19" t="s">
        <v>3581</v>
      </c>
      <c r="F1833" s="10">
        <v>42036</v>
      </c>
      <c r="G1833" s="10">
        <v>45689</v>
      </c>
      <c r="H1833" s="11">
        <v>11</v>
      </c>
      <c r="I1833" s="20" t="s">
        <v>238</v>
      </c>
      <c r="J1833" s="11" t="s">
        <v>240</v>
      </c>
      <c r="K1833" s="11" t="s">
        <v>4263</v>
      </c>
      <c r="L1833" s="11">
        <v>2</v>
      </c>
    </row>
    <row r="1834" spans="1:12">
      <c r="A1834" s="11" t="s">
        <v>3353</v>
      </c>
      <c r="D1834" s="11" t="s">
        <v>239</v>
      </c>
      <c r="E1834" s="19" t="s">
        <v>3582</v>
      </c>
      <c r="F1834" s="10">
        <v>42036</v>
      </c>
      <c r="G1834" s="10">
        <v>45689</v>
      </c>
      <c r="H1834" s="11">
        <v>11</v>
      </c>
      <c r="I1834" s="20" t="s">
        <v>238</v>
      </c>
      <c r="J1834" s="11" t="s">
        <v>240</v>
      </c>
      <c r="K1834" s="11" t="s">
        <v>4263</v>
      </c>
      <c r="L1834" s="11">
        <v>2</v>
      </c>
    </row>
    <row r="1835" spans="1:12">
      <c r="A1835" s="11" t="s">
        <v>3354</v>
      </c>
      <c r="D1835" s="11" t="s">
        <v>239</v>
      </c>
      <c r="E1835" s="19" t="s">
        <v>3583</v>
      </c>
      <c r="F1835" s="10">
        <v>42036</v>
      </c>
      <c r="G1835" s="10">
        <v>45689</v>
      </c>
      <c r="H1835" s="11">
        <v>11</v>
      </c>
      <c r="I1835" s="20" t="s">
        <v>238</v>
      </c>
      <c r="J1835" s="11" t="s">
        <v>240</v>
      </c>
      <c r="K1835" s="11" t="s">
        <v>4263</v>
      </c>
      <c r="L1835" s="11">
        <v>2</v>
      </c>
    </row>
    <row r="1836" spans="1:12">
      <c r="A1836" s="11" t="s">
        <v>3355</v>
      </c>
      <c r="D1836" s="11" t="s">
        <v>239</v>
      </c>
      <c r="E1836" s="19" t="s">
        <v>3584</v>
      </c>
      <c r="F1836" s="10">
        <v>42036</v>
      </c>
      <c r="G1836" s="10">
        <v>45689</v>
      </c>
      <c r="H1836" s="11">
        <v>11</v>
      </c>
      <c r="I1836" s="20" t="s">
        <v>238</v>
      </c>
      <c r="J1836" s="11" t="s">
        <v>240</v>
      </c>
      <c r="K1836" s="11" t="s">
        <v>4263</v>
      </c>
      <c r="L1836" s="11">
        <v>2</v>
      </c>
    </row>
    <row r="1837" spans="1:12">
      <c r="A1837" s="11" t="s">
        <v>3356</v>
      </c>
      <c r="D1837" s="11" t="s">
        <v>239</v>
      </c>
      <c r="E1837" s="19" t="s">
        <v>3585</v>
      </c>
      <c r="F1837" s="10">
        <v>42036</v>
      </c>
      <c r="G1837" s="10">
        <v>45689</v>
      </c>
      <c r="H1837" s="11">
        <v>11</v>
      </c>
      <c r="I1837" s="20" t="s">
        <v>238</v>
      </c>
      <c r="J1837" s="11" t="s">
        <v>240</v>
      </c>
      <c r="K1837" s="11" t="s">
        <v>4263</v>
      </c>
      <c r="L1837" s="11">
        <v>2</v>
      </c>
    </row>
    <row r="1838" spans="1:12">
      <c r="A1838" s="11" t="s">
        <v>3357</v>
      </c>
      <c r="D1838" s="11" t="s">
        <v>239</v>
      </c>
      <c r="E1838" s="19" t="s">
        <v>3586</v>
      </c>
      <c r="F1838" s="10">
        <v>42036</v>
      </c>
      <c r="G1838" s="10">
        <v>45689</v>
      </c>
      <c r="H1838" s="11">
        <v>11</v>
      </c>
      <c r="I1838" s="20" t="s">
        <v>238</v>
      </c>
      <c r="J1838" s="11" t="s">
        <v>240</v>
      </c>
      <c r="K1838" s="11" t="s">
        <v>4263</v>
      </c>
      <c r="L1838" s="11">
        <v>2</v>
      </c>
    </row>
    <row r="1839" spans="1:12">
      <c r="A1839" s="11" t="s">
        <v>3358</v>
      </c>
      <c r="D1839" s="11" t="s">
        <v>239</v>
      </c>
      <c r="E1839" s="19" t="s">
        <v>3587</v>
      </c>
      <c r="F1839" s="10">
        <v>42036</v>
      </c>
      <c r="G1839" s="10">
        <v>45689</v>
      </c>
      <c r="H1839" s="11">
        <v>11</v>
      </c>
      <c r="I1839" s="20" t="s">
        <v>238</v>
      </c>
      <c r="J1839" s="11" t="s">
        <v>240</v>
      </c>
      <c r="K1839" s="11" t="s">
        <v>4263</v>
      </c>
      <c r="L1839" s="11">
        <v>2</v>
      </c>
    </row>
    <row r="1840" spans="1:12">
      <c r="A1840" s="11" t="s">
        <v>3359</v>
      </c>
      <c r="D1840" s="11" t="s">
        <v>239</v>
      </c>
      <c r="E1840" s="19" t="s">
        <v>3588</v>
      </c>
      <c r="F1840" s="10">
        <v>42036</v>
      </c>
      <c r="G1840" s="10">
        <v>45689</v>
      </c>
      <c r="H1840" s="11">
        <v>11</v>
      </c>
      <c r="I1840" s="20" t="s">
        <v>238</v>
      </c>
      <c r="J1840" s="11" t="s">
        <v>240</v>
      </c>
      <c r="K1840" s="11" t="s">
        <v>4263</v>
      </c>
      <c r="L1840" s="11">
        <v>2</v>
      </c>
    </row>
    <row r="1841" spans="1:12">
      <c r="A1841" s="11" t="s">
        <v>3360</v>
      </c>
      <c r="D1841" s="11" t="s">
        <v>239</v>
      </c>
      <c r="E1841" s="19" t="s">
        <v>3589</v>
      </c>
      <c r="F1841" s="10">
        <v>42036</v>
      </c>
      <c r="G1841" s="10">
        <v>45689</v>
      </c>
      <c r="H1841" s="11">
        <v>11</v>
      </c>
      <c r="I1841" s="20" t="s">
        <v>238</v>
      </c>
      <c r="J1841" s="11" t="s">
        <v>240</v>
      </c>
      <c r="K1841" s="11" t="s">
        <v>4263</v>
      </c>
      <c r="L1841" s="11">
        <v>2</v>
      </c>
    </row>
    <row r="1842" spans="1:12">
      <c r="A1842" s="11" t="s">
        <v>3361</v>
      </c>
      <c r="D1842" s="11" t="s">
        <v>239</v>
      </c>
      <c r="E1842" s="19" t="s">
        <v>3590</v>
      </c>
      <c r="F1842" s="10">
        <v>42036</v>
      </c>
      <c r="G1842" s="10">
        <v>45689</v>
      </c>
      <c r="H1842" s="11">
        <v>11</v>
      </c>
      <c r="I1842" s="20" t="s">
        <v>238</v>
      </c>
      <c r="J1842" s="11" t="s">
        <v>240</v>
      </c>
      <c r="K1842" s="11" t="s">
        <v>4263</v>
      </c>
      <c r="L1842" s="11">
        <v>2</v>
      </c>
    </row>
    <row r="1843" spans="1:12">
      <c r="A1843" s="11" t="s">
        <v>3362</v>
      </c>
      <c r="D1843" s="11" t="s">
        <v>239</v>
      </c>
      <c r="E1843" s="19" t="s">
        <v>3591</v>
      </c>
      <c r="F1843" s="10">
        <v>42036</v>
      </c>
      <c r="G1843" s="10">
        <v>45689</v>
      </c>
      <c r="H1843" s="11">
        <v>11</v>
      </c>
      <c r="I1843" s="20" t="s">
        <v>238</v>
      </c>
      <c r="J1843" s="11" t="s">
        <v>240</v>
      </c>
      <c r="K1843" s="11" t="s">
        <v>4263</v>
      </c>
      <c r="L1843" s="11">
        <v>2</v>
      </c>
    </row>
    <row r="1844" spans="1:12">
      <c r="A1844" s="11" t="s">
        <v>3363</v>
      </c>
      <c r="D1844" s="11" t="s">
        <v>239</v>
      </c>
      <c r="E1844" s="19" t="s">
        <v>3592</v>
      </c>
      <c r="F1844" s="10">
        <v>42036</v>
      </c>
      <c r="G1844" s="10">
        <v>45689</v>
      </c>
      <c r="H1844" s="11">
        <v>11</v>
      </c>
      <c r="I1844" s="20" t="s">
        <v>238</v>
      </c>
      <c r="J1844" s="11" t="s">
        <v>240</v>
      </c>
      <c r="K1844" s="11" t="s">
        <v>4263</v>
      </c>
      <c r="L1844" s="11">
        <v>2</v>
      </c>
    </row>
    <row r="1845" spans="1:12">
      <c r="A1845" s="11" t="s">
        <v>3364</v>
      </c>
      <c r="D1845" s="11" t="s">
        <v>239</v>
      </c>
      <c r="E1845" s="19" t="s">
        <v>3593</v>
      </c>
      <c r="F1845" s="10">
        <v>42036</v>
      </c>
      <c r="G1845" s="10">
        <v>45689</v>
      </c>
      <c r="H1845" s="11">
        <v>11</v>
      </c>
      <c r="I1845" s="20" t="s">
        <v>238</v>
      </c>
      <c r="J1845" s="11" t="s">
        <v>240</v>
      </c>
      <c r="K1845" s="11" t="s">
        <v>4263</v>
      </c>
      <c r="L1845" s="11">
        <v>2</v>
      </c>
    </row>
    <row r="1846" spans="1:12">
      <c r="A1846" s="11" t="s">
        <v>3365</v>
      </c>
      <c r="D1846" s="11" t="s">
        <v>239</v>
      </c>
      <c r="E1846" s="19" t="s">
        <v>3594</v>
      </c>
      <c r="F1846" s="10">
        <v>42036</v>
      </c>
      <c r="G1846" s="10">
        <v>45689</v>
      </c>
      <c r="H1846" s="11">
        <v>11</v>
      </c>
      <c r="I1846" s="20" t="s">
        <v>238</v>
      </c>
      <c r="J1846" s="11" t="s">
        <v>240</v>
      </c>
      <c r="K1846" s="11" t="s">
        <v>4263</v>
      </c>
      <c r="L1846" s="11">
        <v>2</v>
      </c>
    </row>
    <row r="1847" spans="1:12">
      <c r="A1847" s="11" t="s">
        <v>3366</v>
      </c>
      <c r="D1847" s="11" t="s">
        <v>239</v>
      </c>
      <c r="E1847" s="19" t="s">
        <v>3595</v>
      </c>
      <c r="F1847" s="10">
        <v>42036</v>
      </c>
      <c r="G1847" s="10">
        <v>45689</v>
      </c>
      <c r="H1847" s="11">
        <v>11</v>
      </c>
      <c r="I1847" s="20" t="s">
        <v>238</v>
      </c>
      <c r="J1847" s="11" t="s">
        <v>240</v>
      </c>
      <c r="K1847" s="11" t="s">
        <v>4263</v>
      </c>
      <c r="L1847" s="11">
        <v>2</v>
      </c>
    </row>
    <row r="1848" spans="1:12">
      <c r="A1848" s="11" t="s">
        <v>3367</v>
      </c>
      <c r="D1848" s="11" t="s">
        <v>239</v>
      </c>
      <c r="E1848" s="19" t="s">
        <v>3596</v>
      </c>
      <c r="F1848" s="10">
        <v>42036</v>
      </c>
      <c r="G1848" s="10">
        <v>45689</v>
      </c>
      <c r="H1848" s="11">
        <v>11</v>
      </c>
      <c r="I1848" s="20" t="s">
        <v>238</v>
      </c>
      <c r="J1848" s="11" t="s">
        <v>240</v>
      </c>
      <c r="K1848" s="11" t="s">
        <v>4263</v>
      </c>
      <c r="L1848" s="11">
        <v>2</v>
      </c>
    </row>
    <row r="1849" spans="1:12">
      <c r="A1849" s="11" t="s">
        <v>3368</v>
      </c>
      <c r="D1849" s="11" t="s">
        <v>239</v>
      </c>
      <c r="E1849" s="19" t="s">
        <v>3597</v>
      </c>
      <c r="F1849" s="10">
        <v>42036</v>
      </c>
      <c r="G1849" s="10">
        <v>45689</v>
      </c>
      <c r="H1849" s="11">
        <v>11</v>
      </c>
      <c r="I1849" s="20" t="s">
        <v>238</v>
      </c>
      <c r="J1849" s="11" t="s">
        <v>240</v>
      </c>
      <c r="K1849" s="11" t="s">
        <v>4263</v>
      </c>
      <c r="L1849" s="11">
        <v>2</v>
      </c>
    </row>
    <row r="1850" spans="1:12">
      <c r="A1850" s="11" t="s">
        <v>3369</v>
      </c>
      <c r="D1850" s="11" t="s">
        <v>239</v>
      </c>
      <c r="E1850" s="19" t="s">
        <v>3598</v>
      </c>
      <c r="F1850" s="10">
        <v>42036</v>
      </c>
      <c r="G1850" s="10">
        <v>45689</v>
      </c>
      <c r="H1850" s="11">
        <v>11</v>
      </c>
      <c r="I1850" s="20" t="s">
        <v>238</v>
      </c>
      <c r="J1850" s="11" t="s">
        <v>240</v>
      </c>
      <c r="K1850" s="11" t="s">
        <v>4263</v>
      </c>
      <c r="L1850" s="11">
        <v>2</v>
      </c>
    </row>
    <row r="1851" spans="1:12">
      <c r="A1851" s="11" t="s">
        <v>3370</v>
      </c>
      <c r="D1851" s="11" t="s">
        <v>239</v>
      </c>
      <c r="E1851" s="19" t="s">
        <v>3599</v>
      </c>
      <c r="F1851" s="10">
        <v>42036</v>
      </c>
      <c r="G1851" s="10">
        <v>45689</v>
      </c>
      <c r="H1851" s="11">
        <v>11</v>
      </c>
      <c r="I1851" s="20" t="s">
        <v>238</v>
      </c>
      <c r="J1851" s="11" t="s">
        <v>240</v>
      </c>
      <c r="K1851" s="11" t="s">
        <v>4263</v>
      </c>
      <c r="L1851" s="11">
        <v>2</v>
      </c>
    </row>
    <row r="1852" spans="1:12">
      <c r="A1852" s="11" t="s">
        <v>3371</v>
      </c>
      <c r="D1852" s="11" t="s">
        <v>239</v>
      </c>
      <c r="E1852" s="19" t="s">
        <v>3600</v>
      </c>
      <c r="F1852" s="10">
        <v>42036</v>
      </c>
      <c r="G1852" s="10">
        <v>45689</v>
      </c>
      <c r="H1852" s="11">
        <v>11</v>
      </c>
      <c r="I1852" s="20" t="s">
        <v>238</v>
      </c>
      <c r="J1852" s="11" t="s">
        <v>240</v>
      </c>
      <c r="K1852" s="11" t="s">
        <v>4263</v>
      </c>
      <c r="L1852" s="11">
        <v>2</v>
      </c>
    </row>
    <row r="1853" spans="1:12">
      <c r="A1853" s="11" t="s">
        <v>3372</v>
      </c>
      <c r="D1853" s="11" t="s">
        <v>239</v>
      </c>
      <c r="E1853" s="19" t="s">
        <v>3601</v>
      </c>
      <c r="F1853" s="10">
        <v>42036</v>
      </c>
      <c r="G1853" s="10">
        <v>45689</v>
      </c>
      <c r="H1853" s="11">
        <v>11</v>
      </c>
      <c r="I1853" s="20" t="s">
        <v>238</v>
      </c>
      <c r="J1853" s="11" t="s">
        <v>240</v>
      </c>
      <c r="K1853" s="11" t="s">
        <v>4263</v>
      </c>
      <c r="L1853" s="11">
        <v>2</v>
      </c>
    </row>
    <row r="1854" spans="1:12">
      <c r="A1854" s="11" t="s">
        <v>3373</v>
      </c>
      <c r="D1854" s="11" t="s">
        <v>239</v>
      </c>
      <c r="E1854" s="19" t="s">
        <v>3602</v>
      </c>
      <c r="F1854" s="10">
        <v>42036</v>
      </c>
      <c r="G1854" s="10">
        <v>45689</v>
      </c>
      <c r="H1854" s="11">
        <v>11</v>
      </c>
      <c r="I1854" s="20" t="s">
        <v>238</v>
      </c>
      <c r="J1854" s="11" t="s">
        <v>240</v>
      </c>
      <c r="K1854" s="11" t="s">
        <v>4263</v>
      </c>
      <c r="L1854" s="11">
        <v>2</v>
      </c>
    </row>
    <row r="1855" spans="1:12">
      <c r="A1855" s="11" t="s">
        <v>3374</v>
      </c>
      <c r="D1855" s="11" t="s">
        <v>239</v>
      </c>
      <c r="E1855" s="19" t="s">
        <v>3603</v>
      </c>
      <c r="F1855" s="10">
        <v>42036</v>
      </c>
      <c r="G1855" s="10">
        <v>45689</v>
      </c>
      <c r="H1855" s="11">
        <v>11</v>
      </c>
      <c r="I1855" s="20" t="s">
        <v>238</v>
      </c>
      <c r="J1855" s="11" t="s">
        <v>240</v>
      </c>
      <c r="K1855" s="11" t="s">
        <v>4263</v>
      </c>
      <c r="L1855" s="11">
        <v>2</v>
      </c>
    </row>
    <row r="1856" spans="1:12">
      <c r="A1856" s="11" t="s">
        <v>3375</v>
      </c>
      <c r="D1856" s="11" t="s">
        <v>239</v>
      </c>
      <c r="E1856" s="19" t="s">
        <v>3604</v>
      </c>
      <c r="F1856" s="10">
        <v>42036</v>
      </c>
      <c r="G1856" s="10">
        <v>45689</v>
      </c>
      <c r="H1856" s="11">
        <v>11</v>
      </c>
      <c r="I1856" s="20" t="s">
        <v>238</v>
      </c>
      <c r="J1856" s="11" t="s">
        <v>240</v>
      </c>
      <c r="K1856" s="11" t="s">
        <v>4263</v>
      </c>
      <c r="L1856" s="11">
        <v>2</v>
      </c>
    </row>
    <row r="1857" spans="1:12">
      <c r="A1857" s="11" t="s">
        <v>3376</v>
      </c>
      <c r="D1857" s="11" t="s">
        <v>239</v>
      </c>
      <c r="E1857" s="19" t="s">
        <v>3605</v>
      </c>
      <c r="F1857" s="10">
        <v>42036</v>
      </c>
      <c r="G1857" s="10">
        <v>45689</v>
      </c>
      <c r="H1857" s="11">
        <v>11</v>
      </c>
      <c r="I1857" s="20" t="s">
        <v>238</v>
      </c>
      <c r="J1857" s="11" t="s">
        <v>240</v>
      </c>
      <c r="K1857" s="11" t="s">
        <v>4263</v>
      </c>
      <c r="L1857" s="11">
        <v>2</v>
      </c>
    </row>
    <row r="1858" spans="1:12">
      <c r="A1858" s="11" t="s">
        <v>3377</v>
      </c>
      <c r="D1858" s="11" t="s">
        <v>239</v>
      </c>
      <c r="E1858" s="19" t="s">
        <v>3606</v>
      </c>
      <c r="F1858" s="10">
        <v>42036</v>
      </c>
      <c r="G1858" s="10">
        <v>45689</v>
      </c>
      <c r="H1858" s="11">
        <v>11</v>
      </c>
      <c r="I1858" s="20" t="s">
        <v>238</v>
      </c>
      <c r="J1858" s="11" t="s">
        <v>240</v>
      </c>
      <c r="K1858" s="11" t="s">
        <v>4263</v>
      </c>
      <c r="L1858" s="11">
        <v>2</v>
      </c>
    </row>
    <row r="1859" spans="1:12">
      <c r="A1859" s="11" t="s">
        <v>3378</v>
      </c>
      <c r="D1859" s="11" t="s">
        <v>239</v>
      </c>
      <c r="E1859" s="19" t="s">
        <v>3607</v>
      </c>
      <c r="F1859" s="10">
        <v>42036</v>
      </c>
      <c r="G1859" s="10">
        <v>45689</v>
      </c>
      <c r="H1859" s="11">
        <v>11</v>
      </c>
      <c r="I1859" s="20" t="s">
        <v>238</v>
      </c>
      <c r="J1859" s="11" t="s">
        <v>240</v>
      </c>
      <c r="K1859" s="11" t="s">
        <v>4263</v>
      </c>
      <c r="L1859" s="11">
        <v>2</v>
      </c>
    </row>
    <row r="1860" spans="1:12">
      <c r="A1860" s="11" t="s">
        <v>3379</v>
      </c>
      <c r="D1860" s="11" t="s">
        <v>239</v>
      </c>
      <c r="E1860" s="19" t="s">
        <v>3608</v>
      </c>
      <c r="F1860" s="10">
        <v>42036</v>
      </c>
      <c r="G1860" s="10">
        <v>45689</v>
      </c>
      <c r="H1860" s="11">
        <v>11</v>
      </c>
      <c r="I1860" s="20" t="s">
        <v>238</v>
      </c>
      <c r="J1860" s="11" t="s">
        <v>240</v>
      </c>
      <c r="K1860" s="11" t="s">
        <v>4263</v>
      </c>
      <c r="L1860" s="11">
        <v>2</v>
      </c>
    </row>
    <row r="1861" spans="1:12">
      <c r="A1861" s="11" t="s">
        <v>3380</v>
      </c>
      <c r="D1861" s="11" t="s">
        <v>239</v>
      </c>
      <c r="E1861" s="19" t="s">
        <v>3609</v>
      </c>
      <c r="F1861" s="10">
        <v>42036</v>
      </c>
      <c r="G1861" s="10">
        <v>45689</v>
      </c>
      <c r="H1861" s="11">
        <v>11</v>
      </c>
      <c r="I1861" s="20" t="s">
        <v>238</v>
      </c>
      <c r="J1861" s="11" t="s">
        <v>240</v>
      </c>
      <c r="K1861" s="11" t="s">
        <v>4263</v>
      </c>
      <c r="L1861" s="11">
        <v>2</v>
      </c>
    </row>
    <row r="1862" spans="1:12">
      <c r="A1862" s="11" t="s">
        <v>3381</v>
      </c>
      <c r="D1862" s="11" t="s">
        <v>239</v>
      </c>
      <c r="E1862" s="19" t="s">
        <v>3610</v>
      </c>
      <c r="F1862" s="10">
        <v>42036</v>
      </c>
      <c r="G1862" s="10">
        <v>45689</v>
      </c>
      <c r="H1862" s="11">
        <v>11</v>
      </c>
      <c r="I1862" s="20" t="s">
        <v>238</v>
      </c>
      <c r="J1862" s="11" t="s">
        <v>240</v>
      </c>
      <c r="K1862" s="11" t="s">
        <v>4263</v>
      </c>
      <c r="L1862" s="11">
        <v>2</v>
      </c>
    </row>
    <row r="1863" spans="1:12">
      <c r="A1863" s="11" t="s">
        <v>3382</v>
      </c>
      <c r="D1863" s="11" t="s">
        <v>239</v>
      </c>
      <c r="E1863" s="19" t="s">
        <v>3611</v>
      </c>
      <c r="F1863" s="10">
        <v>42036</v>
      </c>
      <c r="G1863" s="10">
        <v>45689</v>
      </c>
      <c r="H1863" s="11">
        <v>11</v>
      </c>
      <c r="I1863" s="20" t="s">
        <v>238</v>
      </c>
      <c r="J1863" s="11" t="s">
        <v>240</v>
      </c>
      <c r="K1863" s="11" t="s">
        <v>4263</v>
      </c>
      <c r="L1863" s="11">
        <v>2</v>
      </c>
    </row>
    <row r="1864" spans="1:12">
      <c r="A1864" s="11" t="s">
        <v>3383</v>
      </c>
      <c r="D1864" s="11" t="s">
        <v>239</v>
      </c>
      <c r="E1864" s="19" t="s">
        <v>3612</v>
      </c>
      <c r="F1864" s="10">
        <v>42036</v>
      </c>
      <c r="G1864" s="10">
        <v>45689</v>
      </c>
      <c r="H1864" s="11">
        <v>11</v>
      </c>
      <c r="I1864" s="20" t="s">
        <v>238</v>
      </c>
      <c r="J1864" s="11" t="s">
        <v>240</v>
      </c>
      <c r="K1864" s="11" t="s">
        <v>4263</v>
      </c>
      <c r="L1864" s="11">
        <v>2</v>
      </c>
    </row>
    <row r="1865" spans="1:12">
      <c r="A1865" s="11" t="s">
        <v>3384</v>
      </c>
      <c r="D1865" s="11" t="s">
        <v>239</v>
      </c>
      <c r="E1865" s="19" t="s">
        <v>3613</v>
      </c>
      <c r="F1865" s="10">
        <v>42036</v>
      </c>
      <c r="G1865" s="10">
        <v>45689</v>
      </c>
      <c r="H1865" s="11">
        <v>11</v>
      </c>
      <c r="I1865" s="20" t="s">
        <v>238</v>
      </c>
      <c r="J1865" s="11" t="s">
        <v>240</v>
      </c>
      <c r="K1865" s="11" t="s">
        <v>4263</v>
      </c>
      <c r="L1865" s="11">
        <v>2</v>
      </c>
    </row>
    <row r="1866" spans="1:12">
      <c r="A1866" s="11" t="s">
        <v>3385</v>
      </c>
      <c r="D1866" s="11" t="s">
        <v>239</v>
      </c>
      <c r="E1866" s="19" t="s">
        <v>3614</v>
      </c>
      <c r="F1866" s="10">
        <v>42036</v>
      </c>
      <c r="G1866" s="10">
        <v>45689</v>
      </c>
      <c r="H1866" s="11">
        <v>11</v>
      </c>
      <c r="I1866" s="20" t="s">
        <v>238</v>
      </c>
      <c r="J1866" s="11" t="s">
        <v>240</v>
      </c>
      <c r="K1866" s="11" t="s">
        <v>4263</v>
      </c>
      <c r="L1866" s="11">
        <v>2</v>
      </c>
    </row>
    <row r="1867" spans="1:12">
      <c r="A1867" s="11" t="s">
        <v>3386</v>
      </c>
      <c r="D1867" s="11" t="s">
        <v>239</v>
      </c>
      <c r="E1867" s="19" t="s">
        <v>3615</v>
      </c>
      <c r="F1867" s="10">
        <v>42036</v>
      </c>
      <c r="G1867" s="10">
        <v>45689</v>
      </c>
      <c r="H1867" s="11">
        <v>11</v>
      </c>
      <c r="I1867" s="20" t="s">
        <v>238</v>
      </c>
      <c r="J1867" s="11" t="s">
        <v>240</v>
      </c>
      <c r="K1867" s="11" t="s">
        <v>4263</v>
      </c>
      <c r="L1867" s="11">
        <v>2</v>
      </c>
    </row>
    <row r="1868" spans="1:12">
      <c r="A1868" s="11" t="s">
        <v>3387</v>
      </c>
      <c r="D1868" s="11" t="s">
        <v>239</v>
      </c>
      <c r="E1868" s="19" t="s">
        <v>3616</v>
      </c>
      <c r="F1868" s="10">
        <v>42036</v>
      </c>
      <c r="G1868" s="10">
        <v>45689</v>
      </c>
      <c r="H1868" s="11">
        <v>11</v>
      </c>
      <c r="I1868" s="20" t="s">
        <v>238</v>
      </c>
      <c r="J1868" s="11" t="s">
        <v>240</v>
      </c>
      <c r="K1868" s="11" t="s">
        <v>4263</v>
      </c>
      <c r="L1868" s="11">
        <v>2</v>
      </c>
    </row>
    <row r="1869" spans="1:12">
      <c r="A1869" s="11" t="s">
        <v>3388</v>
      </c>
      <c r="D1869" s="11" t="s">
        <v>239</v>
      </c>
      <c r="E1869" s="19" t="s">
        <v>3617</v>
      </c>
      <c r="F1869" s="10">
        <v>42036</v>
      </c>
      <c r="G1869" s="10">
        <v>45689</v>
      </c>
      <c r="H1869" s="11">
        <v>11</v>
      </c>
      <c r="I1869" s="20" t="s">
        <v>238</v>
      </c>
      <c r="J1869" s="11" t="s">
        <v>240</v>
      </c>
      <c r="K1869" s="11" t="s">
        <v>4263</v>
      </c>
      <c r="L1869" s="11">
        <v>2</v>
      </c>
    </row>
    <row r="1870" spans="1:12">
      <c r="A1870" s="11" t="s">
        <v>3389</v>
      </c>
      <c r="D1870" s="11" t="s">
        <v>239</v>
      </c>
      <c r="E1870" s="19" t="s">
        <v>3618</v>
      </c>
      <c r="F1870" s="10">
        <v>42036</v>
      </c>
      <c r="G1870" s="10">
        <v>45689</v>
      </c>
      <c r="H1870" s="11">
        <v>11</v>
      </c>
      <c r="I1870" s="20" t="s">
        <v>238</v>
      </c>
      <c r="J1870" s="11" t="s">
        <v>240</v>
      </c>
      <c r="K1870" s="11" t="s">
        <v>4263</v>
      </c>
      <c r="L1870" s="11">
        <v>2</v>
      </c>
    </row>
    <row r="1871" spans="1:12">
      <c r="A1871" s="11" t="s">
        <v>3390</v>
      </c>
      <c r="D1871" s="11" t="s">
        <v>239</v>
      </c>
      <c r="E1871" s="19" t="s">
        <v>3619</v>
      </c>
      <c r="F1871" s="10">
        <v>42036</v>
      </c>
      <c r="G1871" s="10">
        <v>45689</v>
      </c>
      <c r="H1871" s="11">
        <v>11</v>
      </c>
      <c r="I1871" s="20" t="s">
        <v>238</v>
      </c>
      <c r="J1871" s="11" t="s">
        <v>240</v>
      </c>
      <c r="K1871" s="11" t="s">
        <v>4263</v>
      </c>
      <c r="L1871" s="11">
        <v>2</v>
      </c>
    </row>
    <row r="1872" spans="1:12">
      <c r="A1872" s="11" t="s">
        <v>3391</v>
      </c>
      <c r="D1872" s="11" t="s">
        <v>239</v>
      </c>
      <c r="E1872" s="19" t="s">
        <v>3620</v>
      </c>
      <c r="F1872" s="10">
        <v>42036</v>
      </c>
      <c r="G1872" s="10">
        <v>45689</v>
      </c>
      <c r="H1872" s="11">
        <v>11</v>
      </c>
      <c r="I1872" s="20" t="s">
        <v>238</v>
      </c>
      <c r="J1872" s="11" t="s">
        <v>240</v>
      </c>
      <c r="K1872" s="11" t="s">
        <v>4263</v>
      </c>
      <c r="L1872" s="11">
        <v>2</v>
      </c>
    </row>
    <row r="1873" spans="1:12">
      <c r="A1873" s="11" t="s">
        <v>3392</v>
      </c>
      <c r="D1873" s="11" t="s">
        <v>239</v>
      </c>
      <c r="E1873" s="19" t="s">
        <v>3621</v>
      </c>
      <c r="F1873" s="10">
        <v>42036</v>
      </c>
      <c r="G1873" s="10">
        <v>45689</v>
      </c>
      <c r="H1873" s="11">
        <v>11</v>
      </c>
      <c r="I1873" s="20" t="s">
        <v>238</v>
      </c>
      <c r="J1873" s="11" t="s">
        <v>240</v>
      </c>
      <c r="K1873" s="11" t="s">
        <v>4263</v>
      </c>
      <c r="L1873" s="11">
        <v>2</v>
      </c>
    </row>
    <row r="1874" spans="1:12">
      <c r="A1874" s="11" t="s">
        <v>3393</v>
      </c>
      <c r="D1874" s="11" t="s">
        <v>239</v>
      </c>
      <c r="E1874" s="19" t="s">
        <v>3622</v>
      </c>
      <c r="F1874" s="10">
        <v>42036</v>
      </c>
      <c r="G1874" s="10">
        <v>45689</v>
      </c>
      <c r="H1874" s="11">
        <v>11</v>
      </c>
      <c r="I1874" s="20" t="s">
        <v>238</v>
      </c>
      <c r="J1874" s="11" t="s">
        <v>240</v>
      </c>
      <c r="K1874" s="11" t="s">
        <v>4263</v>
      </c>
      <c r="L1874" s="11">
        <v>2</v>
      </c>
    </row>
    <row r="1875" spans="1:12">
      <c r="A1875" s="11" t="s">
        <v>3394</v>
      </c>
      <c r="D1875" s="11" t="s">
        <v>239</v>
      </c>
      <c r="E1875" s="19" t="s">
        <v>3623</v>
      </c>
      <c r="F1875" s="10">
        <v>42036</v>
      </c>
      <c r="G1875" s="10">
        <v>45689</v>
      </c>
      <c r="H1875" s="11">
        <v>11</v>
      </c>
      <c r="I1875" s="20" t="s">
        <v>238</v>
      </c>
      <c r="J1875" s="11" t="s">
        <v>240</v>
      </c>
      <c r="K1875" s="11" t="s">
        <v>4263</v>
      </c>
      <c r="L1875" s="11">
        <v>2</v>
      </c>
    </row>
    <row r="1876" spans="1:12">
      <c r="A1876" s="11" t="s">
        <v>3395</v>
      </c>
      <c r="D1876" s="11" t="s">
        <v>239</v>
      </c>
      <c r="E1876" s="19" t="s">
        <v>3624</v>
      </c>
      <c r="F1876" s="10">
        <v>42036</v>
      </c>
      <c r="G1876" s="10">
        <v>45689</v>
      </c>
      <c r="H1876" s="11">
        <v>11</v>
      </c>
      <c r="I1876" s="20" t="s">
        <v>238</v>
      </c>
      <c r="J1876" s="11" t="s">
        <v>240</v>
      </c>
      <c r="K1876" s="11" t="s">
        <v>4263</v>
      </c>
      <c r="L1876" s="11">
        <v>2</v>
      </c>
    </row>
    <row r="1877" spans="1:12">
      <c r="A1877" s="11" t="s">
        <v>3396</v>
      </c>
      <c r="D1877" s="11" t="s">
        <v>239</v>
      </c>
      <c r="E1877" s="19" t="s">
        <v>3625</v>
      </c>
      <c r="F1877" s="10">
        <v>42036</v>
      </c>
      <c r="G1877" s="10">
        <v>45689</v>
      </c>
      <c r="H1877" s="11">
        <v>11</v>
      </c>
      <c r="I1877" s="20" t="s">
        <v>238</v>
      </c>
      <c r="J1877" s="11" t="s">
        <v>240</v>
      </c>
      <c r="K1877" s="11" t="s">
        <v>4263</v>
      </c>
      <c r="L1877" s="11">
        <v>2</v>
      </c>
    </row>
    <row r="1878" spans="1:12">
      <c r="A1878" s="11" t="s">
        <v>3397</v>
      </c>
      <c r="D1878" s="11" t="s">
        <v>239</v>
      </c>
      <c r="E1878" s="19" t="s">
        <v>3626</v>
      </c>
      <c r="F1878" s="10">
        <v>42036</v>
      </c>
      <c r="G1878" s="10">
        <v>45689</v>
      </c>
      <c r="H1878" s="11">
        <v>11</v>
      </c>
      <c r="I1878" s="20" t="s">
        <v>238</v>
      </c>
      <c r="J1878" s="11" t="s">
        <v>240</v>
      </c>
      <c r="K1878" s="11" t="s">
        <v>4263</v>
      </c>
      <c r="L1878" s="11">
        <v>2</v>
      </c>
    </row>
    <row r="1879" spans="1:12">
      <c r="A1879" s="11" t="s">
        <v>3398</v>
      </c>
      <c r="D1879" s="11" t="s">
        <v>239</v>
      </c>
      <c r="E1879" s="19" t="s">
        <v>3627</v>
      </c>
      <c r="F1879" s="10">
        <v>42036</v>
      </c>
      <c r="G1879" s="10">
        <v>45689</v>
      </c>
      <c r="H1879" s="11">
        <v>11</v>
      </c>
      <c r="I1879" s="20" t="s">
        <v>238</v>
      </c>
      <c r="J1879" s="11" t="s">
        <v>240</v>
      </c>
      <c r="K1879" s="11" t="s">
        <v>4263</v>
      </c>
      <c r="L1879" s="11">
        <v>2</v>
      </c>
    </row>
    <row r="1880" spans="1:12">
      <c r="A1880" s="11" t="s">
        <v>3399</v>
      </c>
      <c r="D1880" s="11" t="s">
        <v>239</v>
      </c>
      <c r="E1880" s="19" t="s">
        <v>3628</v>
      </c>
      <c r="F1880" s="10">
        <v>42036</v>
      </c>
      <c r="G1880" s="10">
        <v>45689</v>
      </c>
      <c r="H1880" s="11">
        <v>11</v>
      </c>
      <c r="I1880" s="20" t="s">
        <v>238</v>
      </c>
      <c r="J1880" s="11" t="s">
        <v>240</v>
      </c>
      <c r="K1880" s="11" t="s">
        <v>4263</v>
      </c>
      <c r="L1880" s="11">
        <v>2</v>
      </c>
    </row>
    <row r="1881" spans="1:12">
      <c r="A1881" s="11" t="s">
        <v>3400</v>
      </c>
      <c r="D1881" s="11" t="s">
        <v>239</v>
      </c>
      <c r="E1881" s="19" t="s">
        <v>3629</v>
      </c>
      <c r="F1881" s="10">
        <v>42036</v>
      </c>
      <c r="G1881" s="10">
        <v>45689</v>
      </c>
      <c r="H1881" s="11">
        <v>11</v>
      </c>
      <c r="I1881" s="20" t="s">
        <v>238</v>
      </c>
      <c r="J1881" s="11" t="s">
        <v>240</v>
      </c>
      <c r="K1881" s="11" t="s">
        <v>4263</v>
      </c>
      <c r="L1881" s="11">
        <v>2</v>
      </c>
    </row>
    <row r="1882" spans="1:12">
      <c r="A1882" s="11" t="s">
        <v>3401</v>
      </c>
      <c r="D1882" s="11" t="s">
        <v>239</v>
      </c>
      <c r="E1882" s="19" t="s">
        <v>3630</v>
      </c>
      <c r="F1882" s="10">
        <v>42036</v>
      </c>
      <c r="G1882" s="10">
        <v>45689</v>
      </c>
      <c r="H1882" s="11">
        <v>11</v>
      </c>
      <c r="I1882" s="20" t="s">
        <v>238</v>
      </c>
      <c r="J1882" s="11" t="s">
        <v>240</v>
      </c>
      <c r="K1882" s="11" t="s">
        <v>4263</v>
      </c>
      <c r="L1882" s="11">
        <v>2</v>
      </c>
    </row>
    <row r="1883" spans="1:12">
      <c r="A1883" s="11" t="s">
        <v>3402</v>
      </c>
      <c r="D1883" s="11" t="s">
        <v>239</v>
      </c>
      <c r="E1883" s="19" t="s">
        <v>3631</v>
      </c>
      <c r="F1883" s="10">
        <v>42036</v>
      </c>
      <c r="G1883" s="10">
        <v>45689</v>
      </c>
      <c r="H1883" s="11">
        <v>11</v>
      </c>
      <c r="I1883" s="20" t="s">
        <v>238</v>
      </c>
      <c r="J1883" s="11" t="s">
        <v>240</v>
      </c>
      <c r="K1883" s="11" t="s">
        <v>4263</v>
      </c>
      <c r="L1883" s="11">
        <v>2</v>
      </c>
    </row>
    <row r="1884" spans="1:12">
      <c r="A1884" s="11" t="s">
        <v>3403</v>
      </c>
      <c r="D1884" s="11" t="s">
        <v>239</v>
      </c>
      <c r="E1884" s="19" t="s">
        <v>3632</v>
      </c>
      <c r="F1884" s="10">
        <v>42036</v>
      </c>
      <c r="G1884" s="10">
        <v>45689</v>
      </c>
      <c r="H1884" s="11">
        <v>11</v>
      </c>
      <c r="I1884" s="20" t="s">
        <v>238</v>
      </c>
      <c r="J1884" s="11" t="s">
        <v>240</v>
      </c>
      <c r="K1884" s="11" t="s">
        <v>4263</v>
      </c>
      <c r="L1884" s="11">
        <v>2</v>
      </c>
    </row>
    <row r="1885" spans="1:12">
      <c r="A1885" s="11" t="s">
        <v>3404</v>
      </c>
      <c r="D1885" s="11" t="s">
        <v>239</v>
      </c>
      <c r="E1885" s="19" t="s">
        <v>3633</v>
      </c>
      <c r="F1885" s="10">
        <v>42036</v>
      </c>
      <c r="G1885" s="10">
        <v>45689</v>
      </c>
      <c r="H1885" s="11">
        <v>11</v>
      </c>
      <c r="I1885" s="20" t="s">
        <v>238</v>
      </c>
      <c r="J1885" s="11" t="s">
        <v>240</v>
      </c>
      <c r="K1885" s="11" t="s">
        <v>4263</v>
      </c>
      <c r="L1885" s="11">
        <v>2</v>
      </c>
    </row>
    <row r="1886" spans="1:12">
      <c r="A1886" s="11" t="s">
        <v>3405</v>
      </c>
      <c r="D1886" s="11" t="s">
        <v>239</v>
      </c>
      <c r="E1886" s="19" t="s">
        <v>3634</v>
      </c>
      <c r="F1886" s="10">
        <v>42036</v>
      </c>
      <c r="G1886" s="10">
        <v>45689</v>
      </c>
      <c r="H1886" s="11">
        <v>11</v>
      </c>
      <c r="I1886" s="20" t="s">
        <v>238</v>
      </c>
      <c r="J1886" s="11" t="s">
        <v>240</v>
      </c>
      <c r="K1886" s="11" t="s">
        <v>4263</v>
      </c>
      <c r="L1886" s="11">
        <v>2</v>
      </c>
    </row>
    <row r="1887" spans="1:12">
      <c r="A1887" s="11" t="s">
        <v>3406</v>
      </c>
      <c r="D1887" s="11" t="s">
        <v>239</v>
      </c>
      <c r="E1887" s="19" t="s">
        <v>3635</v>
      </c>
      <c r="F1887" s="10">
        <v>42036</v>
      </c>
      <c r="G1887" s="10">
        <v>45689</v>
      </c>
      <c r="H1887" s="11">
        <v>11</v>
      </c>
      <c r="I1887" s="20" t="s">
        <v>238</v>
      </c>
      <c r="J1887" s="11" t="s">
        <v>240</v>
      </c>
      <c r="K1887" s="11" t="s">
        <v>4263</v>
      </c>
      <c r="L1887" s="11">
        <v>2</v>
      </c>
    </row>
    <row r="1888" spans="1:12">
      <c r="A1888" s="11" t="s">
        <v>3407</v>
      </c>
      <c r="D1888" s="11" t="s">
        <v>239</v>
      </c>
      <c r="E1888" s="19" t="s">
        <v>3636</v>
      </c>
      <c r="F1888" s="10">
        <v>42036</v>
      </c>
      <c r="G1888" s="10">
        <v>45689</v>
      </c>
      <c r="H1888" s="11">
        <v>11</v>
      </c>
      <c r="I1888" s="20" t="s">
        <v>238</v>
      </c>
      <c r="J1888" s="11" t="s">
        <v>240</v>
      </c>
      <c r="K1888" s="11" t="s">
        <v>4263</v>
      </c>
      <c r="L1888" s="11">
        <v>2</v>
      </c>
    </row>
    <row r="1889" spans="1:12">
      <c r="A1889" s="11" t="s">
        <v>3408</v>
      </c>
      <c r="D1889" s="11" t="s">
        <v>239</v>
      </c>
      <c r="E1889" s="19" t="s">
        <v>3637</v>
      </c>
      <c r="F1889" s="10">
        <v>42036</v>
      </c>
      <c r="G1889" s="10">
        <v>45689</v>
      </c>
      <c r="H1889" s="11">
        <v>11</v>
      </c>
      <c r="I1889" s="20" t="s">
        <v>238</v>
      </c>
      <c r="J1889" s="11" t="s">
        <v>240</v>
      </c>
      <c r="K1889" s="11" t="s">
        <v>4263</v>
      </c>
      <c r="L1889" s="11">
        <v>2</v>
      </c>
    </row>
    <row r="1890" spans="1:12">
      <c r="A1890" s="11" t="s">
        <v>3409</v>
      </c>
      <c r="D1890" s="11" t="s">
        <v>239</v>
      </c>
      <c r="E1890" s="19" t="s">
        <v>3638</v>
      </c>
      <c r="F1890" s="10">
        <v>42036</v>
      </c>
      <c r="G1890" s="10">
        <v>45689</v>
      </c>
      <c r="H1890" s="11">
        <v>11</v>
      </c>
      <c r="I1890" s="20" t="s">
        <v>238</v>
      </c>
      <c r="J1890" s="11" t="s">
        <v>240</v>
      </c>
      <c r="K1890" s="11" t="s">
        <v>4263</v>
      </c>
      <c r="L1890" s="11">
        <v>2</v>
      </c>
    </row>
    <row r="1891" spans="1:12">
      <c r="A1891" s="11" t="s">
        <v>3410</v>
      </c>
      <c r="D1891" s="11" t="s">
        <v>239</v>
      </c>
      <c r="E1891" s="19" t="s">
        <v>3639</v>
      </c>
      <c r="F1891" s="10">
        <v>42036</v>
      </c>
      <c r="G1891" s="10">
        <v>45689</v>
      </c>
      <c r="H1891" s="11">
        <v>11</v>
      </c>
      <c r="I1891" s="20" t="s">
        <v>238</v>
      </c>
      <c r="J1891" s="11" t="s">
        <v>240</v>
      </c>
      <c r="K1891" s="11" t="s">
        <v>4263</v>
      </c>
      <c r="L1891" s="11">
        <v>2</v>
      </c>
    </row>
    <row r="1892" spans="1:12">
      <c r="A1892" s="11" t="s">
        <v>3411</v>
      </c>
      <c r="D1892" s="11" t="s">
        <v>239</v>
      </c>
      <c r="E1892" s="19" t="s">
        <v>3640</v>
      </c>
      <c r="F1892" s="10">
        <v>42036</v>
      </c>
      <c r="G1892" s="10">
        <v>45689</v>
      </c>
      <c r="H1892" s="11">
        <v>11</v>
      </c>
      <c r="I1892" s="20" t="s">
        <v>238</v>
      </c>
      <c r="J1892" s="11" t="s">
        <v>240</v>
      </c>
      <c r="K1892" s="11" t="s">
        <v>4263</v>
      </c>
      <c r="L1892" s="11">
        <v>2</v>
      </c>
    </row>
    <row r="1893" spans="1:12">
      <c r="A1893" s="11" t="s">
        <v>3412</v>
      </c>
      <c r="D1893" s="11" t="s">
        <v>239</v>
      </c>
      <c r="E1893" s="19" t="s">
        <v>3641</v>
      </c>
      <c r="F1893" s="10">
        <v>42036</v>
      </c>
      <c r="G1893" s="10">
        <v>45689</v>
      </c>
      <c r="H1893" s="11">
        <v>11</v>
      </c>
      <c r="I1893" s="20" t="s">
        <v>238</v>
      </c>
      <c r="J1893" s="11" t="s">
        <v>240</v>
      </c>
      <c r="K1893" s="11" t="s">
        <v>4263</v>
      </c>
      <c r="L1893" s="11">
        <v>2</v>
      </c>
    </row>
    <row r="1894" spans="1:12">
      <c r="A1894" s="11" t="s">
        <v>3413</v>
      </c>
      <c r="D1894" s="11" t="s">
        <v>239</v>
      </c>
      <c r="E1894" s="19" t="s">
        <v>3642</v>
      </c>
      <c r="F1894" s="10">
        <v>42036</v>
      </c>
      <c r="G1894" s="10">
        <v>45689</v>
      </c>
      <c r="H1894" s="11">
        <v>11</v>
      </c>
      <c r="I1894" s="20" t="s">
        <v>238</v>
      </c>
      <c r="J1894" s="11" t="s">
        <v>240</v>
      </c>
      <c r="K1894" s="11" t="s">
        <v>4263</v>
      </c>
      <c r="L1894" s="11">
        <v>2</v>
      </c>
    </row>
    <row r="1895" spans="1:12">
      <c r="A1895" s="11" t="s">
        <v>3414</v>
      </c>
      <c r="D1895" s="11" t="s">
        <v>239</v>
      </c>
      <c r="E1895" s="19" t="s">
        <v>3643</v>
      </c>
      <c r="F1895" s="10">
        <v>42036</v>
      </c>
      <c r="G1895" s="10">
        <v>45689</v>
      </c>
      <c r="H1895" s="11">
        <v>11</v>
      </c>
      <c r="I1895" s="20" t="s">
        <v>238</v>
      </c>
      <c r="J1895" s="11" t="s">
        <v>240</v>
      </c>
      <c r="K1895" s="11" t="s">
        <v>4263</v>
      </c>
      <c r="L1895" s="11">
        <v>2</v>
      </c>
    </row>
    <row r="1896" spans="1:12">
      <c r="A1896" s="11" t="s">
        <v>3415</v>
      </c>
      <c r="D1896" s="11" t="s">
        <v>239</v>
      </c>
      <c r="E1896" s="19" t="s">
        <v>3644</v>
      </c>
      <c r="F1896" s="10">
        <v>42036</v>
      </c>
      <c r="G1896" s="10">
        <v>45689</v>
      </c>
      <c r="H1896" s="11">
        <v>11</v>
      </c>
      <c r="I1896" s="20" t="s">
        <v>238</v>
      </c>
      <c r="J1896" s="11" t="s">
        <v>240</v>
      </c>
      <c r="K1896" s="11" t="s">
        <v>4263</v>
      </c>
      <c r="L1896" s="11">
        <v>2</v>
      </c>
    </row>
    <row r="1897" spans="1:12">
      <c r="A1897" s="11" t="s">
        <v>3416</v>
      </c>
      <c r="D1897" s="11" t="s">
        <v>239</v>
      </c>
      <c r="E1897" s="19" t="s">
        <v>3645</v>
      </c>
      <c r="F1897" s="10">
        <v>42036</v>
      </c>
      <c r="G1897" s="10">
        <v>45689</v>
      </c>
      <c r="H1897" s="11">
        <v>11</v>
      </c>
      <c r="I1897" s="20" t="s">
        <v>238</v>
      </c>
      <c r="J1897" s="11" t="s">
        <v>240</v>
      </c>
      <c r="K1897" s="11" t="s">
        <v>4263</v>
      </c>
      <c r="L1897" s="11">
        <v>2</v>
      </c>
    </row>
    <row r="1898" spans="1:12">
      <c r="A1898" s="11" t="s">
        <v>3417</v>
      </c>
      <c r="D1898" s="11" t="s">
        <v>239</v>
      </c>
      <c r="E1898" s="19" t="s">
        <v>3646</v>
      </c>
      <c r="F1898" s="10">
        <v>42036</v>
      </c>
      <c r="G1898" s="10">
        <v>45689</v>
      </c>
      <c r="H1898" s="11">
        <v>11</v>
      </c>
      <c r="I1898" s="20" t="s">
        <v>238</v>
      </c>
      <c r="J1898" s="11" t="s">
        <v>240</v>
      </c>
      <c r="K1898" s="11" t="s">
        <v>4263</v>
      </c>
      <c r="L1898" s="11">
        <v>2</v>
      </c>
    </row>
    <row r="1899" spans="1:12">
      <c r="A1899" s="11" t="s">
        <v>3418</v>
      </c>
      <c r="D1899" s="11" t="s">
        <v>239</v>
      </c>
      <c r="E1899" s="19" t="s">
        <v>3647</v>
      </c>
      <c r="F1899" s="10">
        <v>42036</v>
      </c>
      <c r="G1899" s="10">
        <v>45689</v>
      </c>
      <c r="H1899" s="11">
        <v>11</v>
      </c>
      <c r="I1899" s="20" t="s">
        <v>238</v>
      </c>
      <c r="J1899" s="11" t="s">
        <v>240</v>
      </c>
      <c r="K1899" s="11" t="s">
        <v>4263</v>
      </c>
      <c r="L1899" s="11">
        <v>2</v>
      </c>
    </row>
    <row r="1900" spans="1:12">
      <c r="A1900" s="11" t="s">
        <v>3419</v>
      </c>
      <c r="D1900" s="11" t="s">
        <v>239</v>
      </c>
      <c r="E1900" s="19" t="s">
        <v>3648</v>
      </c>
      <c r="F1900" s="10">
        <v>42036</v>
      </c>
      <c r="G1900" s="10">
        <v>45689</v>
      </c>
      <c r="H1900" s="11">
        <v>11</v>
      </c>
      <c r="I1900" s="20" t="s">
        <v>238</v>
      </c>
      <c r="J1900" s="11" t="s">
        <v>240</v>
      </c>
      <c r="K1900" s="11" t="s">
        <v>4263</v>
      </c>
      <c r="L1900" s="11">
        <v>2</v>
      </c>
    </row>
    <row r="1901" spans="1:12">
      <c r="A1901" s="11" t="s">
        <v>3420</v>
      </c>
      <c r="D1901" s="11" t="s">
        <v>239</v>
      </c>
      <c r="E1901" s="19" t="s">
        <v>3649</v>
      </c>
      <c r="F1901" s="10">
        <v>42036</v>
      </c>
      <c r="G1901" s="10">
        <v>45689</v>
      </c>
      <c r="H1901" s="11">
        <v>11</v>
      </c>
      <c r="I1901" s="20" t="s">
        <v>238</v>
      </c>
      <c r="J1901" s="11" t="s">
        <v>240</v>
      </c>
      <c r="K1901" s="11" t="s">
        <v>4263</v>
      </c>
      <c r="L1901" s="11">
        <v>2</v>
      </c>
    </row>
    <row r="1902" spans="1:12">
      <c r="A1902" s="11" t="s">
        <v>3421</v>
      </c>
      <c r="D1902" s="11" t="s">
        <v>239</v>
      </c>
      <c r="E1902" s="19" t="s">
        <v>3650</v>
      </c>
      <c r="F1902" s="10">
        <v>42036</v>
      </c>
      <c r="G1902" s="10">
        <v>45689</v>
      </c>
      <c r="H1902" s="11">
        <v>11</v>
      </c>
      <c r="I1902" s="20" t="s">
        <v>238</v>
      </c>
      <c r="J1902" s="11" t="s">
        <v>240</v>
      </c>
      <c r="K1902" s="11" t="s">
        <v>4263</v>
      </c>
      <c r="L1902" s="11">
        <v>2</v>
      </c>
    </row>
    <row r="1903" spans="1:12">
      <c r="A1903" s="11" t="s">
        <v>3422</v>
      </c>
      <c r="D1903" s="11" t="s">
        <v>239</v>
      </c>
      <c r="E1903" s="19" t="s">
        <v>3651</v>
      </c>
      <c r="F1903" s="10">
        <v>42036</v>
      </c>
      <c r="G1903" s="10">
        <v>45689</v>
      </c>
      <c r="H1903" s="11">
        <v>11</v>
      </c>
      <c r="I1903" s="20" t="s">
        <v>238</v>
      </c>
      <c r="J1903" s="11" t="s">
        <v>240</v>
      </c>
      <c r="K1903" s="11" t="s">
        <v>4263</v>
      </c>
      <c r="L1903" s="11">
        <v>2</v>
      </c>
    </row>
    <row r="1904" spans="1:12">
      <c r="A1904" s="11" t="s">
        <v>3423</v>
      </c>
      <c r="D1904" s="11" t="s">
        <v>239</v>
      </c>
      <c r="E1904" s="19" t="s">
        <v>3652</v>
      </c>
      <c r="F1904" s="10">
        <v>42036</v>
      </c>
      <c r="G1904" s="10">
        <v>45689</v>
      </c>
      <c r="H1904" s="11">
        <v>11</v>
      </c>
      <c r="I1904" s="20" t="s">
        <v>238</v>
      </c>
      <c r="J1904" s="11" t="s">
        <v>240</v>
      </c>
      <c r="K1904" s="11" t="s">
        <v>4263</v>
      </c>
      <c r="L1904" s="11">
        <v>2</v>
      </c>
    </row>
    <row r="1905" spans="1:12">
      <c r="A1905" s="11" t="s">
        <v>3424</v>
      </c>
      <c r="D1905" s="11" t="s">
        <v>239</v>
      </c>
      <c r="E1905" s="19" t="s">
        <v>3653</v>
      </c>
      <c r="F1905" s="10">
        <v>42036</v>
      </c>
      <c r="G1905" s="10">
        <v>45689</v>
      </c>
      <c r="H1905" s="11">
        <v>11</v>
      </c>
      <c r="I1905" s="20" t="s">
        <v>238</v>
      </c>
      <c r="J1905" s="11" t="s">
        <v>240</v>
      </c>
      <c r="K1905" s="11" t="s">
        <v>4263</v>
      </c>
      <c r="L1905" s="11">
        <v>2</v>
      </c>
    </row>
    <row r="1906" spans="1:12">
      <c r="A1906" s="11" t="s">
        <v>3425</v>
      </c>
      <c r="D1906" s="11" t="s">
        <v>239</v>
      </c>
      <c r="E1906" s="19" t="s">
        <v>3654</v>
      </c>
      <c r="F1906" s="10">
        <v>42036</v>
      </c>
      <c r="G1906" s="10">
        <v>45689</v>
      </c>
      <c r="H1906" s="11">
        <v>11</v>
      </c>
      <c r="I1906" s="20" t="s">
        <v>238</v>
      </c>
      <c r="J1906" s="11" t="s">
        <v>240</v>
      </c>
      <c r="K1906" s="11" t="s">
        <v>4263</v>
      </c>
      <c r="L1906" s="11">
        <v>2</v>
      </c>
    </row>
    <row r="1907" spans="1:12">
      <c r="A1907" s="11" t="s">
        <v>3426</v>
      </c>
      <c r="D1907" s="11" t="s">
        <v>239</v>
      </c>
      <c r="E1907" s="19" t="s">
        <v>3655</v>
      </c>
      <c r="F1907" s="10">
        <v>42036</v>
      </c>
      <c r="G1907" s="10">
        <v>45689</v>
      </c>
      <c r="H1907" s="11">
        <v>11</v>
      </c>
      <c r="I1907" s="20" t="s">
        <v>238</v>
      </c>
      <c r="J1907" s="11" t="s">
        <v>240</v>
      </c>
      <c r="K1907" s="11" t="s">
        <v>4263</v>
      </c>
      <c r="L1907" s="11">
        <v>2</v>
      </c>
    </row>
    <row r="1908" spans="1:12">
      <c r="A1908" s="11" t="s">
        <v>3427</v>
      </c>
      <c r="D1908" s="11" t="s">
        <v>239</v>
      </c>
      <c r="E1908" s="19" t="s">
        <v>3656</v>
      </c>
      <c r="F1908" s="10">
        <v>42036</v>
      </c>
      <c r="G1908" s="10">
        <v>45689</v>
      </c>
      <c r="H1908" s="11">
        <v>11</v>
      </c>
      <c r="I1908" s="20" t="s">
        <v>238</v>
      </c>
      <c r="J1908" s="11" t="s">
        <v>240</v>
      </c>
      <c r="K1908" s="11" t="s">
        <v>4263</v>
      </c>
      <c r="L1908" s="11">
        <v>2</v>
      </c>
    </row>
    <row r="1909" spans="1:12">
      <c r="A1909" s="11" t="s">
        <v>3428</v>
      </c>
      <c r="D1909" s="11" t="s">
        <v>239</v>
      </c>
      <c r="E1909" s="19" t="s">
        <v>3657</v>
      </c>
      <c r="F1909" s="10">
        <v>42036</v>
      </c>
      <c r="G1909" s="10">
        <v>45689</v>
      </c>
      <c r="H1909" s="11">
        <v>11</v>
      </c>
      <c r="I1909" s="20" t="s">
        <v>238</v>
      </c>
      <c r="J1909" s="11" t="s">
        <v>240</v>
      </c>
      <c r="K1909" s="11" t="s">
        <v>4263</v>
      </c>
      <c r="L1909" s="11">
        <v>2</v>
      </c>
    </row>
    <row r="1910" spans="1:12">
      <c r="A1910" s="11" t="s">
        <v>3429</v>
      </c>
      <c r="D1910" s="11" t="s">
        <v>239</v>
      </c>
      <c r="E1910" s="19" t="s">
        <v>3658</v>
      </c>
      <c r="F1910" s="10">
        <v>42036</v>
      </c>
      <c r="G1910" s="10">
        <v>45689</v>
      </c>
      <c r="H1910" s="11">
        <v>11</v>
      </c>
      <c r="I1910" s="20" t="s">
        <v>238</v>
      </c>
      <c r="J1910" s="11" t="s">
        <v>240</v>
      </c>
      <c r="K1910" s="11" t="s">
        <v>4263</v>
      </c>
      <c r="L1910" s="11">
        <v>2</v>
      </c>
    </row>
    <row r="1911" spans="1:12">
      <c r="A1911" s="11" t="s">
        <v>3430</v>
      </c>
      <c r="D1911" s="11" t="s">
        <v>239</v>
      </c>
      <c r="E1911" s="19" t="s">
        <v>3659</v>
      </c>
      <c r="F1911" s="10">
        <v>42036</v>
      </c>
      <c r="G1911" s="10">
        <v>45689</v>
      </c>
      <c r="H1911" s="11">
        <v>11</v>
      </c>
      <c r="I1911" s="20" t="s">
        <v>238</v>
      </c>
      <c r="J1911" s="11" t="s">
        <v>240</v>
      </c>
      <c r="K1911" s="11" t="s">
        <v>4263</v>
      </c>
      <c r="L1911" s="11">
        <v>2</v>
      </c>
    </row>
    <row r="1912" spans="1:12">
      <c r="A1912" s="11" t="s">
        <v>3431</v>
      </c>
      <c r="D1912" s="11" t="s">
        <v>239</v>
      </c>
      <c r="E1912" s="19" t="s">
        <v>3660</v>
      </c>
      <c r="F1912" s="10">
        <v>42036</v>
      </c>
      <c r="G1912" s="10">
        <v>45689</v>
      </c>
      <c r="H1912" s="11">
        <v>11</v>
      </c>
      <c r="I1912" s="20" t="s">
        <v>238</v>
      </c>
      <c r="J1912" s="11" t="s">
        <v>240</v>
      </c>
      <c r="K1912" s="11" t="s">
        <v>4263</v>
      </c>
      <c r="L1912" s="11">
        <v>2</v>
      </c>
    </row>
    <row r="1913" spans="1:12">
      <c r="A1913" s="11" t="s">
        <v>3432</v>
      </c>
      <c r="D1913" s="11" t="s">
        <v>239</v>
      </c>
      <c r="E1913" s="19" t="s">
        <v>3661</v>
      </c>
      <c r="F1913" s="10">
        <v>42036</v>
      </c>
      <c r="G1913" s="10">
        <v>45689</v>
      </c>
      <c r="H1913" s="11">
        <v>11</v>
      </c>
      <c r="I1913" s="20" t="s">
        <v>238</v>
      </c>
      <c r="J1913" s="11" t="s">
        <v>240</v>
      </c>
      <c r="K1913" s="11" t="s">
        <v>4263</v>
      </c>
      <c r="L1913" s="11">
        <v>2</v>
      </c>
    </row>
    <row r="1914" spans="1:12">
      <c r="A1914" s="11" t="s">
        <v>3433</v>
      </c>
      <c r="D1914" s="11" t="s">
        <v>239</v>
      </c>
      <c r="E1914" s="19" t="s">
        <v>3662</v>
      </c>
      <c r="F1914" s="10">
        <v>42036</v>
      </c>
      <c r="G1914" s="10">
        <v>45689</v>
      </c>
      <c r="H1914" s="11">
        <v>11</v>
      </c>
      <c r="I1914" s="20" t="s">
        <v>238</v>
      </c>
      <c r="J1914" s="11" t="s">
        <v>240</v>
      </c>
      <c r="K1914" s="11" t="s">
        <v>4263</v>
      </c>
      <c r="L1914" s="11">
        <v>2</v>
      </c>
    </row>
    <row r="1915" spans="1:12">
      <c r="A1915" s="11" t="s">
        <v>3434</v>
      </c>
      <c r="D1915" s="11" t="s">
        <v>239</v>
      </c>
      <c r="E1915" s="19" t="s">
        <v>3663</v>
      </c>
      <c r="F1915" s="10">
        <v>42036</v>
      </c>
      <c r="G1915" s="10">
        <v>45689</v>
      </c>
      <c r="H1915" s="11">
        <v>11</v>
      </c>
      <c r="I1915" s="20" t="s">
        <v>238</v>
      </c>
      <c r="J1915" s="11" t="s">
        <v>240</v>
      </c>
      <c r="K1915" s="11" t="s">
        <v>4263</v>
      </c>
      <c r="L1915" s="11">
        <v>2</v>
      </c>
    </row>
    <row r="1916" spans="1:12">
      <c r="A1916" s="11" t="s">
        <v>3435</v>
      </c>
      <c r="D1916" s="11" t="s">
        <v>239</v>
      </c>
      <c r="E1916" s="19" t="s">
        <v>3664</v>
      </c>
      <c r="F1916" s="10">
        <v>42036</v>
      </c>
      <c r="G1916" s="10">
        <v>45689</v>
      </c>
      <c r="H1916" s="11">
        <v>11</v>
      </c>
      <c r="I1916" s="20" t="s">
        <v>238</v>
      </c>
      <c r="J1916" s="11" t="s">
        <v>240</v>
      </c>
      <c r="K1916" s="11" t="s">
        <v>4263</v>
      </c>
      <c r="L1916" s="11">
        <v>2</v>
      </c>
    </row>
    <row r="1917" spans="1:12">
      <c r="A1917" s="11" t="s">
        <v>3436</v>
      </c>
      <c r="D1917" s="11" t="s">
        <v>239</v>
      </c>
      <c r="E1917" s="19" t="s">
        <v>3665</v>
      </c>
      <c r="F1917" s="10">
        <v>42036</v>
      </c>
      <c r="G1917" s="10">
        <v>45689</v>
      </c>
      <c r="H1917" s="11">
        <v>11</v>
      </c>
      <c r="I1917" s="20" t="s">
        <v>238</v>
      </c>
      <c r="J1917" s="11" t="s">
        <v>240</v>
      </c>
      <c r="K1917" s="11" t="s">
        <v>4263</v>
      </c>
      <c r="L1917" s="11">
        <v>2</v>
      </c>
    </row>
    <row r="1918" spans="1:12">
      <c r="A1918" s="11" t="s">
        <v>3437</v>
      </c>
      <c r="D1918" s="11" t="s">
        <v>239</v>
      </c>
      <c r="E1918" s="19" t="s">
        <v>3666</v>
      </c>
      <c r="F1918" s="10">
        <v>42036</v>
      </c>
      <c r="G1918" s="10">
        <v>45689</v>
      </c>
      <c r="H1918" s="11">
        <v>11</v>
      </c>
      <c r="I1918" s="20" t="s">
        <v>238</v>
      </c>
      <c r="J1918" s="11" t="s">
        <v>240</v>
      </c>
      <c r="K1918" s="11" t="s">
        <v>4263</v>
      </c>
      <c r="L1918" s="11">
        <v>2</v>
      </c>
    </row>
    <row r="1919" spans="1:12">
      <c r="A1919" s="11" t="s">
        <v>3438</v>
      </c>
      <c r="D1919" s="11" t="s">
        <v>239</v>
      </c>
      <c r="E1919" s="19" t="s">
        <v>3667</v>
      </c>
      <c r="F1919" s="10">
        <v>42036</v>
      </c>
      <c r="G1919" s="10">
        <v>45689</v>
      </c>
      <c r="H1919" s="11">
        <v>11</v>
      </c>
      <c r="I1919" s="20" t="s">
        <v>238</v>
      </c>
      <c r="J1919" s="11" t="s">
        <v>240</v>
      </c>
      <c r="K1919" s="11" t="s">
        <v>4263</v>
      </c>
      <c r="L1919" s="11">
        <v>2</v>
      </c>
    </row>
    <row r="1920" spans="1:12">
      <c r="A1920" s="11" t="s">
        <v>3439</v>
      </c>
      <c r="D1920" s="11" t="s">
        <v>239</v>
      </c>
      <c r="E1920" s="19" t="s">
        <v>3668</v>
      </c>
      <c r="F1920" s="10">
        <v>42036</v>
      </c>
      <c r="G1920" s="10">
        <v>45689</v>
      </c>
      <c r="H1920" s="11">
        <v>11</v>
      </c>
      <c r="I1920" s="20" t="s">
        <v>238</v>
      </c>
      <c r="J1920" s="11" t="s">
        <v>240</v>
      </c>
      <c r="K1920" s="11" t="s">
        <v>4263</v>
      </c>
      <c r="L1920" s="11">
        <v>2</v>
      </c>
    </row>
    <row r="1921" spans="1:12">
      <c r="A1921" s="11" t="s">
        <v>3440</v>
      </c>
      <c r="D1921" s="11" t="s">
        <v>239</v>
      </c>
      <c r="E1921" s="19" t="s">
        <v>3669</v>
      </c>
      <c r="F1921" s="10">
        <v>42036</v>
      </c>
      <c r="G1921" s="10">
        <v>45689</v>
      </c>
      <c r="H1921" s="11">
        <v>11</v>
      </c>
      <c r="I1921" s="20" t="s">
        <v>238</v>
      </c>
      <c r="J1921" s="11" t="s">
        <v>240</v>
      </c>
      <c r="K1921" s="11" t="s">
        <v>4263</v>
      </c>
      <c r="L1921" s="11">
        <v>2</v>
      </c>
    </row>
    <row r="1922" spans="1:12">
      <c r="A1922" s="11" t="s">
        <v>3441</v>
      </c>
      <c r="D1922" s="11" t="s">
        <v>239</v>
      </c>
      <c r="E1922" s="19" t="s">
        <v>3670</v>
      </c>
      <c r="F1922" s="10">
        <v>42036</v>
      </c>
      <c r="G1922" s="10">
        <v>45689</v>
      </c>
      <c r="H1922" s="11">
        <v>11</v>
      </c>
      <c r="I1922" s="20" t="s">
        <v>238</v>
      </c>
      <c r="J1922" s="11" t="s">
        <v>240</v>
      </c>
      <c r="K1922" s="11" t="s">
        <v>4263</v>
      </c>
      <c r="L1922" s="11">
        <v>2</v>
      </c>
    </row>
    <row r="1923" spans="1:12">
      <c r="A1923" s="11" t="s">
        <v>3442</v>
      </c>
      <c r="D1923" s="11" t="s">
        <v>239</v>
      </c>
      <c r="E1923" s="19" t="s">
        <v>3671</v>
      </c>
      <c r="F1923" s="10">
        <v>42036</v>
      </c>
      <c r="G1923" s="10">
        <v>45689</v>
      </c>
      <c r="H1923" s="11">
        <v>11</v>
      </c>
      <c r="I1923" s="20" t="s">
        <v>238</v>
      </c>
      <c r="J1923" s="11" t="s">
        <v>240</v>
      </c>
      <c r="K1923" s="11" t="s">
        <v>4263</v>
      </c>
      <c r="L1923" s="11">
        <v>2</v>
      </c>
    </row>
    <row r="1924" spans="1:12">
      <c r="A1924" s="11" t="s">
        <v>3443</v>
      </c>
      <c r="D1924" s="11" t="s">
        <v>239</v>
      </c>
      <c r="E1924" s="19" t="s">
        <v>3672</v>
      </c>
      <c r="F1924" s="10">
        <v>42036</v>
      </c>
      <c r="G1924" s="10">
        <v>45689</v>
      </c>
      <c r="H1924" s="11">
        <v>11</v>
      </c>
      <c r="I1924" s="20" t="s">
        <v>238</v>
      </c>
      <c r="J1924" s="11" t="s">
        <v>240</v>
      </c>
      <c r="K1924" s="11" t="s">
        <v>4263</v>
      </c>
      <c r="L1924" s="11">
        <v>2</v>
      </c>
    </row>
    <row r="1925" spans="1:12">
      <c r="A1925" s="11" t="s">
        <v>3444</v>
      </c>
      <c r="D1925" s="11" t="s">
        <v>239</v>
      </c>
      <c r="E1925" s="19" t="s">
        <v>3673</v>
      </c>
      <c r="F1925" s="10">
        <v>42036</v>
      </c>
      <c r="G1925" s="10">
        <v>45689</v>
      </c>
      <c r="H1925" s="11">
        <v>11</v>
      </c>
      <c r="I1925" s="20" t="s">
        <v>238</v>
      </c>
      <c r="J1925" s="11" t="s">
        <v>240</v>
      </c>
      <c r="K1925" s="11" t="s">
        <v>4263</v>
      </c>
      <c r="L1925" s="11">
        <v>2</v>
      </c>
    </row>
    <row r="1926" spans="1:12">
      <c r="A1926" s="11" t="s">
        <v>3445</v>
      </c>
      <c r="D1926" s="11" t="s">
        <v>239</v>
      </c>
      <c r="E1926" s="19" t="s">
        <v>3674</v>
      </c>
      <c r="F1926" s="10">
        <v>42036</v>
      </c>
      <c r="G1926" s="10">
        <v>45689</v>
      </c>
      <c r="H1926" s="11">
        <v>11</v>
      </c>
      <c r="I1926" s="20" t="s">
        <v>238</v>
      </c>
      <c r="J1926" s="11" t="s">
        <v>240</v>
      </c>
      <c r="K1926" s="11" t="s">
        <v>4263</v>
      </c>
      <c r="L1926" s="11">
        <v>2</v>
      </c>
    </row>
    <row r="1927" spans="1:12">
      <c r="A1927" s="11" t="s">
        <v>3446</v>
      </c>
      <c r="D1927" s="11" t="s">
        <v>239</v>
      </c>
      <c r="E1927" s="19" t="s">
        <v>3675</v>
      </c>
      <c r="F1927" s="10">
        <v>42036</v>
      </c>
      <c r="G1927" s="10">
        <v>45689</v>
      </c>
      <c r="H1927" s="11">
        <v>11</v>
      </c>
      <c r="I1927" s="20" t="s">
        <v>238</v>
      </c>
      <c r="J1927" s="11" t="s">
        <v>240</v>
      </c>
      <c r="K1927" s="11" t="s">
        <v>4263</v>
      </c>
      <c r="L1927" s="11">
        <v>2</v>
      </c>
    </row>
    <row r="1928" spans="1:12">
      <c r="A1928" s="11" t="s">
        <v>3447</v>
      </c>
      <c r="D1928" s="11" t="s">
        <v>239</v>
      </c>
      <c r="E1928" s="19" t="s">
        <v>3676</v>
      </c>
      <c r="F1928" s="10">
        <v>42036</v>
      </c>
      <c r="G1928" s="10">
        <v>45689</v>
      </c>
      <c r="H1928" s="11">
        <v>11</v>
      </c>
      <c r="I1928" s="20" t="s">
        <v>238</v>
      </c>
      <c r="J1928" s="11" t="s">
        <v>240</v>
      </c>
      <c r="K1928" s="11" t="s">
        <v>4263</v>
      </c>
      <c r="L1928" s="11">
        <v>2</v>
      </c>
    </row>
    <row r="1929" spans="1:12">
      <c r="A1929" s="11" t="s">
        <v>3448</v>
      </c>
      <c r="D1929" s="11" t="s">
        <v>239</v>
      </c>
      <c r="E1929" s="19" t="s">
        <v>3677</v>
      </c>
      <c r="F1929" s="10">
        <v>42036</v>
      </c>
      <c r="G1929" s="10">
        <v>45689</v>
      </c>
      <c r="H1929" s="11">
        <v>11</v>
      </c>
      <c r="I1929" s="20" t="s">
        <v>238</v>
      </c>
      <c r="J1929" s="11" t="s">
        <v>240</v>
      </c>
      <c r="K1929" s="11" t="s">
        <v>4263</v>
      </c>
      <c r="L1929" s="11">
        <v>2</v>
      </c>
    </row>
    <row r="1930" spans="1:12">
      <c r="A1930" s="11" t="s">
        <v>3449</v>
      </c>
      <c r="D1930" s="11" t="s">
        <v>239</v>
      </c>
      <c r="E1930" s="19" t="s">
        <v>3678</v>
      </c>
      <c r="F1930" s="10">
        <v>42036</v>
      </c>
      <c r="G1930" s="10">
        <v>45689</v>
      </c>
      <c r="H1930" s="11">
        <v>11</v>
      </c>
      <c r="I1930" s="20" t="s">
        <v>238</v>
      </c>
      <c r="J1930" s="11" t="s">
        <v>240</v>
      </c>
      <c r="K1930" s="11" t="s">
        <v>4263</v>
      </c>
      <c r="L1930" s="11">
        <v>2</v>
      </c>
    </row>
    <row r="1931" spans="1:12">
      <c r="A1931" s="11" t="s">
        <v>3450</v>
      </c>
      <c r="D1931" s="11" t="s">
        <v>239</v>
      </c>
      <c r="E1931" s="19" t="s">
        <v>3679</v>
      </c>
      <c r="F1931" s="10">
        <v>42036</v>
      </c>
      <c r="G1931" s="10">
        <v>45689</v>
      </c>
      <c r="H1931" s="11">
        <v>11</v>
      </c>
      <c r="I1931" s="20" t="s">
        <v>238</v>
      </c>
      <c r="J1931" s="11" t="s">
        <v>240</v>
      </c>
      <c r="K1931" s="11" t="s">
        <v>4263</v>
      </c>
      <c r="L1931" s="11">
        <v>2</v>
      </c>
    </row>
    <row r="1932" spans="1:12">
      <c r="A1932" s="11" t="s">
        <v>3391</v>
      </c>
      <c r="D1932" s="11" t="s">
        <v>239</v>
      </c>
      <c r="E1932" s="19" t="s">
        <v>3680</v>
      </c>
      <c r="F1932" s="10">
        <v>42036</v>
      </c>
      <c r="G1932" s="10">
        <v>45689</v>
      </c>
      <c r="H1932" s="11">
        <v>11</v>
      </c>
      <c r="I1932" s="20" t="s">
        <v>238</v>
      </c>
      <c r="J1932" s="11" t="s">
        <v>240</v>
      </c>
      <c r="K1932" s="11" t="s">
        <v>4263</v>
      </c>
      <c r="L1932" s="11">
        <v>2</v>
      </c>
    </row>
    <row r="1933" spans="1:12">
      <c r="A1933" s="11" t="s">
        <v>3392</v>
      </c>
      <c r="D1933" s="11" t="s">
        <v>239</v>
      </c>
      <c r="E1933" s="19" t="s">
        <v>3681</v>
      </c>
      <c r="F1933" s="10">
        <v>42036</v>
      </c>
      <c r="G1933" s="10">
        <v>45689</v>
      </c>
      <c r="H1933" s="11">
        <v>11</v>
      </c>
      <c r="I1933" s="20" t="s">
        <v>238</v>
      </c>
      <c r="J1933" s="11" t="s">
        <v>240</v>
      </c>
      <c r="K1933" s="11" t="s">
        <v>4263</v>
      </c>
      <c r="L1933" s="11">
        <v>2</v>
      </c>
    </row>
    <row r="1934" spans="1:12">
      <c r="A1934" s="11" t="s">
        <v>3393</v>
      </c>
      <c r="D1934" s="11" t="s">
        <v>239</v>
      </c>
      <c r="E1934" s="19" t="s">
        <v>3682</v>
      </c>
      <c r="F1934" s="10">
        <v>42036</v>
      </c>
      <c r="G1934" s="10">
        <v>45689</v>
      </c>
      <c r="H1934" s="11">
        <v>11</v>
      </c>
      <c r="I1934" s="20" t="s">
        <v>238</v>
      </c>
      <c r="J1934" s="11" t="s">
        <v>240</v>
      </c>
      <c r="K1934" s="11" t="s">
        <v>4263</v>
      </c>
      <c r="L1934" s="11">
        <v>2</v>
      </c>
    </row>
    <row r="1935" spans="1:12">
      <c r="A1935" s="11" t="s">
        <v>3394</v>
      </c>
      <c r="D1935" s="11" t="s">
        <v>239</v>
      </c>
      <c r="E1935" s="19" t="s">
        <v>3683</v>
      </c>
      <c r="F1935" s="10">
        <v>42036</v>
      </c>
      <c r="G1935" s="10">
        <v>45689</v>
      </c>
      <c r="H1935" s="11">
        <v>11</v>
      </c>
      <c r="I1935" s="20" t="s">
        <v>238</v>
      </c>
      <c r="J1935" s="11" t="s">
        <v>240</v>
      </c>
      <c r="K1935" s="11" t="s">
        <v>4263</v>
      </c>
      <c r="L1935" s="11">
        <v>2</v>
      </c>
    </row>
    <row r="1936" spans="1:12">
      <c r="A1936" s="11" t="s">
        <v>3395</v>
      </c>
      <c r="D1936" s="11" t="s">
        <v>239</v>
      </c>
      <c r="E1936" s="19" t="s">
        <v>3684</v>
      </c>
      <c r="F1936" s="10">
        <v>42036</v>
      </c>
      <c r="G1936" s="10">
        <v>45689</v>
      </c>
      <c r="H1936" s="11">
        <v>11</v>
      </c>
      <c r="I1936" s="20" t="s">
        <v>238</v>
      </c>
      <c r="J1936" s="11" t="s">
        <v>240</v>
      </c>
      <c r="K1936" s="11" t="s">
        <v>4263</v>
      </c>
      <c r="L1936" s="11">
        <v>2</v>
      </c>
    </row>
    <row r="1937" spans="1:12">
      <c r="A1937" s="11" t="s">
        <v>3396</v>
      </c>
      <c r="D1937" s="11" t="s">
        <v>239</v>
      </c>
      <c r="E1937" s="19" t="s">
        <v>3685</v>
      </c>
      <c r="F1937" s="10">
        <v>42036</v>
      </c>
      <c r="G1937" s="10">
        <v>45689</v>
      </c>
      <c r="H1937" s="11">
        <v>11</v>
      </c>
      <c r="I1937" s="20" t="s">
        <v>238</v>
      </c>
      <c r="J1937" s="11" t="s">
        <v>240</v>
      </c>
      <c r="K1937" s="11" t="s">
        <v>4263</v>
      </c>
      <c r="L1937" s="11">
        <v>2</v>
      </c>
    </row>
    <row r="1938" spans="1:12">
      <c r="A1938" s="11" t="s">
        <v>3397</v>
      </c>
      <c r="D1938" s="11" t="s">
        <v>239</v>
      </c>
      <c r="E1938" s="19" t="s">
        <v>3686</v>
      </c>
      <c r="F1938" s="10">
        <v>42036</v>
      </c>
      <c r="G1938" s="10">
        <v>45689</v>
      </c>
      <c r="H1938" s="11">
        <v>11</v>
      </c>
      <c r="I1938" s="20" t="s">
        <v>238</v>
      </c>
      <c r="J1938" s="11" t="s">
        <v>240</v>
      </c>
      <c r="K1938" s="11" t="s">
        <v>4263</v>
      </c>
      <c r="L1938" s="11">
        <v>2</v>
      </c>
    </row>
    <row r="1939" spans="1:12">
      <c r="A1939" s="11" t="s">
        <v>3398</v>
      </c>
      <c r="D1939" s="11" t="s">
        <v>239</v>
      </c>
      <c r="E1939" s="19" t="s">
        <v>3687</v>
      </c>
      <c r="F1939" s="10">
        <v>42036</v>
      </c>
      <c r="G1939" s="10">
        <v>45689</v>
      </c>
      <c r="H1939" s="11">
        <v>11</v>
      </c>
      <c r="I1939" s="20" t="s">
        <v>238</v>
      </c>
      <c r="J1939" s="11" t="s">
        <v>240</v>
      </c>
      <c r="K1939" s="11" t="s">
        <v>4263</v>
      </c>
      <c r="L1939" s="11">
        <v>2</v>
      </c>
    </row>
    <row r="1940" spans="1:12">
      <c r="A1940" s="11" t="s">
        <v>3399</v>
      </c>
      <c r="D1940" s="11" t="s">
        <v>239</v>
      </c>
      <c r="E1940" s="19" t="s">
        <v>3688</v>
      </c>
      <c r="F1940" s="10">
        <v>42036</v>
      </c>
      <c r="G1940" s="10">
        <v>45689</v>
      </c>
      <c r="H1940" s="11">
        <v>11</v>
      </c>
      <c r="I1940" s="20" t="s">
        <v>238</v>
      </c>
      <c r="J1940" s="11" t="s">
        <v>240</v>
      </c>
      <c r="K1940" s="11" t="s">
        <v>4263</v>
      </c>
      <c r="L1940" s="11">
        <v>2</v>
      </c>
    </row>
    <row r="1941" spans="1:12">
      <c r="A1941" s="11" t="s">
        <v>3451</v>
      </c>
      <c r="D1941" s="11" t="s">
        <v>239</v>
      </c>
      <c r="E1941" s="19" t="s">
        <v>3689</v>
      </c>
      <c r="F1941" s="10">
        <v>42036</v>
      </c>
      <c r="G1941" s="10">
        <v>45689</v>
      </c>
      <c r="H1941" s="11">
        <v>11</v>
      </c>
      <c r="I1941" s="20" t="s">
        <v>238</v>
      </c>
      <c r="J1941" s="11" t="s">
        <v>240</v>
      </c>
      <c r="K1941" s="11" t="s">
        <v>4263</v>
      </c>
      <c r="L1941" s="11">
        <v>2</v>
      </c>
    </row>
    <row r="1942" spans="1:12">
      <c r="A1942" s="11" t="s">
        <v>3452</v>
      </c>
      <c r="D1942" s="11" t="s">
        <v>239</v>
      </c>
      <c r="E1942" s="19" t="s">
        <v>3690</v>
      </c>
      <c r="F1942" s="10">
        <v>42036</v>
      </c>
      <c r="G1942" s="10">
        <v>45689</v>
      </c>
      <c r="H1942" s="11">
        <v>11</v>
      </c>
      <c r="I1942" s="20" t="s">
        <v>238</v>
      </c>
      <c r="J1942" s="11" t="s">
        <v>240</v>
      </c>
      <c r="K1942" s="11" t="s">
        <v>4263</v>
      </c>
      <c r="L1942" s="11">
        <v>2</v>
      </c>
    </row>
    <row r="1943" spans="1:12">
      <c r="A1943" s="11" t="s">
        <v>3453</v>
      </c>
      <c r="D1943" s="11" t="s">
        <v>239</v>
      </c>
      <c r="E1943" s="19" t="s">
        <v>3691</v>
      </c>
      <c r="F1943" s="10">
        <v>42036</v>
      </c>
      <c r="G1943" s="10">
        <v>45689</v>
      </c>
      <c r="H1943" s="11">
        <v>11</v>
      </c>
      <c r="I1943" s="20" t="s">
        <v>238</v>
      </c>
      <c r="J1943" s="11" t="s">
        <v>240</v>
      </c>
      <c r="K1943" s="11" t="s">
        <v>4263</v>
      </c>
      <c r="L1943" s="11">
        <v>2</v>
      </c>
    </row>
    <row r="1944" spans="1:12">
      <c r="A1944" s="11" t="s">
        <v>3403</v>
      </c>
      <c r="D1944" s="11" t="s">
        <v>239</v>
      </c>
      <c r="E1944" s="19" t="s">
        <v>3692</v>
      </c>
      <c r="F1944" s="10">
        <v>42036</v>
      </c>
      <c r="G1944" s="10">
        <v>45689</v>
      </c>
      <c r="H1944" s="11">
        <v>11</v>
      </c>
      <c r="I1944" s="20" t="s">
        <v>238</v>
      </c>
      <c r="J1944" s="11" t="s">
        <v>240</v>
      </c>
      <c r="K1944" s="11" t="s">
        <v>4263</v>
      </c>
      <c r="L1944" s="11">
        <v>2</v>
      </c>
    </row>
    <row r="1945" spans="1:12">
      <c r="A1945" s="11" t="s">
        <v>3404</v>
      </c>
      <c r="D1945" s="11" t="s">
        <v>239</v>
      </c>
      <c r="E1945" s="19" t="s">
        <v>3693</v>
      </c>
      <c r="F1945" s="10">
        <v>42036</v>
      </c>
      <c r="G1945" s="10">
        <v>45689</v>
      </c>
      <c r="H1945" s="11">
        <v>11</v>
      </c>
      <c r="I1945" s="20" t="s">
        <v>238</v>
      </c>
      <c r="J1945" s="11" t="s">
        <v>240</v>
      </c>
      <c r="K1945" s="11" t="s">
        <v>4263</v>
      </c>
      <c r="L1945" s="11">
        <v>2</v>
      </c>
    </row>
    <row r="1946" spans="1:12">
      <c r="A1946" s="11" t="s">
        <v>3405</v>
      </c>
      <c r="D1946" s="11" t="s">
        <v>239</v>
      </c>
      <c r="E1946" s="19" t="s">
        <v>3694</v>
      </c>
      <c r="F1946" s="10">
        <v>42036</v>
      </c>
      <c r="G1946" s="10">
        <v>45689</v>
      </c>
      <c r="H1946" s="11">
        <v>11</v>
      </c>
      <c r="I1946" s="20" t="s">
        <v>238</v>
      </c>
      <c r="J1946" s="11" t="s">
        <v>240</v>
      </c>
      <c r="K1946" s="11" t="s">
        <v>4263</v>
      </c>
      <c r="L1946" s="11">
        <v>2</v>
      </c>
    </row>
    <row r="1947" spans="1:12">
      <c r="A1947" s="11" t="s">
        <v>3406</v>
      </c>
      <c r="D1947" s="11" t="s">
        <v>239</v>
      </c>
      <c r="E1947" s="19" t="s">
        <v>3695</v>
      </c>
      <c r="F1947" s="10">
        <v>42036</v>
      </c>
      <c r="G1947" s="10">
        <v>45689</v>
      </c>
      <c r="H1947" s="11">
        <v>11</v>
      </c>
      <c r="I1947" s="20" t="s">
        <v>238</v>
      </c>
      <c r="J1947" s="11" t="s">
        <v>240</v>
      </c>
      <c r="K1947" s="11" t="s">
        <v>4263</v>
      </c>
      <c r="L1947" s="11">
        <v>2</v>
      </c>
    </row>
    <row r="1948" spans="1:12">
      <c r="A1948" s="11" t="s">
        <v>3407</v>
      </c>
      <c r="D1948" s="11" t="s">
        <v>239</v>
      </c>
      <c r="E1948" s="19" t="s">
        <v>3696</v>
      </c>
      <c r="F1948" s="10">
        <v>42036</v>
      </c>
      <c r="G1948" s="10">
        <v>45689</v>
      </c>
      <c r="H1948" s="11">
        <v>11</v>
      </c>
      <c r="I1948" s="20" t="s">
        <v>238</v>
      </c>
      <c r="J1948" s="11" t="s">
        <v>240</v>
      </c>
      <c r="K1948" s="11" t="s">
        <v>4263</v>
      </c>
      <c r="L1948" s="11">
        <v>2</v>
      </c>
    </row>
    <row r="1949" spans="1:12">
      <c r="A1949" s="11" t="s">
        <v>3408</v>
      </c>
      <c r="D1949" s="11" t="s">
        <v>239</v>
      </c>
      <c r="E1949" s="19" t="s">
        <v>3697</v>
      </c>
      <c r="F1949" s="10">
        <v>42036</v>
      </c>
      <c r="G1949" s="10">
        <v>45689</v>
      </c>
      <c r="H1949" s="11">
        <v>11</v>
      </c>
      <c r="I1949" s="20" t="s">
        <v>238</v>
      </c>
      <c r="J1949" s="11" t="s">
        <v>240</v>
      </c>
      <c r="K1949" s="11" t="s">
        <v>4263</v>
      </c>
      <c r="L1949" s="11">
        <v>2</v>
      </c>
    </row>
    <row r="1950" spans="1:12">
      <c r="A1950" s="11" t="s">
        <v>3409</v>
      </c>
      <c r="D1950" s="11" t="s">
        <v>239</v>
      </c>
      <c r="E1950" s="19" t="s">
        <v>3698</v>
      </c>
      <c r="F1950" s="10">
        <v>42036</v>
      </c>
      <c r="G1950" s="10">
        <v>45689</v>
      </c>
      <c r="H1950" s="11">
        <v>11</v>
      </c>
      <c r="I1950" s="20" t="s">
        <v>238</v>
      </c>
      <c r="J1950" s="11" t="s">
        <v>240</v>
      </c>
      <c r="K1950" s="11" t="s">
        <v>4263</v>
      </c>
      <c r="L1950" s="11">
        <v>2</v>
      </c>
    </row>
    <row r="1951" spans="1:12">
      <c r="A1951" s="11" t="s">
        <v>3410</v>
      </c>
      <c r="D1951" s="11" t="s">
        <v>239</v>
      </c>
      <c r="E1951" s="19" t="s">
        <v>3699</v>
      </c>
      <c r="F1951" s="10">
        <v>42036</v>
      </c>
      <c r="G1951" s="10">
        <v>45689</v>
      </c>
      <c r="H1951" s="11">
        <v>11</v>
      </c>
      <c r="I1951" s="20" t="s">
        <v>238</v>
      </c>
      <c r="J1951" s="11" t="s">
        <v>240</v>
      </c>
      <c r="K1951" s="11" t="s">
        <v>4263</v>
      </c>
      <c r="L1951" s="11">
        <v>2</v>
      </c>
    </row>
    <row r="1952" spans="1:12">
      <c r="A1952" s="11" t="s">
        <v>3411</v>
      </c>
      <c r="D1952" s="11" t="s">
        <v>239</v>
      </c>
      <c r="E1952" s="19" t="s">
        <v>3700</v>
      </c>
      <c r="F1952" s="10">
        <v>42036</v>
      </c>
      <c r="G1952" s="10">
        <v>45689</v>
      </c>
      <c r="H1952" s="11">
        <v>11</v>
      </c>
      <c r="I1952" s="20" t="s">
        <v>238</v>
      </c>
      <c r="J1952" s="11" t="s">
        <v>240</v>
      </c>
      <c r="K1952" s="11" t="s">
        <v>4263</v>
      </c>
      <c r="L1952" s="11">
        <v>2</v>
      </c>
    </row>
    <row r="1953" spans="1:12">
      <c r="A1953" s="11" t="s">
        <v>3412</v>
      </c>
      <c r="D1953" s="11" t="s">
        <v>239</v>
      </c>
      <c r="E1953" s="19" t="s">
        <v>3701</v>
      </c>
      <c r="F1953" s="10">
        <v>42036</v>
      </c>
      <c r="G1953" s="10">
        <v>45689</v>
      </c>
      <c r="H1953" s="11">
        <v>11</v>
      </c>
      <c r="I1953" s="20" t="s">
        <v>238</v>
      </c>
      <c r="J1953" s="11" t="s">
        <v>240</v>
      </c>
      <c r="K1953" s="11" t="s">
        <v>4263</v>
      </c>
      <c r="L1953" s="11">
        <v>2</v>
      </c>
    </row>
    <row r="1954" spans="1:12">
      <c r="A1954" s="11" t="s">
        <v>3413</v>
      </c>
      <c r="D1954" s="11" t="s">
        <v>239</v>
      </c>
      <c r="E1954" s="19" t="s">
        <v>3702</v>
      </c>
      <c r="F1954" s="10">
        <v>42036</v>
      </c>
      <c r="G1954" s="10">
        <v>45689</v>
      </c>
      <c r="H1954" s="11">
        <v>11</v>
      </c>
      <c r="I1954" s="20" t="s">
        <v>238</v>
      </c>
      <c r="J1954" s="11" t="s">
        <v>240</v>
      </c>
      <c r="K1954" s="11" t="s">
        <v>4263</v>
      </c>
      <c r="L1954" s="11">
        <v>2</v>
      </c>
    </row>
    <row r="1955" spans="1:12">
      <c r="A1955" s="11" t="s">
        <v>3414</v>
      </c>
      <c r="D1955" s="11" t="s">
        <v>239</v>
      </c>
      <c r="E1955" s="19" t="s">
        <v>3703</v>
      </c>
      <c r="F1955" s="10">
        <v>42036</v>
      </c>
      <c r="G1955" s="10">
        <v>45689</v>
      </c>
      <c r="H1955" s="11">
        <v>11</v>
      </c>
      <c r="I1955" s="20" t="s">
        <v>238</v>
      </c>
      <c r="J1955" s="11" t="s">
        <v>240</v>
      </c>
      <c r="K1955" s="11" t="s">
        <v>4263</v>
      </c>
      <c r="L1955" s="11">
        <v>2</v>
      </c>
    </row>
    <row r="1956" spans="1:12">
      <c r="A1956" s="11" t="s">
        <v>3454</v>
      </c>
      <c r="D1956" s="11" t="s">
        <v>239</v>
      </c>
      <c r="E1956" s="19" t="s">
        <v>3704</v>
      </c>
      <c r="F1956" s="10">
        <v>42036</v>
      </c>
      <c r="G1956" s="10">
        <v>45689</v>
      </c>
      <c r="H1956" s="11">
        <v>11</v>
      </c>
      <c r="I1956" s="20" t="s">
        <v>238</v>
      </c>
      <c r="J1956" s="11" t="s">
        <v>240</v>
      </c>
      <c r="K1956" s="11" t="s">
        <v>4263</v>
      </c>
      <c r="L1956" s="11">
        <v>2</v>
      </c>
    </row>
    <row r="1957" spans="1:12">
      <c r="A1957" s="11" t="s">
        <v>3455</v>
      </c>
      <c r="D1957" s="11" t="s">
        <v>239</v>
      </c>
      <c r="E1957" s="19" t="s">
        <v>3705</v>
      </c>
      <c r="F1957" s="10">
        <v>42036</v>
      </c>
      <c r="G1957" s="10">
        <v>45689</v>
      </c>
      <c r="H1957" s="11">
        <v>11</v>
      </c>
      <c r="I1957" s="20" t="s">
        <v>238</v>
      </c>
      <c r="J1957" s="11" t="s">
        <v>240</v>
      </c>
      <c r="K1957" s="11" t="s">
        <v>4263</v>
      </c>
      <c r="L1957" s="11">
        <v>2</v>
      </c>
    </row>
    <row r="1958" spans="1:12">
      <c r="A1958" s="11" t="s">
        <v>3456</v>
      </c>
      <c r="D1958" s="11" t="s">
        <v>239</v>
      </c>
      <c r="E1958" s="19" t="s">
        <v>3706</v>
      </c>
      <c r="F1958" s="10">
        <v>42036</v>
      </c>
      <c r="G1958" s="10">
        <v>45689</v>
      </c>
      <c r="H1958" s="11">
        <v>11</v>
      </c>
      <c r="I1958" s="20" t="s">
        <v>238</v>
      </c>
      <c r="J1958" s="11" t="s">
        <v>240</v>
      </c>
      <c r="K1958" s="11" t="s">
        <v>4263</v>
      </c>
      <c r="L1958" s="11">
        <v>2</v>
      </c>
    </row>
    <row r="1959" spans="1:12">
      <c r="A1959" s="11" t="s">
        <v>3457</v>
      </c>
      <c r="D1959" s="11" t="s">
        <v>239</v>
      </c>
      <c r="E1959" s="19" t="s">
        <v>3707</v>
      </c>
      <c r="F1959" s="10">
        <v>42036</v>
      </c>
      <c r="G1959" s="10">
        <v>45689</v>
      </c>
      <c r="H1959" s="11">
        <v>11</v>
      </c>
      <c r="I1959" s="20" t="s">
        <v>238</v>
      </c>
      <c r="J1959" s="11" t="s">
        <v>240</v>
      </c>
      <c r="K1959" s="11" t="s">
        <v>4263</v>
      </c>
      <c r="L1959" s="11">
        <v>2</v>
      </c>
    </row>
    <row r="1960" spans="1:12">
      <c r="A1960" s="11" t="s">
        <v>3458</v>
      </c>
      <c r="D1960" s="11" t="s">
        <v>239</v>
      </c>
      <c r="E1960" s="19" t="s">
        <v>3708</v>
      </c>
      <c r="F1960" s="10">
        <v>42036</v>
      </c>
      <c r="G1960" s="10">
        <v>45689</v>
      </c>
      <c r="H1960" s="11">
        <v>11</v>
      </c>
      <c r="I1960" s="20" t="s">
        <v>238</v>
      </c>
      <c r="J1960" s="11" t="s">
        <v>240</v>
      </c>
      <c r="K1960" s="11" t="s">
        <v>4263</v>
      </c>
      <c r="L1960" s="11">
        <v>2</v>
      </c>
    </row>
    <row r="1961" spans="1:12">
      <c r="A1961" s="11" t="s">
        <v>3459</v>
      </c>
      <c r="D1961" s="11" t="s">
        <v>239</v>
      </c>
      <c r="E1961" s="19" t="s">
        <v>3709</v>
      </c>
      <c r="F1961" s="10">
        <v>42036</v>
      </c>
      <c r="G1961" s="10">
        <v>45689</v>
      </c>
      <c r="H1961" s="11">
        <v>11</v>
      </c>
      <c r="I1961" s="20" t="s">
        <v>238</v>
      </c>
      <c r="J1961" s="11" t="s">
        <v>240</v>
      </c>
      <c r="K1961" s="11" t="s">
        <v>4263</v>
      </c>
      <c r="L1961" s="11">
        <v>2</v>
      </c>
    </row>
    <row r="1962" spans="1:12">
      <c r="A1962" s="11" t="s">
        <v>3460</v>
      </c>
      <c r="D1962" s="11" t="s">
        <v>239</v>
      </c>
      <c r="E1962" s="19" t="s">
        <v>3710</v>
      </c>
      <c r="F1962" s="10">
        <v>42036</v>
      </c>
      <c r="G1962" s="10">
        <v>45689</v>
      </c>
      <c r="H1962" s="11">
        <v>11</v>
      </c>
      <c r="I1962" s="20" t="s">
        <v>238</v>
      </c>
      <c r="J1962" s="11" t="s">
        <v>240</v>
      </c>
      <c r="K1962" s="11" t="s">
        <v>4263</v>
      </c>
      <c r="L1962" s="11">
        <v>2</v>
      </c>
    </row>
    <row r="1963" spans="1:12">
      <c r="A1963" s="11" t="s">
        <v>3461</v>
      </c>
      <c r="D1963" s="11" t="s">
        <v>239</v>
      </c>
      <c r="E1963" s="19" t="s">
        <v>3711</v>
      </c>
      <c r="F1963" s="10">
        <v>42036</v>
      </c>
      <c r="G1963" s="10">
        <v>45689</v>
      </c>
      <c r="H1963" s="11">
        <v>11</v>
      </c>
      <c r="I1963" s="20" t="s">
        <v>238</v>
      </c>
      <c r="J1963" s="11" t="s">
        <v>240</v>
      </c>
      <c r="K1963" s="11" t="s">
        <v>4263</v>
      </c>
      <c r="L1963" s="11">
        <v>2</v>
      </c>
    </row>
    <row r="1964" spans="1:12">
      <c r="A1964" s="11" t="s">
        <v>3462</v>
      </c>
      <c r="D1964" s="11" t="s">
        <v>239</v>
      </c>
      <c r="E1964" s="19" t="s">
        <v>3712</v>
      </c>
      <c r="F1964" s="10">
        <v>42036</v>
      </c>
      <c r="G1964" s="10">
        <v>45689</v>
      </c>
      <c r="H1964" s="11">
        <v>11</v>
      </c>
      <c r="I1964" s="20" t="s">
        <v>238</v>
      </c>
      <c r="J1964" s="11" t="s">
        <v>240</v>
      </c>
      <c r="K1964" s="11" t="s">
        <v>4263</v>
      </c>
      <c r="L1964" s="11">
        <v>2</v>
      </c>
    </row>
    <row r="1965" spans="1:12">
      <c r="A1965" s="11" t="s">
        <v>3463</v>
      </c>
      <c r="D1965" s="11" t="s">
        <v>239</v>
      </c>
      <c r="E1965" s="19" t="s">
        <v>3713</v>
      </c>
      <c r="F1965" s="10">
        <v>42036</v>
      </c>
      <c r="G1965" s="10">
        <v>45689</v>
      </c>
      <c r="H1965" s="11">
        <v>11</v>
      </c>
      <c r="I1965" s="20" t="s">
        <v>238</v>
      </c>
      <c r="J1965" s="11" t="s">
        <v>240</v>
      </c>
      <c r="K1965" s="11" t="s">
        <v>4263</v>
      </c>
      <c r="L1965" s="11">
        <v>2</v>
      </c>
    </row>
    <row r="1966" spans="1:12">
      <c r="A1966" s="11" t="s">
        <v>3464</v>
      </c>
      <c r="D1966" s="11" t="s">
        <v>239</v>
      </c>
      <c r="E1966" s="19" t="s">
        <v>3714</v>
      </c>
      <c r="F1966" s="10">
        <v>42036</v>
      </c>
      <c r="G1966" s="10">
        <v>45689</v>
      </c>
      <c r="H1966" s="11">
        <v>11</v>
      </c>
      <c r="I1966" s="20" t="s">
        <v>238</v>
      </c>
      <c r="J1966" s="11" t="s">
        <v>240</v>
      </c>
      <c r="K1966" s="11" t="s">
        <v>4263</v>
      </c>
      <c r="L1966" s="11">
        <v>2</v>
      </c>
    </row>
    <row r="1967" spans="1:12">
      <c r="A1967" s="11" t="s">
        <v>3465</v>
      </c>
      <c r="D1967" s="11" t="s">
        <v>239</v>
      </c>
      <c r="E1967" s="19" t="s">
        <v>3715</v>
      </c>
      <c r="F1967" s="10">
        <v>42036</v>
      </c>
      <c r="G1967" s="10">
        <v>45689</v>
      </c>
      <c r="H1967" s="11">
        <v>11</v>
      </c>
      <c r="I1967" s="20" t="s">
        <v>238</v>
      </c>
      <c r="J1967" s="11" t="s">
        <v>240</v>
      </c>
      <c r="K1967" s="11" t="s">
        <v>4263</v>
      </c>
      <c r="L1967" s="11">
        <v>2</v>
      </c>
    </row>
    <row r="1968" spans="1:12">
      <c r="A1968" s="11" t="s">
        <v>3466</v>
      </c>
      <c r="D1968" s="11" t="s">
        <v>239</v>
      </c>
      <c r="E1968" s="19" t="s">
        <v>3716</v>
      </c>
      <c r="F1968" s="10">
        <v>42036</v>
      </c>
      <c r="G1968" s="10">
        <v>45689</v>
      </c>
      <c r="H1968" s="11">
        <v>11</v>
      </c>
      <c r="I1968" s="20" t="s">
        <v>238</v>
      </c>
      <c r="J1968" s="11" t="s">
        <v>240</v>
      </c>
      <c r="K1968" s="11" t="s">
        <v>4263</v>
      </c>
      <c r="L1968" s="11">
        <v>2</v>
      </c>
    </row>
    <row r="1969" spans="1:12">
      <c r="A1969" s="11" t="s">
        <v>3467</v>
      </c>
      <c r="D1969" s="11" t="s">
        <v>239</v>
      </c>
      <c r="E1969" s="19" t="s">
        <v>3717</v>
      </c>
      <c r="F1969" s="10">
        <v>42036</v>
      </c>
      <c r="G1969" s="10">
        <v>45689</v>
      </c>
      <c r="H1969" s="11">
        <v>11</v>
      </c>
      <c r="I1969" s="20" t="s">
        <v>238</v>
      </c>
      <c r="J1969" s="11" t="s">
        <v>240</v>
      </c>
      <c r="K1969" s="11" t="s">
        <v>4263</v>
      </c>
      <c r="L1969" s="11">
        <v>2</v>
      </c>
    </row>
    <row r="1970" spans="1:12">
      <c r="A1970" s="11" t="s">
        <v>3468</v>
      </c>
      <c r="D1970" s="11" t="s">
        <v>239</v>
      </c>
      <c r="E1970" s="19" t="s">
        <v>3718</v>
      </c>
      <c r="F1970" s="10">
        <v>42036</v>
      </c>
      <c r="G1970" s="10">
        <v>45689</v>
      </c>
      <c r="H1970" s="11">
        <v>11</v>
      </c>
      <c r="I1970" s="20" t="s">
        <v>238</v>
      </c>
      <c r="J1970" s="11" t="s">
        <v>240</v>
      </c>
      <c r="K1970" s="11" t="s">
        <v>4263</v>
      </c>
      <c r="L1970" s="11">
        <v>2</v>
      </c>
    </row>
    <row r="1971" spans="1:12">
      <c r="A1971" s="11" t="s">
        <v>3469</v>
      </c>
      <c r="D1971" s="11" t="s">
        <v>239</v>
      </c>
      <c r="E1971" s="19" t="s">
        <v>3719</v>
      </c>
      <c r="F1971" s="10">
        <v>42036</v>
      </c>
      <c r="G1971" s="10">
        <v>45689</v>
      </c>
      <c r="H1971" s="11">
        <v>11</v>
      </c>
      <c r="I1971" s="20" t="s">
        <v>238</v>
      </c>
      <c r="J1971" s="11" t="s">
        <v>240</v>
      </c>
      <c r="K1971" s="11" t="s">
        <v>4263</v>
      </c>
      <c r="L1971" s="11">
        <v>2</v>
      </c>
    </row>
    <row r="1972" spans="1:12">
      <c r="A1972" s="11" t="s">
        <v>3470</v>
      </c>
      <c r="D1972" s="11" t="s">
        <v>239</v>
      </c>
      <c r="E1972" s="19" t="s">
        <v>3720</v>
      </c>
      <c r="F1972" s="10">
        <v>42036</v>
      </c>
      <c r="G1972" s="10">
        <v>45689</v>
      </c>
      <c r="H1972" s="11">
        <v>11</v>
      </c>
      <c r="I1972" s="20" t="s">
        <v>238</v>
      </c>
      <c r="J1972" s="11" t="s">
        <v>240</v>
      </c>
      <c r="K1972" s="11" t="s">
        <v>4263</v>
      </c>
      <c r="L1972" s="11">
        <v>2</v>
      </c>
    </row>
    <row r="1973" spans="1:12">
      <c r="A1973" s="11" t="s">
        <v>3471</v>
      </c>
      <c r="D1973" s="11" t="s">
        <v>239</v>
      </c>
      <c r="E1973" s="19" t="s">
        <v>3721</v>
      </c>
      <c r="F1973" s="10">
        <v>42036</v>
      </c>
      <c r="G1973" s="10">
        <v>45689</v>
      </c>
      <c r="H1973" s="11">
        <v>11</v>
      </c>
      <c r="I1973" s="20" t="s">
        <v>238</v>
      </c>
      <c r="J1973" s="11" t="s">
        <v>240</v>
      </c>
      <c r="K1973" s="11" t="s">
        <v>4263</v>
      </c>
      <c r="L1973" s="11">
        <v>2</v>
      </c>
    </row>
    <row r="1974" spans="1:12">
      <c r="A1974" s="11" t="s">
        <v>3472</v>
      </c>
      <c r="D1974" s="11" t="s">
        <v>239</v>
      </c>
      <c r="E1974" s="19" t="s">
        <v>3722</v>
      </c>
      <c r="F1974" s="10">
        <v>42036</v>
      </c>
      <c r="G1974" s="10">
        <v>45689</v>
      </c>
      <c r="H1974" s="11">
        <v>11</v>
      </c>
      <c r="I1974" s="20" t="s">
        <v>238</v>
      </c>
      <c r="J1974" s="11" t="s">
        <v>240</v>
      </c>
      <c r="K1974" s="11" t="s">
        <v>4263</v>
      </c>
      <c r="L1974" s="11">
        <v>2</v>
      </c>
    </row>
    <row r="1975" spans="1:12">
      <c r="A1975" s="11" t="s">
        <v>3473</v>
      </c>
      <c r="D1975" s="11" t="s">
        <v>239</v>
      </c>
      <c r="E1975" s="19" t="s">
        <v>3723</v>
      </c>
      <c r="F1975" s="10">
        <v>42036</v>
      </c>
      <c r="G1975" s="10">
        <v>45689</v>
      </c>
      <c r="H1975" s="11">
        <v>11</v>
      </c>
      <c r="I1975" s="20" t="s">
        <v>238</v>
      </c>
      <c r="J1975" s="11" t="s">
        <v>240</v>
      </c>
      <c r="K1975" s="11" t="s">
        <v>4263</v>
      </c>
      <c r="L1975" s="11">
        <v>2</v>
      </c>
    </row>
    <row r="1976" spans="1:12">
      <c r="A1976" s="11" t="s">
        <v>3474</v>
      </c>
      <c r="D1976" s="11" t="s">
        <v>239</v>
      </c>
      <c r="E1976" s="19" t="s">
        <v>3724</v>
      </c>
      <c r="F1976" s="10">
        <v>42036</v>
      </c>
      <c r="G1976" s="10">
        <v>45689</v>
      </c>
      <c r="H1976" s="11">
        <v>11</v>
      </c>
      <c r="I1976" s="20" t="s">
        <v>238</v>
      </c>
      <c r="J1976" s="11" t="s">
        <v>240</v>
      </c>
      <c r="K1976" s="11" t="s">
        <v>4263</v>
      </c>
      <c r="L1976" s="11">
        <v>2</v>
      </c>
    </row>
    <row r="1977" spans="1:12">
      <c r="A1977" s="11" t="s">
        <v>3475</v>
      </c>
      <c r="D1977" s="11" t="s">
        <v>239</v>
      </c>
      <c r="E1977" s="19" t="s">
        <v>3725</v>
      </c>
      <c r="F1977" s="10">
        <v>42036</v>
      </c>
      <c r="G1977" s="10">
        <v>45689</v>
      </c>
      <c r="H1977" s="11">
        <v>11</v>
      </c>
      <c r="I1977" s="20" t="s">
        <v>238</v>
      </c>
      <c r="J1977" s="11" t="s">
        <v>240</v>
      </c>
      <c r="K1977" s="11" t="s">
        <v>4263</v>
      </c>
      <c r="L1977" s="11">
        <v>2</v>
      </c>
    </row>
    <row r="1978" spans="1:12">
      <c r="A1978" s="11" t="s">
        <v>3476</v>
      </c>
      <c r="D1978" s="11" t="s">
        <v>239</v>
      </c>
      <c r="E1978" s="19" t="s">
        <v>3726</v>
      </c>
      <c r="F1978" s="10">
        <v>42036</v>
      </c>
      <c r="G1978" s="10">
        <v>45689</v>
      </c>
      <c r="H1978" s="11">
        <v>11</v>
      </c>
      <c r="I1978" s="20" t="s">
        <v>238</v>
      </c>
      <c r="J1978" s="11" t="s">
        <v>240</v>
      </c>
      <c r="K1978" s="11" t="s">
        <v>4263</v>
      </c>
      <c r="L1978" s="11">
        <v>2</v>
      </c>
    </row>
    <row r="1979" spans="1:12">
      <c r="A1979" s="11" t="s">
        <v>3477</v>
      </c>
      <c r="D1979" s="11" t="s">
        <v>239</v>
      </c>
      <c r="E1979" s="19" t="s">
        <v>3727</v>
      </c>
      <c r="F1979" s="10">
        <v>42036</v>
      </c>
      <c r="G1979" s="10">
        <v>45689</v>
      </c>
      <c r="H1979" s="11">
        <v>11</v>
      </c>
      <c r="I1979" s="20" t="s">
        <v>238</v>
      </c>
      <c r="J1979" s="11" t="s">
        <v>240</v>
      </c>
      <c r="K1979" s="11" t="s">
        <v>4263</v>
      </c>
      <c r="L1979" s="11">
        <v>2</v>
      </c>
    </row>
    <row r="1980" spans="1:12">
      <c r="A1980" s="11" t="s">
        <v>3478</v>
      </c>
      <c r="D1980" s="11" t="s">
        <v>239</v>
      </c>
      <c r="E1980" s="19" t="s">
        <v>3728</v>
      </c>
      <c r="F1980" s="10">
        <v>42036</v>
      </c>
      <c r="G1980" s="10">
        <v>45689</v>
      </c>
      <c r="H1980" s="11">
        <v>11</v>
      </c>
      <c r="I1980" s="20" t="s">
        <v>238</v>
      </c>
      <c r="J1980" s="11" t="s">
        <v>240</v>
      </c>
      <c r="K1980" s="11" t="s">
        <v>4263</v>
      </c>
      <c r="L1980" s="11">
        <v>2</v>
      </c>
    </row>
    <row r="1981" spans="1:12">
      <c r="A1981" s="11" t="s">
        <v>3479</v>
      </c>
      <c r="D1981" s="11" t="s">
        <v>239</v>
      </c>
      <c r="E1981" s="19" t="s">
        <v>3729</v>
      </c>
      <c r="F1981" s="10">
        <v>42036</v>
      </c>
      <c r="G1981" s="10">
        <v>45689</v>
      </c>
      <c r="H1981" s="11">
        <v>11</v>
      </c>
      <c r="I1981" s="20" t="s">
        <v>238</v>
      </c>
      <c r="J1981" s="11" t="s">
        <v>240</v>
      </c>
      <c r="K1981" s="11" t="s">
        <v>4263</v>
      </c>
      <c r="L1981" s="11">
        <v>2</v>
      </c>
    </row>
    <row r="1982" spans="1:12">
      <c r="A1982" s="11" t="s">
        <v>3480</v>
      </c>
      <c r="D1982" s="11" t="s">
        <v>239</v>
      </c>
      <c r="E1982" s="19" t="s">
        <v>3730</v>
      </c>
      <c r="F1982" s="10">
        <v>42036</v>
      </c>
      <c r="G1982" s="10">
        <v>45689</v>
      </c>
      <c r="H1982" s="11">
        <v>11</v>
      </c>
      <c r="I1982" s="20" t="s">
        <v>238</v>
      </c>
      <c r="J1982" s="11" t="s">
        <v>240</v>
      </c>
      <c r="K1982" s="11" t="s">
        <v>4263</v>
      </c>
      <c r="L1982" s="11">
        <v>2</v>
      </c>
    </row>
    <row r="1983" spans="1:12">
      <c r="A1983" s="11" t="s">
        <v>3481</v>
      </c>
      <c r="D1983" s="11" t="s">
        <v>239</v>
      </c>
      <c r="E1983" s="19" t="s">
        <v>3731</v>
      </c>
      <c r="F1983" s="10">
        <v>42036</v>
      </c>
      <c r="G1983" s="10">
        <v>45689</v>
      </c>
      <c r="H1983" s="11">
        <v>11</v>
      </c>
      <c r="I1983" s="20" t="s">
        <v>238</v>
      </c>
      <c r="J1983" s="11" t="s">
        <v>240</v>
      </c>
      <c r="K1983" s="11" t="s">
        <v>4263</v>
      </c>
      <c r="L1983" s="11">
        <v>2</v>
      </c>
    </row>
    <row r="1984" spans="1:12">
      <c r="A1984" s="11" t="s">
        <v>3482</v>
      </c>
      <c r="D1984" s="11" t="s">
        <v>239</v>
      </c>
      <c r="E1984" s="19" t="s">
        <v>3732</v>
      </c>
      <c r="F1984" s="10">
        <v>42036</v>
      </c>
      <c r="G1984" s="10">
        <v>45689</v>
      </c>
      <c r="H1984" s="11">
        <v>11</v>
      </c>
      <c r="I1984" s="20" t="s">
        <v>238</v>
      </c>
      <c r="J1984" s="11" t="s">
        <v>240</v>
      </c>
      <c r="K1984" s="11" t="s">
        <v>4263</v>
      </c>
      <c r="L1984" s="11">
        <v>2</v>
      </c>
    </row>
    <row r="1985" spans="1:12">
      <c r="A1985" s="11" t="s">
        <v>3483</v>
      </c>
      <c r="D1985" s="11" t="s">
        <v>239</v>
      </c>
      <c r="E1985" s="19" t="s">
        <v>3733</v>
      </c>
      <c r="F1985" s="10">
        <v>42036</v>
      </c>
      <c r="G1985" s="10">
        <v>45689</v>
      </c>
      <c r="H1985" s="11">
        <v>11</v>
      </c>
      <c r="I1985" s="20" t="s">
        <v>238</v>
      </c>
      <c r="J1985" s="11" t="s">
        <v>240</v>
      </c>
      <c r="K1985" s="11" t="s">
        <v>4263</v>
      </c>
      <c r="L1985" s="11">
        <v>2</v>
      </c>
    </row>
    <row r="1986" spans="1:12">
      <c r="A1986" s="11" t="s">
        <v>3484</v>
      </c>
      <c r="D1986" s="11" t="s">
        <v>239</v>
      </c>
      <c r="E1986" s="19" t="s">
        <v>3734</v>
      </c>
      <c r="F1986" s="10">
        <v>42036</v>
      </c>
      <c r="G1986" s="10">
        <v>45689</v>
      </c>
      <c r="H1986" s="11">
        <v>11</v>
      </c>
      <c r="I1986" s="20" t="s">
        <v>238</v>
      </c>
      <c r="J1986" s="11" t="s">
        <v>240</v>
      </c>
      <c r="K1986" s="11" t="s">
        <v>4263</v>
      </c>
      <c r="L1986" s="11">
        <v>2</v>
      </c>
    </row>
    <row r="1987" spans="1:12">
      <c r="A1987" s="11" t="s">
        <v>3485</v>
      </c>
      <c r="D1987" s="11" t="s">
        <v>239</v>
      </c>
      <c r="E1987" s="19" t="s">
        <v>3735</v>
      </c>
      <c r="F1987" s="10">
        <v>42036</v>
      </c>
      <c r="G1987" s="10">
        <v>45689</v>
      </c>
      <c r="H1987" s="11">
        <v>11</v>
      </c>
      <c r="I1987" s="20" t="s">
        <v>238</v>
      </c>
      <c r="J1987" s="11" t="s">
        <v>240</v>
      </c>
      <c r="K1987" s="11" t="s">
        <v>4263</v>
      </c>
      <c r="L1987" s="11">
        <v>2</v>
      </c>
    </row>
    <row r="1988" spans="1:12">
      <c r="A1988" s="11" t="s">
        <v>3486</v>
      </c>
      <c r="D1988" s="11" t="s">
        <v>239</v>
      </c>
      <c r="E1988" s="19" t="s">
        <v>3736</v>
      </c>
      <c r="F1988" s="10">
        <v>42036</v>
      </c>
      <c r="G1988" s="10">
        <v>45689</v>
      </c>
      <c r="H1988" s="11">
        <v>11</v>
      </c>
      <c r="I1988" s="20" t="s">
        <v>238</v>
      </c>
      <c r="J1988" s="11" t="s">
        <v>240</v>
      </c>
      <c r="K1988" s="11" t="s">
        <v>4263</v>
      </c>
      <c r="L1988" s="11">
        <v>2</v>
      </c>
    </row>
    <row r="1989" spans="1:12">
      <c r="A1989" s="11" t="s">
        <v>3487</v>
      </c>
      <c r="D1989" s="11" t="s">
        <v>239</v>
      </c>
      <c r="E1989" s="19" t="s">
        <v>3737</v>
      </c>
      <c r="F1989" s="10">
        <v>42036</v>
      </c>
      <c r="G1989" s="10">
        <v>45689</v>
      </c>
      <c r="H1989" s="11">
        <v>11</v>
      </c>
      <c r="I1989" s="20" t="s">
        <v>238</v>
      </c>
      <c r="J1989" s="11" t="s">
        <v>240</v>
      </c>
      <c r="K1989" s="11" t="s">
        <v>4263</v>
      </c>
      <c r="L1989" s="11">
        <v>2</v>
      </c>
    </row>
    <row r="1990" spans="1:12">
      <c r="A1990" s="11" t="s">
        <v>3488</v>
      </c>
      <c r="D1990" s="11" t="s">
        <v>239</v>
      </c>
      <c r="E1990" s="19" t="s">
        <v>3738</v>
      </c>
      <c r="F1990" s="10">
        <v>42036</v>
      </c>
      <c r="G1990" s="10">
        <v>45689</v>
      </c>
      <c r="H1990" s="11">
        <v>11</v>
      </c>
      <c r="I1990" s="20" t="s">
        <v>238</v>
      </c>
      <c r="J1990" s="11" t="s">
        <v>240</v>
      </c>
      <c r="K1990" s="11" t="s">
        <v>4263</v>
      </c>
      <c r="L1990" s="11">
        <v>2</v>
      </c>
    </row>
    <row r="1991" spans="1:12">
      <c r="A1991" s="11" t="s">
        <v>3489</v>
      </c>
      <c r="D1991" s="11" t="s">
        <v>239</v>
      </c>
      <c r="E1991" s="19" t="s">
        <v>3739</v>
      </c>
      <c r="F1991" s="10">
        <v>42036</v>
      </c>
      <c r="G1991" s="10">
        <v>45689</v>
      </c>
      <c r="H1991" s="11">
        <v>11</v>
      </c>
      <c r="I1991" s="20" t="s">
        <v>238</v>
      </c>
      <c r="J1991" s="11" t="s">
        <v>240</v>
      </c>
      <c r="K1991" s="11" t="s">
        <v>4263</v>
      </c>
      <c r="L1991" s="11">
        <v>2</v>
      </c>
    </row>
    <row r="1992" spans="1:12">
      <c r="A1992" s="11" t="s">
        <v>3490</v>
      </c>
      <c r="D1992" s="11" t="s">
        <v>239</v>
      </c>
      <c r="E1992" s="19" t="s">
        <v>3740</v>
      </c>
      <c r="F1992" s="10">
        <v>42036</v>
      </c>
      <c r="G1992" s="10">
        <v>45689</v>
      </c>
      <c r="H1992" s="11">
        <v>11</v>
      </c>
      <c r="I1992" s="20" t="s">
        <v>238</v>
      </c>
      <c r="J1992" s="11" t="s">
        <v>240</v>
      </c>
      <c r="K1992" s="11" t="s">
        <v>4263</v>
      </c>
      <c r="L1992" s="11">
        <v>2</v>
      </c>
    </row>
    <row r="1993" spans="1:12">
      <c r="A1993" s="11" t="s">
        <v>3491</v>
      </c>
      <c r="D1993" s="11" t="s">
        <v>239</v>
      </c>
      <c r="E1993" s="19" t="s">
        <v>3741</v>
      </c>
      <c r="F1993" s="10">
        <v>42036</v>
      </c>
      <c r="G1993" s="10">
        <v>45689</v>
      </c>
      <c r="H1993" s="11">
        <v>11</v>
      </c>
      <c r="I1993" s="20" t="s">
        <v>238</v>
      </c>
      <c r="J1993" s="11" t="s">
        <v>240</v>
      </c>
      <c r="K1993" s="11" t="s">
        <v>4263</v>
      </c>
      <c r="L1993" s="11">
        <v>2</v>
      </c>
    </row>
    <row r="1994" spans="1:12">
      <c r="A1994" s="11" t="s">
        <v>3492</v>
      </c>
      <c r="D1994" s="11" t="s">
        <v>239</v>
      </c>
      <c r="E1994" s="19" t="s">
        <v>3742</v>
      </c>
      <c r="F1994" s="10">
        <v>42036</v>
      </c>
      <c r="G1994" s="10">
        <v>45689</v>
      </c>
      <c r="H1994" s="11">
        <v>11</v>
      </c>
      <c r="I1994" s="20" t="s">
        <v>238</v>
      </c>
      <c r="J1994" s="11" t="s">
        <v>240</v>
      </c>
      <c r="K1994" s="11" t="s">
        <v>4263</v>
      </c>
      <c r="L1994" s="11">
        <v>2</v>
      </c>
    </row>
    <row r="1995" spans="1:12">
      <c r="A1995" s="11" t="s">
        <v>3493</v>
      </c>
      <c r="D1995" s="11" t="s">
        <v>239</v>
      </c>
      <c r="E1995" s="19" t="s">
        <v>3743</v>
      </c>
      <c r="F1995" s="10">
        <v>42036</v>
      </c>
      <c r="G1995" s="10">
        <v>45689</v>
      </c>
      <c r="H1995" s="11">
        <v>11</v>
      </c>
      <c r="I1995" s="20" t="s">
        <v>238</v>
      </c>
      <c r="J1995" s="11" t="s">
        <v>240</v>
      </c>
      <c r="K1995" s="11" t="s">
        <v>4263</v>
      </c>
      <c r="L1995" s="11">
        <v>2</v>
      </c>
    </row>
    <row r="1996" spans="1:12">
      <c r="A1996" s="11" t="s">
        <v>3494</v>
      </c>
      <c r="D1996" s="11" t="s">
        <v>239</v>
      </c>
      <c r="E1996" s="19" t="s">
        <v>3744</v>
      </c>
      <c r="F1996" s="10">
        <v>42036</v>
      </c>
      <c r="G1996" s="10">
        <v>45689</v>
      </c>
      <c r="H1996" s="11">
        <v>11</v>
      </c>
      <c r="I1996" s="20" t="s">
        <v>238</v>
      </c>
      <c r="J1996" s="11" t="s">
        <v>240</v>
      </c>
      <c r="K1996" s="11" t="s">
        <v>4263</v>
      </c>
      <c r="L1996" s="11">
        <v>2</v>
      </c>
    </row>
    <row r="1997" spans="1:12">
      <c r="A1997" s="11" t="s">
        <v>3495</v>
      </c>
      <c r="D1997" s="11" t="s">
        <v>239</v>
      </c>
      <c r="E1997" s="19" t="s">
        <v>3745</v>
      </c>
      <c r="F1997" s="10">
        <v>42036</v>
      </c>
      <c r="G1997" s="10">
        <v>45689</v>
      </c>
      <c r="H1997" s="11">
        <v>11</v>
      </c>
      <c r="I1997" s="20" t="s">
        <v>238</v>
      </c>
      <c r="J1997" s="11" t="s">
        <v>240</v>
      </c>
      <c r="K1997" s="11" t="s">
        <v>4263</v>
      </c>
      <c r="L1997" s="11">
        <v>2</v>
      </c>
    </row>
    <row r="1998" spans="1:12">
      <c r="A1998" s="11" t="s">
        <v>3496</v>
      </c>
      <c r="D1998" s="11" t="s">
        <v>239</v>
      </c>
      <c r="E1998" s="19" t="s">
        <v>3746</v>
      </c>
      <c r="F1998" s="10">
        <v>42036</v>
      </c>
      <c r="G1998" s="10">
        <v>45689</v>
      </c>
      <c r="H1998" s="11">
        <v>11</v>
      </c>
      <c r="I1998" s="20" t="s">
        <v>238</v>
      </c>
      <c r="J1998" s="11" t="s">
        <v>240</v>
      </c>
      <c r="K1998" s="11" t="s">
        <v>4263</v>
      </c>
      <c r="L1998" s="11">
        <v>2</v>
      </c>
    </row>
    <row r="1999" spans="1:12">
      <c r="A1999" s="11" t="s">
        <v>3497</v>
      </c>
      <c r="D1999" s="11" t="s">
        <v>239</v>
      </c>
      <c r="E1999" s="19" t="s">
        <v>3747</v>
      </c>
      <c r="F1999" s="10">
        <v>42036</v>
      </c>
      <c r="G1999" s="10">
        <v>45689</v>
      </c>
      <c r="H1999" s="11">
        <v>11</v>
      </c>
      <c r="I1999" s="20" t="s">
        <v>238</v>
      </c>
      <c r="J1999" s="11" t="s">
        <v>240</v>
      </c>
      <c r="K1999" s="11" t="s">
        <v>4263</v>
      </c>
      <c r="L1999" s="11">
        <v>2</v>
      </c>
    </row>
    <row r="2000" spans="1:12">
      <c r="A2000" s="11" t="s">
        <v>3498</v>
      </c>
      <c r="D2000" s="11" t="s">
        <v>239</v>
      </c>
      <c r="E2000" s="19" t="s">
        <v>3748</v>
      </c>
      <c r="F2000" s="10">
        <v>42036</v>
      </c>
      <c r="G2000" s="10">
        <v>45689</v>
      </c>
      <c r="H2000" s="11">
        <v>11</v>
      </c>
      <c r="I2000" s="20" t="s">
        <v>238</v>
      </c>
      <c r="J2000" s="11" t="s">
        <v>240</v>
      </c>
      <c r="K2000" s="11" t="s">
        <v>4263</v>
      </c>
      <c r="L2000" s="11">
        <v>2</v>
      </c>
    </row>
    <row r="2001" spans="1:12">
      <c r="A2001" s="11" t="s">
        <v>3499</v>
      </c>
      <c r="D2001" s="11" t="s">
        <v>239</v>
      </c>
      <c r="E2001" s="19" t="s">
        <v>3749</v>
      </c>
      <c r="F2001" s="10">
        <v>42036</v>
      </c>
      <c r="G2001" s="10">
        <v>45689</v>
      </c>
      <c r="H2001" s="11">
        <v>11</v>
      </c>
      <c r="I2001" s="20" t="s">
        <v>238</v>
      </c>
      <c r="J2001" s="11" t="s">
        <v>240</v>
      </c>
      <c r="K2001" s="11" t="s">
        <v>4263</v>
      </c>
      <c r="L2001" s="11">
        <v>2</v>
      </c>
    </row>
    <row r="2002" spans="1:12">
      <c r="A2002" s="11" t="s">
        <v>3500</v>
      </c>
      <c r="D2002" s="11" t="s">
        <v>239</v>
      </c>
      <c r="E2002" s="19" t="s">
        <v>3750</v>
      </c>
      <c r="F2002" s="10">
        <v>42036</v>
      </c>
      <c r="G2002" s="10">
        <v>45689</v>
      </c>
      <c r="H2002" s="11">
        <v>11</v>
      </c>
      <c r="I2002" s="20" t="s">
        <v>238</v>
      </c>
      <c r="J2002" s="11" t="s">
        <v>240</v>
      </c>
      <c r="K2002" s="11" t="s">
        <v>4263</v>
      </c>
      <c r="L2002" s="11">
        <v>2</v>
      </c>
    </row>
    <row r="2003" spans="1:12">
      <c r="A2003" s="11" t="s">
        <v>3501</v>
      </c>
      <c r="D2003" s="11" t="s">
        <v>239</v>
      </c>
      <c r="E2003" s="19" t="s">
        <v>3751</v>
      </c>
      <c r="F2003" s="10">
        <v>42036</v>
      </c>
      <c r="G2003" s="10">
        <v>45689</v>
      </c>
      <c r="H2003" s="11">
        <v>11</v>
      </c>
      <c r="I2003" s="20" t="s">
        <v>238</v>
      </c>
      <c r="J2003" s="11" t="s">
        <v>240</v>
      </c>
      <c r="K2003" s="11" t="s">
        <v>4263</v>
      </c>
      <c r="L2003" s="11">
        <v>2</v>
      </c>
    </row>
    <row r="2004" spans="1:12">
      <c r="A2004" s="11" t="s">
        <v>3502</v>
      </c>
      <c r="D2004" s="11" t="s">
        <v>239</v>
      </c>
      <c r="E2004" s="19" t="s">
        <v>3752</v>
      </c>
      <c r="F2004" s="10">
        <v>42036</v>
      </c>
      <c r="G2004" s="10">
        <v>45689</v>
      </c>
      <c r="H2004" s="11">
        <v>11</v>
      </c>
      <c r="I2004" s="20" t="s">
        <v>238</v>
      </c>
      <c r="J2004" s="11" t="s">
        <v>240</v>
      </c>
      <c r="K2004" s="11" t="s">
        <v>4263</v>
      </c>
      <c r="L2004" s="11">
        <v>2</v>
      </c>
    </row>
    <row r="2005" spans="1:12">
      <c r="A2005" s="11" t="s">
        <v>3503</v>
      </c>
      <c r="D2005" s="11" t="s">
        <v>239</v>
      </c>
      <c r="E2005" s="19" t="s">
        <v>3753</v>
      </c>
      <c r="F2005" s="10">
        <v>42036</v>
      </c>
      <c r="G2005" s="10">
        <v>45689</v>
      </c>
      <c r="H2005" s="11">
        <v>11</v>
      </c>
      <c r="I2005" s="20" t="s">
        <v>238</v>
      </c>
      <c r="J2005" s="11" t="s">
        <v>240</v>
      </c>
      <c r="K2005" s="11" t="s">
        <v>4263</v>
      </c>
      <c r="L2005" s="11">
        <v>2</v>
      </c>
    </row>
    <row r="2006" spans="1:12">
      <c r="A2006" s="11" t="s">
        <v>3504</v>
      </c>
      <c r="D2006" s="11" t="s">
        <v>239</v>
      </c>
      <c r="E2006" s="19" t="s">
        <v>3754</v>
      </c>
      <c r="F2006" s="10">
        <v>42036</v>
      </c>
      <c r="G2006" s="10">
        <v>45689</v>
      </c>
      <c r="H2006" s="11">
        <v>11</v>
      </c>
      <c r="I2006" s="20" t="s">
        <v>238</v>
      </c>
      <c r="J2006" s="11" t="s">
        <v>240</v>
      </c>
      <c r="K2006" s="11" t="s">
        <v>4263</v>
      </c>
      <c r="L2006" s="11">
        <v>2</v>
      </c>
    </row>
    <row r="2007" spans="1:12">
      <c r="A2007" s="11" t="s">
        <v>3505</v>
      </c>
      <c r="D2007" s="11" t="s">
        <v>239</v>
      </c>
      <c r="E2007" s="19" t="s">
        <v>3755</v>
      </c>
      <c r="F2007" s="10">
        <v>42036</v>
      </c>
      <c r="G2007" s="10">
        <v>45689</v>
      </c>
      <c r="H2007" s="11">
        <v>11</v>
      </c>
      <c r="I2007" s="20" t="s">
        <v>238</v>
      </c>
      <c r="J2007" s="11" t="s">
        <v>240</v>
      </c>
      <c r="K2007" s="11" t="s">
        <v>4263</v>
      </c>
      <c r="L2007" s="11">
        <v>2</v>
      </c>
    </row>
    <row r="2008" spans="1:12">
      <c r="A2008" s="11" t="s">
        <v>3506</v>
      </c>
      <c r="D2008" s="11" t="s">
        <v>239</v>
      </c>
      <c r="E2008" s="19" t="s">
        <v>3756</v>
      </c>
      <c r="F2008" s="10">
        <v>42036</v>
      </c>
      <c r="G2008" s="10">
        <v>45689</v>
      </c>
      <c r="H2008" s="11">
        <v>11</v>
      </c>
      <c r="I2008" s="20" t="s">
        <v>238</v>
      </c>
      <c r="J2008" s="11" t="s">
        <v>240</v>
      </c>
      <c r="K2008" s="11" t="s">
        <v>4263</v>
      </c>
      <c r="L2008" s="11">
        <v>2</v>
      </c>
    </row>
    <row r="2009" spans="1:12">
      <c r="A2009" s="11" t="s">
        <v>3507</v>
      </c>
      <c r="D2009" s="11" t="s">
        <v>239</v>
      </c>
      <c r="E2009" s="19" t="s">
        <v>3757</v>
      </c>
      <c r="F2009" s="10">
        <v>42036</v>
      </c>
      <c r="G2009" s="10">
        <v>45689</v>
      </c>
      <c r="H2009" s="11">
        <v>11</v>
      </c>
      <c r="I2009" s="20" t="s">
        <v>238</v>
      </c>
      <c r="J2009" s="11" t="s">
        <v>240</v>
      </c>
      <c r="K2009" s="11" t="s">
        <v>4263</v>
      </c>
      <c r="L2009" s="11">
        <v>2</v>
      </c>
    </row>
    <row r="2010" spans="1:12">
      <c r="A2010" s="11" t="s">
        <v>3508</v>
      </c>
      <c r="D2010" s="11" t="s">
        <v>239</v>
      </c>
      <c r="E2010" s="19" t="s">
        <v>3758</v>
      </c>
      <c r="F2010" s="10">
        <v>42036</v>
      </c>
      <c r="G2010" s="10">
        <v>45689</v>
      </c>
      <c r="H2010" s="11">
        <v>11</v>
      </c>
      <c r="I2010" s="20" t="s">
        <v>238</v>
      </c>
      <c r="J2010" s="11" t="s">
        <v>240</v>
      </c>
      <c r="K2010" s="11" t="s">
        <v>4263</v>
      </c>
      <c r="L2010" s="11">
        <v>2</v>
      </c>
    </row>
    <row r="2011" spans="1:12">
      <c r="A2011" s="11" t="s">
        <v>3509</v>
      </c>
      <c r="D2011" s="11" t="s">
        <v>239</v>
      </c>
      <c r="E2011" s="19" t="s">
        <v>3759</v>
      </c>
      <c r="F2011" s="10">
        <v>42036</v>
      </c>
      <c r="G2011" s="10">
        <v>45689</v>
      </c>
      <c r="H2011" s="11">
        <v>11</v>
      </c>
      <c r="I2011" s="20" t="s">
        <v>238</v>
      </c>
      <c r="J2011" s="11" t="s">
        <v>240</v>
      </c>
      <c r="K2011" s="11" t="s">
        <v>4263</v>
      </c>
      <c r="L2011" s="11">
        <v>2</v>
      </c>
    </row>
    <row r="2012" spans="1:12">
      <c r="A2012" s="11" t="s">
        <v>3760</v>
      </c>
      <c r="D2012" s="11" t="s">
        <v>239</v>
      </c>
      <c r="E2012" s="19" t="s">
        <v>3983</v>
      </c>
      <c r="F2012" s="10">
        <v>42036</v>
      </c>
      <c r="G2012" s="10">
        <v>45689</v>
      </c>
      <c r="H2012" s="11">
        <v>11</v>
      </c>
      <c r="I2012" s="20" t="s">
        <v>238</v>
      </c>
      <c r="J2012" s="11" t="s">
        <v>240</v>
      </c>
      <c r="K2012" s="11" t="s">
        <v>4263</v>
      </c>
      <c r="L2012" s="11">
        <v>2</v>
      </c>
    </row>
    <row r="2013" spans="1:12">
      <c r="A2013" s="11" t="s">
        <v>3761</v>
      </c>
      <c r="D2013" s="11" t="s">
        <v>239</v>
      </c>
      <c r="E2013" s="19" t="s">
        <v>3984</v>
      </c>
      <c r="F2013" s="10">
        <v>42036</v>
      </c>
      <c r="G2013" s="10">
        <v>45689</v>
      </c>
      <c r="H2013" s="11">
        <v>11</v>
      </c>
      <c r="I2013" s="20" t="s">
        <v>238</v>
      </c>
      <c r="J2013" s="11" t="s">
        <v>240</v>
      </c>
      <c r="K2013" s="11" t="s">
        <v>4263</v>
      </c>
      <c r="L2013" s="11">
        <v>2</v>
      </c>
    </row>
    <row r="2014" spans="1:12">
      <c r="A2014" s="11" t="s">
        <v>3762</v>
      </c>
      <c r="D2014" s="11" t="s">
        <v>239</v>
      </c>
      <c r="E2014" s="19" t="s">
        <v>3985</v>
      </c>
      <c r="F2014" s="10">
        <v>42036</v>
      </c>
      <c r="G2014" s="10">
        <v>45689</v>
      </c>
      <c r="H2014" s="11">
        <v>11</v>
      </c>
      <c r="I2014" s="20" t="s">
        <v>238</v>
      </c>
      <c r="J2014" s="11" t="s">
        <v>240</v>
      </c>
      <c r="K2014" s="11" t="s">
        <v>4263</v>
      </c>
      <c r="L2014" s="11">
        <v>2</v>
      </c>
    </row>
    <row r="2015" spans="1:12">
      <c r="A2015" s="11" t="s">
        <v>3763</v>
      </c>
      <c r="D2015" s="11" t="s">
        <v>239</v>
      </c>
      <c r="E2015" s="19" t="s">
        <v>3986</v>
      </c>
      <c r="F2015" s="10">
        <v>42036</v>
      </c>
      <c r="G2015" s="10">
        <v>45689</v>
      </c>
      <c r="H2015" s="11">
        <v>11</v>
      </c>
      <c r="I2015" s="20" t="s">
        <v>238</v>
      </c>
      <c r="J2015" s="11" t="s">
        <v>240</v>
      </c>
      <c r="K2015" s="11" t="s">
        <v>4263</v>
      </c>
      <c r="L2015" s="11">
        <v>2</v>
      </c>
    </row>
    <row r="2016" spans="1:12">
      <c r="A2016" s="11" t="s">
        <v>3764</v>
      </c>
      <c r="D2016" s="11" t="s">
        <v>239</v>
      </c>
      <c r="E2016" s="19" t="s">
        <v>3987</v>
      </c>
      <c r="F2016" s="10">
        <v>42036</v>
      </c>
      <c r="G2016" s="10">
        <v>45689</v>
      </c>
      <c r="H2016" s="11">
        <v>11</v>
      </c>
      <c r="I2016" s="20" t="s">
        <v>238</v>
      </c>
      <c r="J2016" s="11" t="s">
        <v>240</v>
      </c>
      <c r="K2016" s="11" t="s">
        <v>4263</v>
      </c>
      <c r="L2016" s="11">
        <v>2</v>
      </c>
    </row>
    <row r="2017" spans="1:12">
      <c r="A2017" s="11" t="s">
        <v>3765</v>
      </c>
      <c r="D2017" s="11" t="s">
        <v>239</v>
      </c>
      <c r="E2017" s="19" t="s">
        <v>3988</v>
      </c>
      <c r="F2017" s="10">
        <v>42036</v>
      </c>
      <c r="G2017" s="10">
        <v>45689</v>
      </c>
      <c r="H2017" s="11">
        <v>11</v>
      </c>
      <c r="I2017" s="20" t="s">
        <v>238</v>
      </c>
      <c r="J2017" s="11" t="s">
        <v>240</v>
      </c>
      <c r="K2017" s="11" t="s">
        <v>4263</v>
      </c>
      <c r="L2017" s="11">
        <v>2</v>
      </c>
    </row>
    <row r="2018" spans="1:12">
      <c r="A2018" s="11" t="s">
        <v>3766</v>
      </c>
      <c r="D2018" s="11" t="s">
        <v>239</v>
      </c>
      <c r="E2018" s="19" t="s">
        <v>3989</v>
      </c>
      <c r="F2018" s="10">
        <v>42036</v>
      </c>
      <c r="G2018" s="10">
        <v>45689</v>
      </c>
      <c r="H2018" s="11">
        <v>11</v>
      </c>
      <c r="I2018" s="20" t="s">
        <v>238</v>
      </c>
      <c r="J2018" s="11" t="s">
        <v>240</v>
      </c>
      <c r="K2018" s="11" t="s">
        <v>4263</v>
      </c>
      <c r="L2018" s="11">
        <v>2</v>
      </c>
    </row>
    <row r="2019" spans="1:12">
      <c r="A2019" s="11" t="s">
        <v>3767</v>
      </c>
      <c r="D2019" s="11" t="s">
        <v>239</v>
      </c>
      <c r="E2019" s="19" t="s">
        <v>3990</v>
      </c>
      <c r="F2019" s="10">
        <v>42036</v>
      </c>
      <c r="G2019" s="10">
        <v>45689</v>
      </c>
      <c r="H2019" s="11">
        <v>11</v>
      </c>
      <c r="I2019" s="20" t="s">
        <v>238</v>
      </c>
      <c r="J2019" s="11" t="s">
        <v>240</v>
      </c>
      <c r="K2019" s="11" t="s">
        <v>4263</v>
      </c>
      <c r="L2019" s="11">
        <v>2</v>
      </c>
    </row>
    <row r="2020" spans="1:12">
      <c r="A2020" s="11" t="s">
        <v>3768</v>
      </c>
      <c r="D2020" s="11" t="s">
        <v>239</v>
      </c>
      <c r="E2020" s="19" t="s">
        <v>3991</v>
      </c>
      <c r="F2020" s="10">
        <v>42036</v>
      </c>
      <c r="G2020" s="10">
        <v>45689</v>
      </c>
      <c r="H2020" s="11">
        <v>11</v>
      </c>
      <c r="I2020" s="20" t="s">
        <v>238</v>
      </c>
      <c r="J2020" s="11" t="s">
        <v>240</v>
      </c>
      <c r="K2020" s="11" t="s">
        <v>4263</v>
      </c>
      <c r="L2020" s="11">
        <v>2</v>
      </c>
    </row>
    <row r="2021" spans="1:12">
      <c r="A2021" s="11" t="s">
        <v>3769</v>
      </c>
      <c r="D2021" s="11" t="s">
        <v>239</v>
      </c>
      <c r="E2021" s="19" t="s">
        <v>3992</v>
      </c>
      <c r="F2021" s="10">
        <v>42036</v>
      </c>
      <c r="G2021" s="10">
        <v>45689</v>
      </c>
      <c r="H2021" s="11">
        <v>11</v>
      </c>
      <c r="I2021" s="20" t="s">
        <v>238</v>
      </c>
      <c r="J2021" s="11" t="s">
        <v>240</v>
      </c>
      <c r="K2021" s="11" t="s">
        <v>4263</v>
      </c>
      <c r="L2021" s="11">
        <v>2</v>
      </c>
    </row>
    <row r="2022" spans="1:12">
      <c r="A2022" s="11" t="s">
        <v>3770</v>
      </c>
      <c r="D2022" s="11" t="s">
        <v>239</v>
      </c>
      <c r="E2022" s="19" t="s">
        <v>3993</v>
      </c>
      <c r="F2022" s="10">
        <v>42036</v>
      </c>
      <c r="G2022" s="10">
        <v>45689</v>
      </c>
      <c r="H2022" s="11">
        <v>11</v>
      </c>
      <c r="I2022" s="20" t="s">
        <v>238</v>
      </c>
      <c r="J2022" s="11" t="s">
        <v>240</v>
      </c>
      <c r="K2022" s="11" t="s">
        <v>4263</v>
      </c>
      <c r="L2022" s="11">
        <v>2</v>
      </c>
    </row>
    <row r="2023" spans="1:12">
      <c r="A2023" s="11" t="s">
        <v>3771</v>
      </c>
      <c r="D2023" s="11" t="s">
        <v>239</v>
      </c>
      <c r="E2023" s="19" t="s">
        <v>3994</v>
      </c>
      <c r="F2023" s="10">
        <v>42036</v>
      </c>
      <c r="G2023" s="10">
        <v>45689</v>
      </c>
      <c r="H2023" s="11">
        <v>11</v>
      </c>
      <c r="I2023" s="20" t="s">
        <v>238</v>
      </c>
      <c r="J2023" s="11" t="s">
        <v>240</v>
      </c>
      <c r="K2023" s="11" t="s">
        <v>4263</v>
      </c>
      <c r="L2023" s="11">
        <v>2</v>
      </c>
    </row>
    <row r="2024" spans="1:12">
      <c r="A2024" s="11" t="s">
        <v>3772</v>
      </c>
      <c r="D2024" s="11" t="s">
        <v>239</v>
      </c>
      <c r="E2024" s="19" t="s">
        <v>3995</v>
      </c>
      <c r="F2024" s="10">
        <v>42036</v>
      </c>
      <c r="G2024" s="10">
        <v>45689</v>
      </c>
      <c r="H2024" s="11">
        <v>11</v>
      </c>
      <c r="I2024" s="20" t="s">
        <v>238</v>
      </c>
      <c r="J2024" s="11" t="s">
        <v>240</v>
      </c>
      <c r="K2024" s="11" t="s">
        <v>4263</v>
      </c>
      <c r="L2024" s="11">
        <v>2</v>
      </c>
    </row>
    <row r="2025" spans="1:12">
      <c r="A2025" s="11" t="s">
        <v>3773</v>
      </c>
      <c r="D2025" s="11" t="s">
        <v>239</v>
      </c>
      <c r="E2025" s="19" t="s">
        <v>3996</v>
      </c>
      <c r="F2025" s="10">
        <v>42036</v>
      </c>
      <c r="G2025" s="10">
        <v>45689</v>
      </c>
      <c r="H2025" s="11">
        <v>11</v>
      </c>
      <c r="I2025" s="20" t="s">
        <v>238</v>
      </c>
      <c r="J2025" s="11" t="s">
        <v>240</v>
      </c>
      <c r="K2025" s="11" t="s">
        <v>4263</v>
      </c>
      <c r="L2025" s="11">
        <v>2</v>
      </c>
    </row>
    <row r="2026" spans="1:12">
      <c r="A2026" s="11" t="s">
        <v>3774</v>
      </c>
      <c r="D2026" s="11" t="s">
        <v>239</v>
      </c>
      <c r="E2026" s="19" t="s">
        <v>3997</v>
      </c>
      <c r="F2026" s="10">
        <v>42036</v>
      </c>
      <c r="G2026" s="10">
        <v>45689</v>
      </c>
      <c r="H2026" s="11">
        <v>11</v>
      </c>
      <c r="I2026" s="20" t="s">
        <v>238</v>
      </c>
      <c r="J2026" s="11" t="s">
        <v>240</v>
      </c>
      <c r="K2026" s="11" t="s">
        <v>4263</v>
      </c>
      <c r="L2026" s="11">
        <v>2</v>
      </c>
    </row>
    <row r="2027" spans="1:12">
      <c r="A2027" s="11" t="s">
        <v>3775</v>
      </c>
      <c r="D2027" s="11" t="s">
        <v>239</v>
      </c>
      <c r="E2027" s="19" t="s">
        <v>3998</v>
      </c>
      <c r="F2027" s="10">
        <v>42036</v>
      </c>
      <c r="G2027" s="10">
        <v>45689</v>
      </c>
      <c r="H2027" s="11">
        <v>11</v>
      </c>
      <c r="I2027" s="20" t="s">
        <v>238</v>
      </c>
      <c r="J2027" s="11" t="s">
        <v>240</v>
      </c>
      <c r="K2027" s="11" t="s">
        <v>4263</v>
      </c>
      <c r="L2027" s="11">
        <v>2</v>
      </c>
    </row>
    <row r="2028" spans="1:12">
      <c r="A2028" s="11" t="s">
        <v>3776</v>
      </c>
      <c r="D2028" s="11" t="s">
        <v>239</v>
      </c>
      <c r="E2028" s="19" t="s">
        <v>3999</v>
      </c>
      <c r="F2028" s="10">
        <v>42036</v>
      </c>
      <c r="G2028" s="10">
        <v>45689</v>
      </c>
      <c r="H2028" s="11">
        <v>11</v>
      </c>
      <c r="I2028" s="20" t="s">
        <v>238</v>
      </c>
      <c r="J2028" s="11" t="s">
        <v>240</v>
      </c>
      <c r="K2028" s="11" t="s">
        <v>4263</v>
      </c>
      <c r="L2028" s="11">
        <v>2</v>
      </c>
    </row>
    <row r="2029" spans="1:12">
      <c r="A2029" s="11" t="s">
        <v>3777</v>
      </c>
      <c r="D2029" s="11" t="s">
        <v>239</v>
      </c>
      <c r="E2029" s="19" t="s">
        <v>4000</v>
      </c>
      <c r="F2029" s="10">
        <v>42036</v>
      </c>
      <c r="G2029" s="10">
        <v>45689</v>
      </c>
      <c r="H2029" s="11">
        <v>11</v>
      </c>
      <c r="I2029" s="20" t="s">
        <v>238</v>
      </c>
      <c r="J2029" s="11" t="s">
        <v>240</v>
      </c>
      <c r="K2029" s="11" t="s">
        <v>4263</v>
      </c>
      <c r="L2029" s="11">
        <v>2</v>
      </c>
    </row>
    <row r="2030" spans="1:12">
      <c r="A2030" s="11" t="s">
        <v>3778</v>
      </c>
      <c r="D2030" s="11" t="s">
        <v>239</v>
      </c>
      <c r="E2030" s="19" t="s">
        <v>4001</v>
      </c>
      <c r="F2030" s="10">
        <v>42036</v>
      </c>
      <c r="G2030" s="10">
        <v>45689</v>
      </c>
      <c r="H2030" s="11">
        <v>11</v>
      </c>
      <c r="I2030" s="20" t="s">
        <v>238</v>
      </c>
      <c r="J2030" s="11" t="s">
        <v>240</v>
      </c>
      <c r="K2030" s="11" t="s">
        <v>4263</v>
      </c>
      <c r="L2030" s="11">
        <v>2</v>
      </c>
    </row>
    <row r="2031" spans="1:12">
      <c r="A2031" s="11" t="s">
        <v>3779</v>
      </c>
      <c r="D2031" s="11" t="s">
        <v>239</v>
      </c>
      <c r="E2031" s="19" t="s">
        <v>4002</v>
      </c>
      <c r="F2031" s="10">
        <v>42036</v>
      </c>
      <c r="G2031" s="10">
        <v>45689</v>
      </c>
      <c r="H2031" s="11">
        <v>11</v>
      </c>
      <c r="I2031" s="20" t="s">
        <v>238</v>
      </c>
      <c r="J2031" s="11" t="s">
        <v>240</v>
      </c>
      <c r="K2031" s="11" t="s">
        <v>4263</v>
      </c>
      <c r="L2031" s="11">
        <v>2</v>
      </c>
    </row>
    <row r="2032" spans="1:12">
      <c r="A2032" s="11" t="s">
        <v>3780</v>
      </c>
      <c r="D2032" s="11" t="s">
        <v>239</v>
      </c>
      <c r="E2032" s="19" t="s">
        <v>4003</v>
      </c>
      <c r="F2032" s="10">
        <v>42036</v>
      </c>
      <c r="G2032" s="10">
        <v>45689</v>
      </c>
      <c r="H2032" s="11">
        <v>11</v>
      </c>
      <c r="I2032" s="20" t="s">
        <v>238</v>
      </c>
      <c r="J2032" s="11" t="s">
        <v>240</v>
      </c>
      <c r="K2032" s="11" t="s">
        <v>4263</v>
      </c>
      <c r="L2032" s="11">
        <v>2</v>
      </c>
    </row>
    <row r="2033" spans="1:12">
      <c r="A2033" s="11" t="s">
        <v>3781</v>
      </c>
      <c r="D2033" s="11" t="s">
        <v>239</v>
      </c>
      <c r="E2033" s="19" t="s">
        <v>4004</v>
      </c>
      <c r="F2033" s="10">
        <v>42036</v>
      </c>
      <c r="G2033" s="10">
        <v>45689</v>
      </c>
      <c r="H2033" s="11">
        <v>11</v>
      </c>
      <c r="I2033" s="20" t="s">
        <v>238</v>
      </c>
      <c r="J2033" s="11" t="s">
        <v>240</v>
      </c>
      <c r="K2033" s="11" t="s">
        <v>4263</v>
      </c>
      <c r="L2033" s="11">
        <v>2</v>
      </c>
    </row>
    <row r="2034" spans="1:12">
      <c r="A2034" s="11" t="s">
        <v>3782</v>
      </c>
      <c r="D2034" s="11" t="s">
        <v>239</v>
      </c>
      <c r="E2034" s="19" t="s">
        <v>4005</v>
      </c>
      <c r="F2034" s="10">
        <v>42036</v>
      </c>
      <c r="G2034" s="10">
        <v>45689</v>
      </c>
      <c r="H2034" s="11">
        <v>11</v>
      </c>
      <c r="I2034" s="20" t="s">
        <v>238</v>
      </c>
      <c r="J2034" s="11" t="s">
        <v>240</v>
      </c>
      <c r="K2034" s="11" t="s">
        <v>4263</v>
      </c>
      <c r="L2034" s="11">
        <v>2</v>
      </c>
    </row>
    <row r="2035" spans="1:12">
      <c r="A2035" s="11" t="s">
        <v>3783</v>
      </c>
      <c r="D2035" s="11" t="s">
        <v>239</v>
      </c>
      <c r="E2035" s="19" t="s">
        <v>4006</v>
      </c>
      <c r="F2035" s="10">
        <v>42036</v>
      </c>
      <c r="G2035" s="10">
        <v>45689</v>
      </c>
      <c r="H2035" s="11">
        <v>11</v>
      </c>
      <c r="I2035" s="20" t="s">
        <v>238</v>
      </c>
      <c r="J2035" s="11" t="s">
        <v>240</v>
      </c>
      <c r="K2035" s="11" t="s">
        <v>4263</v>
      </c>
      <c r="L2035" s="11">
        <v>2</v>
      </c>
    </row>
    <row r="2036" spans="1:12">
      <c r="A2036" s="11" t="s">
        <v>3784</v>
      </c>
      <c r="D2036" s="11" t="s">
        <v>239</v>
      </c>
      <c r="E2036" s="19" t="s">
        <v>4007</v>
      </c>
      <c r="F2036" s="10">
        <v>42036</v>
      </c>
      <c r="G2036" s="10">
        <v>45689</v>
      </c>
      <c r="H2036" s="11">
        <v>11</v>
      </c>
      <c r="I2036" s="20" t="s">
        <v>238</v>
      </c>
      <c r="J2036" s="11" t="s">
        <v>240</v>
      </c>
      <c r="K2036" s="11" t="s">
        <v>4263</v>
      </c>
      <c r="L2036" s="11">
        <v>2</v>
      </c>
    </row>
    <row r="2037" spans="1:12">
      <c r="A2037" s="11" t="s">
        <v>3785</v>
      </c>
      <c r="D2037" s="11" t="s">
        <v>239</v>
      </c>
      <c r="E2037" s="19" t="s">
        <v>4008</v>
      </c>
      <c r="F2037" s="10">
        <v>42036</v>
      </c>
      <c r="G2037" s="10">
        <v>45689</v>
      </c>
      <c r="H2037" s="11">
        <v>11</v>
      </c>
      <c r="I2037" s="20" t="s">
        <v>238</v>
      </c>
      <c r="J2037" s="11" t="s">
        <v>240</v>
      </c>
      <c r="K2037" s="11" t="s">
        <v>4263</v>
      </c>
      <c r="L2037" s="11">
        <v>2</v>
      </c>
    </row>
    <row r="2038" spans="1:12">
      <c r="A2038" s="11" t="s">
        <v>3786</v>
      </c>
      <c r="D2038" s="11" t="s">
        <v>239</v>
      </c>
      <c r="E2038" s="19" t="s">
        <v>4009</v>
      </c>
      <c r="F2038" s="10">
        <v>42036</v>
      </c>
      <c r="G2038" s="10">
        <v>45689</v>
      </c>
      <c r="H2038" s="11">
        <v>11</v>
      </c>
      <c r="I2038" s="20" t="s">
        <v>238</v>
      </c>
      <c r="J2038" s="11" t="s">
        <v>240</v>
      </c>
      <c r="K2038" s="11" t="s">
        <v>4263</v>
      </c>
      <c r="L2038" s="11">
        <v>2</v>
      </c>
    </row>
    <row r="2039" spans="1:12">
      <c r="A2039" s="11" t="s">
        <v>3787</v>
      </c>
      <c r="D2039" s="11" t="s">
        <v>239</v>
      </c>
      <c r="E2039" s="19" t="s">
        <v>4010</v>
      </c>
      <c r="F2039" s="10">
        <v>42036</v>
      </c>
      <c r="G2039" s="10">
        <v>45689</v>
      </c>
      <c r="H2039" s="11">
        <v>11</v>
      </c>
      <c r="I2039" s="20" t="s">
        <v>238</v>
      </c>
      <c r="J2039" s="11" t="s">
        <v>240</v>
      </c>
      <c r="K2039" s="11" t="s">
        <v>4263</v>
      </c>
      <c r="L2039" s="11">
        <v>2</v>
      </c>
    </row>
    <row r="2040" spans="1:12">
      <c r="A2040" s="11" t="s">
        <v>3788</v>
      </c>
      <c r="D2040" s="11" t="s">
        <v>239</v>
      </c>
      <c r="E2040" s="19" t="s">
        <v>4011</v>
      </c>
      <c r="F2040" s="10">
        <v>42036</v>
      </c>
      <c r="G2040" s="10">
        <v>45689</v>
      </c>
      <c r="H2040" s="11">
        <v>11</v>
      </c>
      <c r="I2040" s="20" t="s">
        <v>238</v>
      </c>
      <c r="J2040" s="11" t="s">
        <v>240</v>
      </c>
      <c r="K2040" s="11" t="s">
        <v>4263</v>
      </c>
      <c r="L2040" s="11">
        <v>2</v>
      </c>
    </row>
    <row r="2041" spans="1:12">
      <c r="A2041" s="11" t="s">
        <v>3789</v>
      </c>
      <c r="D2041" s="11" t="s">
        <v>239</v>
      </c>
      <c r="E2041" s="19" t="s">
        <v>4012</v>
      </c>
      <c r="F2041" s="10">
        <v>42036</v>
      </c>
      <c r="G2041" s="10">
        <v>45689</v>
      </c>
      <c r="H2041" s="11">
        <v>11</v>
      </c>
      <c r="I2041" s="20" t="s">
        <v>238</v>
      </c>
      <c r="J2041" s="11" t="s">
        <v>240</v>
      </c>
      <c r="K2041" s="11" t="s">
        <v>4263</v>
      </c>
      <c r="L2041" s="11">
        <v>2</v>
      </c>
    </row>
    <row r="2042" spans="1:12">
      <c r="A2042" s="11" t="s">
        <v>3790</v>
      </c>
      <c r="D2042" s="11" t="s">
        <v>239</v>
      </c>
      <c r="E2042" s="19" t="s">
        <v>4013</v>
      </c>
      <c r="F2042" s="10">
        <v>42036</v>
      </c>
      <c r="G2042" s="10">
        <v>45689</v>
      </c>
      <c r="H2042" s="11">
        <v>11</v>
      </c>
      <c r="I2042" s="20" t="s">
        <v>238</v>
      </c>
      <c r="J2042" s="11" t="s">
        <v>240</v>
      </c>
      <c r="K2042" s="11" t="s">
        <v>4263</v>
      </c>
      <c r="L2042" s="11">
        <v>2</v>
      </c>
    </row>
    <row r="2043" spans="1:12">
      <c r="A2043" s="11" t="s">
        <v>3791</v>
      </c>
      <c r="D2043" s="11" t="s">
        <v>239</v>
      </c>
      <c r="E2043" s="19" t="s">
        <v>4014</v>
      </c>
      <c r="F2043" s="10">
        <v>42036</v>
      </c>
      <c r="G2043" s="10">
        <v>45689</v>
      </c>
      <c r="H2043" s="11">
        <v>11</v>
      </c>
      <c r="I2043" s="20" t="s">
        <v>238</v>
      </c>
      <c r="J2043" s="11" t="s">
        <v>240</v>
      </c>
      <c r="K2043" s="11" t="s">
        <v>4263</v>
      </c>
      <c r="L2043" s="11">
        <v>2</v>
      </c>
    </row>
    <row r="2044" spans="1:12">
      <c r="A2044" s="11" t="s">
        <v>3792</v>
      </c>
      <c r="D2044" s="11" t="s">
        <v>239</v>
      </c>
      <c r="E2044" s="19" t="s">
        <v>4015</v>
      </c>
      <c r="F2044" s="10">
        <v>42036</v>
      </c>
      <c r="G2044" s="10">
        <v>45689</v>
      </c>
      <c r="H2044" s="11">
        <v>11</v>
      </c>
      <c r="I2044" s="20" t="s">
        <v>238</v>
      </c>
      <c r="J2044" s="11" t="s">
        <v>240</v>
      </c>
      <c r="K2044" s="11" t="s">
        <v>4263</v>
      </c>
      <c r="L2044" s="11">
        <v>2</v>
      </c>
    </row>
    <row r="2045" spans="1:12">
      <c r="A2045" s="11" t="s">
        <v>3793</v>
      </c>
      <c r="D2045" s="11" t="s">
        <v>239</v>
      </c>
      <c r="E2045" s="19" t="s">
        <v>4016</v>
      </c>
      <c r="F2045" s="10">
        <v>42036</v>
      </c>
      <c r="G2045" s="10">
        <v>45689</v>
      </c>
      <c r="H2045" s="11">
        <v>11</v>
      </c>
      <c r="I2045" s="20" t="s">
        <v>238</v>
      </c>
      <c r="J2045" s="11" t="s">
        <v>240</v>
      </c>
      <c r="K2045" s="11" t="s">
        <v>4263</v>
      </c>
      <c r="L2045" s="11">
        <v>2</v>
      </c>
    </row>
    <row r="2046" spans="1:12">
      <c r="A2046" s="11" t="s">
        <v>3794</v>
      </c>
      <c r="D2046" s="11" t="s">
        <v>239</v>
      </c>
      <c r="E2046" s="19" t="s">
        <v>4017</v>
      </c>
      <c r="F2046" s="10">
        <v>42036</v>
      </c>
      <c r="G2046" s="10">
        <v>45689</v>
      </c>
      <c r="H2046" s="11">
        <v>11</v>
      </c>
      <c r="I2046" s="20" t="s">
        <v>238</v>
      </c>
      <c r="J2046" s="11" t="s">
        <v>240</v>
      </c>
      <c r="K2046" s="11" t="s">
        <v>4263</v>
      </c>
      <c r="L2046" s="11">
        <v>2</v>
      </c>
    </row>
    <row r="2047" spans="1:12">
      <c r="A2047" s="11" t="s">
        <v>3795</v>
      </c>
      <c r="D2047" s="11" t="s">
        <v>239</v>
      </c>
      <c r="E2047" s="19" t="s">
        <v>4018</v>
      </c>
      <c r="F2047" s="10">
        <v>42036</v>
      </c>
      <c r="G2047" s="10">
        <v>45689</v>
      </c>
      <c r="H2047" s="11">
        <v>11</v>
      </c>
      <c r="I2047" s="20" t="s">
        <v>238</v>
      </c>
      <c r="J2047" s="11" t="s">
        <v>240</v>
      </c>
      <c r="K2047" s="11" t="s">
        <v>4263</v>
      </c>
      <c r="L2047" s="11">
        <v>2</v>
      </c>
    </row>
    <row r="2048" spans="1:12">
      <c r="A2048" s="11" t="s">
        <v>3796</v>
      </c>
      <c r="D2048" s="11" t="s">
        <v>239</v>
      </c>
      <c r="E2048" s="19" t="s">
        <v>4019</v>
      </c>
      <c r="F2048" s="10">
        <v>42036</v>
      </c>
      <c r="G2048" s="10">
        <v>45689</v>
      </c>
      <c r="H2048" s="11">
        <v>11</v>
      </c>
      <c r="I2048" s="20" t="s">
        <v>238</v>
      </c>
      <c r="J2048" s="11" t="s">
        <v>240</v>
      </c>
      <c r="K2048" s="11" t="s">
        <v>4263</v>
      </c>
      <c r="L2048" s="11">
        <v>2</v>
      </c>
    </row>
    <row r="2049" spans="1:12">
      <c r="A2049" s="11" t="s">
        <v>3797</v>
      </c>
      <c r="D2049" s="11" t="s">
        <v>239</v>
      </c>
      <c r="E2049" s="19" t="s">
        <v>4020</v>
      </c>
      <c r="F2049" s="10">
        <v>42036</v>
      </c>
      <c r="G2049" s="10">
        <v>45689</v>
      </c>
      <c r="H2049" s="11">
        <v>11</v>
      </c>
      <c r="I2049" s="20" t="s">
        <v>238</v>
      </c>
      <c r="J2049" s="11" t="s">
        <v>240</v>
      </c>
      <c r="K2049" s="11" t="s">
        <v>4263</v>
      </c>
      <c r="L2049" s="11">
        <v>2</v>
      </c>
    </row>
    <row r="2050" spans="1:12">
      <c r="A2050" s="11" t="s">
        <v>3798</v>
      </c>
      <c r="D2050" s="11" t="s">
        <v>239</v>
      </c>
      <c r="E2050" s="19" t="s">
        <v>4021</v>
      </c>
      <c r="F2050" s="10">
        <v>42036</v>
      </c>
      <c r="G2050" s="10">
        <v>45689</v>
      </c>
      <c r="H2050" s="11">
        <v>11</v>
      </c>
      <c r="I2050" s="20" t="s">
        <v>238</v>
      </c>
      <c r="J2050" s="11" t="s">
        <v>240</v>
      </c>
      <c r="K2050" s="11" t="s">
        <v>4263</v>
      </c>
      <c r="L2050" s="11">
        <v>2</v>
      </c>
    </row>
    <row r="2051" spans="1:12">
      <c r="A2051" s="11" t="s">
        <v>3799</v>
      </c>
      <c r="D2051" s="11" t="s">
        <v>239</v>
      </c>
      <c r="E2051" s="19" t="s">
        <v>4022</v>
      </c>
      <c r="F2051" s="10">
        <v>42036</v>
      </c>
      <c r="G2051" s="10">
        <v>45689</v>
      </c>
      <c r="H2051" s="11">
        <v>11</v>
      </c>
      <c r="I2051" s="20" t="s">
        <v>238</v>
      </c>
      <c r="J2051" s="11" t="s">
        <v>240</v>
      </c>
      <c r="K2051" s="11" t="s">
        <v>4263</v>
      </c>
      <c r="L2051" s="11">
        <v>2</v>
      </c>
    </row>
    <row r="2052" spans="1:12">
      <c r="A2052" s="11" t="s">
        <v>3800</v>
      </c>
      <c r="D2052" s="11" t="s">
        <v>239</v>
      </c>
      <c r="E2052" s="19" t="s">
        <v>4023</v>
      </c>
      <c r="F2052" s="10">
        <v>42036</v>
      </c>
      <c r="G2052" s="10">
        <v>45689</v>
      </c>
      <c r="H2052" s="11">
        <v>11</v>
      </c>
      <c r="I2052" s="20" t="s">
        <v>238</v>
      </c>
      <c r="J2052" s="11" t="s">
        <v>240</v>
      </c>
      <c r="K2052" s="11" t="s">
        <v>4263</v>
      </c>
      <c r="L2052" s="11">
        <v>2</v>
      </c>
    </row>
    <row r="2053" spans="1:12">
      <c r="A2053" s="11" t="s">
        <v>3801</v>
      </c>
      <c r="D2053" s="11" t="s">
        <v>239</v>
      </c>
      <c r="E2053" s="19" t="s">
        <v>4024</v>
      </c>
      <c r="F2053" s="10">
        <v>42036</v>
      </c>
      <c r="G2053" s="10">
        <v>45689</v>
      </c>
      <c r="H2053" s="11">
        <v>11</v>
      </c>
      <c r="I2053" s="20" t="s">
        <v>238</v>
      </c>
      <c r="J2053" s="11" t="s">
        <v>240</v>
      </c>
      <c r="K2053" s="11" t="s">
        <v>4263</v>
      </c>
      <c r="L2053" s="11">
        <v>2</v>
      </c>
    </row>
    <row r="2054" spans="1:12">
      <c r="A2054" s="11" t="s">
        <v>3802</v>
      </c>
      <c r="D2054" s="11" t="s">
        <v>239</v>
      </c>
      <c r="E2054" s="19" t="s">
        <v>4025</v>
      </c>
      <c r="F2054" s="10">
        <v>42036</v>
      </c>
      <c r="G2054" s="10">
        <v>45689</v>
      </c>
      <c r="H2054" s="11">
        <v>11</v>
      </c>
      <c r="I2054" s="20" t="s">
        <v>238</v>
      </c>
      <c r="J2054" s="11" t="s">
        <v>240</v>
      </c>
      <c r="K2054" s="11" t="s">
        <v>4263</v>
      </c>
      <c r="L2054" s="11">
        <v>2</v>
      </c>
    </row>
    <row r="2055" spans="1:12">
      <c r="A2055" s="11" t="s">
        <v>3803</v>
      </c>
      <c r="D2055" s="11" t="s">
        <v>239</v>
      </c>
      <c r="E2055" s="19" t="s">
        <v>4026</v>
      </c>
      <c r="F2055" s="10">
        <v>42036</v>
      </c>
      <c r="G2055" s="10">
        <v>45689</v>
      </c>
      <c r="H2055" s="11">
        <v>11</v>
      </c>
      <c r="I2055" s="20" t="s">
        <v>238</v>
      </c>
      <c r="J2055" s="11" t="s">
        <v>240</v>
      </c>
      <c r="K2055" s="11" t="s">
        <v>4263</v>
      </c>
      <c r="L2055" s="11">
        <v>2</v>
      </c>
    </row>
    <row r="2056" spans="1:12">
      <c r="A2056" s="11" t="s">
        <v>3804</v>
      </c>
      <c r="D2056" s="11" t="s">
        <v>239</v>
      </c>
      <c r="E2056" s="19" t="s">
        <v>4027</v>
      </c>
      <c r="F2056" s="10">
        <v>42036</v>
      </c>
      <c r="G2056" s="10">
        <v>45689</v>
      </c>
      <c r="H2056" s="11">
        <v>11</v>
      </c>
      <c r="I2056" s="20" t="s">
        <v>238</v>
      </c>
      <c r="J2056" s="11" t="s">
        <v>240</v>
      </c>
      <c r="K2056" s="11" t="s">
        <v>4263</v>
      </c>
      <c r="L2056" s="11">
        <v>2</v>
      </c>
    </row>
    <row r="2057" spans="1:12">
      <c r="A2057" s="11" t="s">
        <v>3805</v>
      </c>
      <c r="D2057" s="11" t="s">
        <v>239</v>
      </c>
      <c r="E2057" s="19" t="s">
        <v>4028</v>
      </c>
      <c r="F2057" s="10">
        <v>42036</v>
      </c>
      <c r="G2057" s="10">
        <v>45689</v>
      </c>
      <c r="H2057" s="11">
        <v>11</v>
      </c>
      <c r="I2057" s="20" t="s">
        <v>238</v>
      </c>
      <c r="J2057" s="11" t="s">
        <v>240</v>
      </c>
      <c r="K2057" s="11" t="s">
        <v>4263</v>
      </c>
      <c r="L2057" s="11">
        <v>2</v>
      </c>
    </row>
    <row r="2058" spans="1:12">
      <c r="A2058" s="11" t="s">
        <v>3806</v>
      </c>
      <c r="D2058" s="11" t="s">
        <v>239</v>
      </c>
      <c r="E2058" s="19" t="s">
        <v>4029</v>
      </c>
      <c r="F2058" s="10">
        <v>42036</v>
      </c>
      <c r="G2058" s="10">
        <v>45689</v>
      </c>
      <c r="H2058" s="11">
        <v>11</v>
      </c>
      <c r="I2058" s="20" t="s">
        <v>238</v>
      </c>
      <c r="J2058" s="11" t="s">
        <v>240</v>
      </c>
      <c r="K2058" s="11" t="s">
        <v>4263</v>
      </c>
      <c r="L2058" s="11">
        <v>2</v>
      </c>
    </row>
    <row r="2059" spans="1:12">
      <c r="A2059" s="11" t="s">
        <v>3807</v>
      </c>
      <c r="D2059" s="11" t="s">
        <v>239</v>
      </c>
      <c r="E2059" s="19" t="s">
        <v>4030</v>
      </c>
      <c r="F2059" s="10">
        <v>42036</v>
      </c>
      <c r="G2059" s="10">
        <v>45689</v>
      </c>
      <c r="H2059" s="11">
        <v>11</v>
      </c>
      <c r="I2059" s="20" t="s">
        <v>238</v>
      </c>
      <c r="J2059" s="11" t="s">
        <v>240</v>
      </c>
      <c r="K2059" s="11" t="s">
        <v>4263</v>
      </c>
      <c r="L2059" s="11">
        <v>2</v>
      </c>
    </row>
    <row r="2060" spans="1:12">
      <c r="A2060" s="11" t="s">
        <v>3808</v>
      </c>
      <c r="D2060" s="11" t="s">
        <v>239</v>
      </c>
      <c r="E2060" s="19" t="s">
        <v>4031</v>
      </c>
      <c r="F2060" s="10">
        <v>42036</v>
      </c>
      <c r="G2060" s="10">
        <v>45689</v>
      </c>
      <c r="H2060" s="11">
        <v>11</v>
      </c>
      <c r="I2060" s="20" t="s">
        <v>238</v>
      </c>
      <c r="J2060" s="11" t="s">
        <v>240</v>
      </c>
      <c r="K2060" s="11" t="s">
        <v>4263</v>
      </c>
      <c r="L2060" s="11">
        <v>2</v>
      </c>
    </row>
    <row r="2061" spans="1:12">
      <c r="A2061" s="11" t="s">
        <v>3809</v>
      </c>
      <c r="D2061" s="11" t="s">
        <v>239</v>
      </c>
      <c r="E2061" s="19" t="s">
        <v>4032</v>
      </c>
      <c r="F2061" s="10">
        <v>42036</v>
      </c>
      <c r="G2061" s="10">
        <v>45689</v>
      </c>
      <c r="H2061" s="11">
        <v>11</v>
      </c>
      <c r="I2061" s="20" t="s">
        <v>238</v>
      </c>
      <c r="J2061" s="11" t="s">
        <v>240</v>
      </c>
      <c r="K2061" s="11" t="s">
        <v>4263</v>
      </c>
      <c r="L2061" s="11">
        <v>2</v>
      </c>
    </row>
    <row r="2062" spans="1:12">
      <c r="A2062" s="11" t="s">
        <v>3810</v>
      </c>
      <c r="D2062" s="11" t="s">
        <v>239</v>
      </c>
      <c r="E2062" s="19" t="s">
        <v>4033</v>
      </c>
      <c r="F2062" s="10">
        <v>42036</v>
      </c>
      <c r="G2062" s="10">
        <v>45689</v>
      </c>
      <c r="H2062" s="11">
        <v>11</v>
      </c>
      <c r="I2062" s="20" t="s">
        <v>238</v>
      </c>
      <c r="J2062" s="11" t="s">
        <v>240</v>
      </c>
      <c r="K2062" s="11" t="s">
        <v>4263</v>
      </c>
      <c r="L2062" s="11">
        <v>2</v>
      </c>
    </row>
    <row r="2063" spans="1:12">
      <c r="A2063" s="11" t="s">
        <v>3811</v>
      </c>
      <c r="D2063" s="11" t="s">
        <v>239</v>
      </c>
      <c r="E2063" s="19" t="s">
        <v>4034</v>
      </c>
      <c r="F2063" s="10">
        <v>42036</v>
      </c>
      <c r="G2063" s="10">
        <v>45689</v>
      </c>
      <c r="H2063" s="11">
        <v>11</v>
      </c>
      <c r="I2063" s="20" t="s">
        <v>238</v>
      </c>
      <c r="J2063" s="11" t="s">
        <v>240</v>
      </c>
      <c r="K2063" s="11" t="s">
        <v>4263</v>
      </c>
      <c r="L2063" s="11">
        <v>2</v>
      </c>
    </row>
    <row r="2064" spans="1:12">
      <c r="A2064" s="11" t="s">
        <v>3812</v>
      </c>
      <c r="D2064" s="11" t="s">
        <v>239</v>
      </c>
      <c r="E2064" s="19" t="s">
        <v>4035</v>
      </c>
      <c r="F2064" s="10">
        <v>42036</v>
      </c>
      <c r="G2064" s="10">
        <v>45689</v>
      </c>
      <c r="H2064" s="11">
        <v>11</v>
      </c>
      <c r="I2064" s="20" t="s">
        <v>238</v>
      </c>
      <c r="J2064" s="11" t="s">
        <v>240</v>
      </c>
      <c r="K2064" s="11" t="s">
        <v>4263</v>
      </c>
      <c r="L2064" s="11">
        <v>2</v>
      </c>
    </row>
    <row r="2065" spans="1:12">
      <c r="A2065" s="11" t="s">
        <v>3813</v>
      </c>
      <c r="D2065" s="11" t="s">
        <v>239</v>
      </c>
      <c r="E2065" s="19" t="s">
        <v>4036</v>
      </c>
      <c r="F2065" s="10">
        <v>42036</v>
      </c>
      <c r="G2065" s="10">
        <v>45689</v>
      </c>
      <c r="H2065" s="11">
        <v>11</v>
      </c>
      <c r="I2065" s="20" t="s">
        <v>238</v>
      </c>
      <c r="J2065" s="11" t="s">
        <v>240</v>
      </c>
      <c r="K2065" s="11" t="s">
        <v>4263</v>
      </c>
      <c r="L2065" s="11">
        <v>2</v>
      </c>
    </row>
    <row r="2066" spans="1:12">
      <c r="A2066" s="11" t="s">
        <v>3814</v>
      </c>
      <c r="D2066" s="11" t="s">
        <v>239</v>
      </c>
      <c r="E2066" s="19" t="s">
        <v>4037</v>
      </c>
      <c r="F2066" s="10">
        <v>42036</v>
      </c>
      <c r="G2066" s="10">
        <v>45689</v>
      </c>
      <c r="H2066" s="11">
        <v>11</v>
      </c>
      <c r="I2066" s="20" t="s">
        <v>238</v>
      </c>
      <c r="J2066" s="11" t="s">
        <v>240</v>
      </c>
      <c r="K2066" s="11" t="s">
        <v>4263</v>
      </c>
      <c r="L2066" s="11">
        <v>2</v>
      </c>
    </row>
    <row r="2067" spans="1:12">
      <c r="A2067" s="11" t="s">
        <v>3815</v>
      </c>
      <c r="D2067" s="11" t="s">
        <v>239</v>
      </c>
      <c r="E2067" s="19" t="s">
        <v>4038</v>
      </c>
      <c r="F2067" s="10">
        <v>42036</v>
      </c>
      <c r="G2067" s="10">
        <v>45689</v>
      </c>
      <c r="H2067" s="11">
        <v>11</v>
      </c>
      <c r="I2067" s="20" t="s">
        <v>238</v>
      </c>
      <c r="J2067" s="11" t="s">
        <v>240</v>
      </c>
      <c r="K2067" s="11" t="s">
        <v>4263</v>
      </c>
      <c r="L2067" s="11">
        <v>2</v>
      </c>
    </row>
    <row r="2068" spans="1:12">
      <c r="A2068" s="11" t="s">
        <v>3816</v>
      </c>
      <c r="D2068" s="11" t="s">
        <v>239</v>
      </c>
      <c r="E2068" s="19" t="s">
        <v>4039</v>
      </c>
      <c r="F2068" s="10">
        <v>42036</v>
      </c>
      <c r="G2068" s="10">
        <v>45689</v>
      </c>
      <c r="H2068" s="11">
        <v>11</v>
      </c>
      <c r="I2068" s="20" t="s">
        <v>238</v>
      </c>
      <c r="J2068" s="11" t="s">
        <v>240</v>
      </c>
      <c r="K2068" s="11" t="s">
        <v>4263</v>
      </c>
      <c r="L2068" s="11">
        <v>2</v>
      </c>
    </row>
    <row r="2069" spans="1:12">
      <c r="A2069" s="11" t="s">
        <v>3817</v>
      </c>
      <c r="D2069" s="11" t="s">
        <v>239</v>
      </c>
      <c r="E2069" s="19" t="s">
        <v>4040</v>
      </c>
      <c r="F2069" s="10">
        <v>42036</v>
      </c>
      <c r="G2069" s="10">
        <v>45689</v>
      </c>
      <c r="H2069" s="11">
        <v>11</v>
      </c>
      <c r="I2069" s="20" t="s">
        <v>238</v>
      </c>
      <c r="J2069" s="11" t="s">
        <v>240</v>
      </c>
      <c r="K2069" s="11" t="s">
        <v>4263</v>
      </c>
      <c r="L2069" s="11">
        <v>2</v>
      </c>
    </row>
    <row r="2070" spans="1:12">
      <c r="A2070" s="11" t="s">
        <v>3818</v>
      </c>
      <c r="D2070" s="11" t="s">
        <v>239</v>
      </c>
      <c r="E2070" s="19" t="s">
        <v>4041</v>
      </c>
      <c r="F2070" s="10">
        <v>42036</v>
      </c>
      <c r="G2070" s="10">
        <v>45689</v>
      </c>
      <c r="H2070" s="11">
        <v>11</v>
      </c>
      <c r="I2070" s="20" t="s">
        <v>238</v>
      </c>
      <c r="J2070" s="11" t="s">
        <v>240</v>
      </c>
      <c r="K2070" s="11" t="s">
        <v>4263</v>
      </c>
      <c r="L2070" s="11">
        <v>2</v>
      </c>
    </row>
    <row r="2071" spans="1:12">
      <c r="A2071" s="11" t="s">
        <v>3819</v>
      </c>
      <c r="D2071" s="11" t="s">
        <v>239</v>
      </c>
      <c r="E2071" s="19" t="s">
        <v>4042</v>
      </c>
      <c r="F2071" s="10">
        <v>42036</v>
      </c>
      <c r="G2071" s="10">
        <v>45689</v>
      </c>
      <c r="H2071" s="11">
        <v>11</v>
      </c>
      <c r="I2071" s="20" t="s">
        <v>238</v>
      </c>
      <c r="J2071" s="11" t="s">
        <v>240</v>
      </c>
      <c r="K2071" s="11" t="s">
        <v>4263</v>
      </c>
      <c r="L2071" s="11">
        <v>2</v>
      </c>
    </row>
    <row r="2072" spans="1:12">
      <c r="A2072" s="11" t="s">
        <v>3820</v>
      </c>
      <c r="D2072" s="11" t="s">
        <v>239</v>
      </c>
      <c r="E2072" s="19" t="s">
        <v>4043</v>
      </c>
      <c r="F2072" s="10">
        <v>42036</v>
      </c>
      <c r="G2072" s="10">
        <v>45689</v>
      </c>
      <c r="H2072" s="11">
        <v>11</v>
      </c>
      <c r="I2072" s="20" t="s">
        <v>238</v>
      </c>
      <c r="J2072" s="11" t="s">
        <v>240</v>
      </c>
      <c r="K2072" s="11" t="s">
        <v>4263</v>
      </c>
      <c r="L2072" s="11">
        <v>2</v>
      </c>
    </row>
    <row r="2073" spans="1:12">
      <c r="A2073" s="11" t="s">
        <v>3821</v>
      </c>
      <c r="D2073" s="11" t="s">
        <v>239</v>
      </c>
      <c r="E2073" s="19" t="s">
        <v>4044</v>
      </c>
      <c r="F2073" s="10">
        <v>42036</v>
      </c>
      <c r="G2073" s="10">
        <v>45689</v>
      </c>
      <c r="H2073" s="11">
        <v>11</v>
      </c>
      <c r="I2073" s="20" t="s">
        <v>238</v>
      </c>
      <c r="J2073" s="11" t="s">
        <v>240</v>
      </c>
      <c r="K2073" s="11" t="s">
        <v>4263</v>
      </c>
      <c r="L2073" s="11">
        <v>2</v>
      </c>
    </row>
    <row r="2074" spans="1:12">
      <c r="A2074" s="11" t="s">
        <v>3822</v>
      </c>
      <c r="D2074" s="11" t="s">
        <v>239</v>
      </c>
      <c r="E2074" s="19" t="s">
        <v>4045</v>
      </c>
      <c r="F2074" s="10">
        <v>42036</v>
      </c>
      <c r="G2074" s="10">
        <v>45689</v>
      </c>
      <c r="H2074" s="11">
        <v>11</v>
      </c>
      <c r="I2074" s="20" t="s">
        <v>238</v>
      </c>
      <c r="J2074" s="11" t="s">
        <v>240</v>
      </c>
      <c r="K2074" s="11" t="s">
        <v>4263</v>
      </c>
      <c r="L2074" s="11">
        <v>2</v>
      </c>
    </row>
    <row r="2075" spans="1:12">
      <c r="A2075" s="11" t="s">
        <v>3823</v>
      </c>
      <c r="D2075" s="11" t="s">
        <v>239</v>
      </c>
      <c r="E2075" s="19" t="s">
        <v>4046</v>
      </c>
      <c r="F2075" s="10">
        <v>42036</v>
      </c>
      <c r="G2075" s="10">
        <v>45689</v>
      </c>
      <c r="H2075" s="11">
        <v>11</v>
      </c>
      <c r="I2075" s="20" t="s">
        <v>238</v>
      </c>
      <c r="J2075" s="11" t="s">
        <v>240</v>
      </c>
      <c r="K2075" s="11" t="s">
        <v>4263</v>
      </c>
      <c r="L2075" s="11">
        <v>2</v>
      </c>
    </row>
    <row r="2076" spans="1:12">
      <c r="A2076" s="11" t="s">
        <v>3824</v>
      </c>
      <c r="D2076" s="11" t="s">
        <v>239</v>
      </c>
      <c r="E2076" s="19" t="s">
        <v>4047</v>
      </c>
      <c r="F2076" s="10">
        <v>42036</v>
      </c>
      <c r="G2076" s="10">
        <v>45689</v>
      </c>
      <c r="H2076" s="11">
        <v>11</v>
      </c>
      <c r="I2076" s="20" t="s">
        <v>238</v>
      </c>
      <c r="J2076" s="11" t="s">
        <v>240</v>
      </c>
      <c r="K2076" s="11" t="s">
        <v>4263</v>
      </c>
      <c r="L2076" s="11">
        <v>2</v>
      </c>
    </row>
    <row r="2077" spans="1:12">
      <c r="A2077" s="11" t="s">
        <v>3825</v>
      </c>
      <c r="D2077" s="11" t="s">
        <v>239</v>
      </c>
      <c r="E2077" s="19" t="s">
        <v>4048</v>
      </c>
      <c r="F2077" s="10">
        <v>42036</v>
      </c>
      <c r="G2077" s="10">
        <v>45689</v>
      </c>
      <c r="H2077" s="11">
        <v>11</v>
      </c>
      <c r="I2077" s="20" t="s">
        <v>238</v>
      </c>
      <c r="J2077" s="11" t="s">
        <v>240</v>
      </c>
      <c r="K2077" s="11" t="s">
        <v>4263</v>
      </c>
      <c r="L2077" s="11">
        <v>2</v>
      </c>
    </row>
    <row r="2078" spans="1:12">
      <c r="A2078" s="11" t="s">
        <v>3826</v>
      </c>
      <c r="D2078" s="11" t="s">
        <v>239</v>
      </c>
      <c r="E2078" s="19" t="s">
        <v>4049</v>
      </c>
      <c r="F2078" s="10">
        <v>42036</v>
      </c>
      <c r="G2078" s="10">
        <v>45689</v>
      </c>
      <c r="H2078" s="11">
        <v>11</v>
      </c>
      <c r="I2078" s="20" t="s">
        <v>238</v>
      </c>
      <c r="J2078" s="11" t="s">
        <v>240</v>
      </c>
      <c r="K2078" s="11" t="s">
        <v>4263</v>
      </c>
      <c r="L2078" s="11">
        <v>2</v>
      </c>
    </row>
    <row r="2079" spans="1:12">
      <c r="A2079" s="11" t="s">
        <v>3827</v>
      </c>
      <c r="D2079" s="11" t="s">
        <v>239</v>
      </c>
      <c r="E2079" s="19" t="s">
        <v>4050</v>
      </c>
      <c r="F2079" s="10">
        <v>42036</v>
      </c>
      <c r="G2079" s="10">
        <v>45689</v>
      </c>
      <c r="H2079" s="11">
        <v>11</v>
      </c>
      <c r="I2079" s="20" t="s">
        <v>238</v>
      </c>
      <c r="J2079" s="11" t="s">
        <v>240</v>
      </c>
      <c r="K2079" s="11" t="s">
        <v>4263</v>
      </c>
      <c r="L2079" s="11">
        <v>2</v>
      </c>
    </row>
    <row r="2080" spans="1:12">
      <c r="A2080" s="11" t="s">
        <v>3828</v>
      </c>
      <c r="D2080" s="11" t="s">
        <v>239</v>
      </c>
      <c r="E2080" s="19" t="s">
        <v>4051</v>
      </c>
      <c r="F2080" s="10">
        <v>42036</v>
      </c>
      <c r="G2080" s="10">
        <v>45689</v>
      </c>
      <c r="H2080" s="11">
        <v>11</v>
      </c>
      <c r="I2080" s="20" t="s">
        <v>238</v>
      </c>
      <c r="J2080" s="11" t="s">
        <v>240</v>
      </c>
      <c r="K2080" s="11" t="s">
        <v>4263</v>
      </c>
      <c r="L2080" s="11">
        <v>2</v>
      </c>
    </row>
    <row r="2081" spans="1:12">
      <c r="A2081" s="11" t="s">
        <v>3829</v>
      </c>
      <c r="D2081" s="11" t="s">
        <v>239</v>
      </c>
      <c r="E2081" s="19" t="s">
        <v>4052</v>
      </c>
      <c r="F2081" s="10">
        <v>42036</v>
      </c>
      <c r="G2081" s="10">
        <v>45689</v>
      </c>
      <c r="H2081" s="11">
        <v>11</v>
      </c>
      <c r="I2081" s="20" t="s">
        <v>238</v>
      </c>
      <c r="J2081" s="11" t="s">
        <v>240</v>
      </c>
      <c r="K2081" s="11" t="s">
        <v>4263</v>
      </c>
      <c r="L2081" s="11">
        <v>2</v>
      </c>
    </row>
    <row r="2082" spans="1:12">
      <c r="A2082" s="11" t="s">
        <v>3830</v>
      </c>
      <c r="D2082" s="11" t="s">
        <v>239</v>
      </c>
      <c r="E2082" s="19" t="s">
        <v>4053</v>
      </c>
      <c r="F2082" s="10">
        <v>42036</v>
      </c>
      <c r="G2082" s="10">
        <v>45689</v>
      </c>
      <c r="H2082" s="11">
        <v>11</v>
      </c>
      <c r="I2082" s="20" t="s">
        <v>238</v>
      </c>
      <c r="J2082" s="11" t="s">
        <v>240</v>
      </c>
      <c r="K2082" s="11" t="s">
        <v>4263</v>
      </c>
      <c r="L2082" s="11">
        <v>2</v>
      </c>
    </row>
    <row r="2083" spans="1:12">
      <c r="A2083" s="11" t="s">
        <v>3831</v>
      </c>
      <c r="D2083" s="11" t="s">
        <v>239</v>
      </c>
      <c r="E2083" s="19" t="s">
        <v>4054</v>
      </c>
      <c r="F2083" s="10">
        <v>42036</v>
      </c>
      <c r="G2083" s="10">
        <v>45689</v>
      </c>
      <c r="H2083" s="11">
        <v>11</v>
      </c>
      <c r="I2083" s="20" t="s">
        <v>238</v>
      </c>
      <c r="J2083" s="11" t="s">
        <v>240</v>
      </c>
      <c r="K2083" s="11" t="s">
        <v>4263</v>
      </c>
      <c r="L2083" s="11">
        <v>2</v>
      </c>
    </row>
    <row r="2084" spans="1:12">
      <c r="A2084" s="11" t="s">
        <v>3832</v>
      </c>
      <c r="D2084" s="11" t="s">
        <v>239</v>
      </c>
      <c r="E2084" s="19" t="s">
        <v>4055</v>
      </c>
      <c r="F2084" s="10">
        <v>42036</v>
      </c>
      <c r="G2084" s="10">
        <v>45689</v>
      </c>
      <c r="H2084" s="11">
        <v>11</v>
      </c>
      <c r="I2084" s="20" t="s">
        <v>238</v>
      </c>
      <c r="J2084" s="11" t="s">
        <v>240</v>
      </c>
      <c r="K2084" s="11" t="s">
        <v>4263</v>
      </c>
      <c r="L2084" s="11">
        <v>2</v>
      </c>
    </row>
    <row r="2085" spans="1:12">
      <c r="A2085" s="11" t="s">
        <v>3833</v>
      </c>
      <c r="D2085" s="11" t="s">
        <v>239</v>
      </c>
      <c r="E2085" s="19" t="s">
        <v>4056</v>
      </c>
      <c r="F2085" s="10">
        <v>42036</v>
      </c>
      <c r="G2085" s="10">
        <v>45689</v>
      </c>
      <c r="H2085" s="11">
        <v>11</v>
      </c>
      <c r="I2085" s="20" t="s">
        <v>238</v>
      </c>
      <c r="J2085" s="11" t="s">
        <v>240</v>
      </c>
      <c r="K2085" s="11" t="s">
        <v>4263</v>
      </c>
      <c r="L2085" s="11">
        <v>2</v>
      </c>
    </row>
    <row r="2086" spans="1:12">
      <c r="A2086" s="11" t="s">
        <v>3834</v>
      </c>
      <c r="D2086" s="11" t="s">
        <v>239</v>
      </c>
      <c r="E2086" s="19" t="s">
        <v>4057</v>
      </c>
      <c r="F2086" s="10">
        <v>42036</v>
      </c>
      <c r="G2086" s="10">
        <v>45689</v>
      </c>
      <c r="H2086" s="11">
        <v>11</v>
      </c>
      <c r="I2086" s="20" t="s">
        <v>238</v>
      </c>
      <c r="J2086" s="11" t="s">
        <v>240</v>
      </c>
      <c r="K2086" s="11" t="s">
        <v>4263</v>
      </c>
      <c r="L2086" s="11">
        <v>2</v>
      </c>
    </row>
    <row r="2087" spans="1:12">
      <c r="A2087" s="11" t="s">
        <v>3835</v>
      </c>
      <c r="D2087" s="11" t="s">
        <v>239</v>
      </c>
      <c r="E2087" s="19" t="s">
        <v>4058</v>
      </c>
      <c r="F2087" s="10">
        <v>42036</v>
      </c>
      <c r="G2087" s="10">
        <v>45689</v>
      </c>
      <c r="H2087" s="11">
        <v>11</v>
      </c>
      <c r="I2087" s="20" t="s">
        <v>238</v>
      </c>
      <c r="J2087" s="11" t="s">
        <v>240</v>
      </c>
      <c r="K2087" s="11" t="s">
        <v>4263</v>
      </c>
      <c r="L2087" s="11">
        <v>2</v>
      </c>
    </row>
    <row r="2088" spans="1:12">
      <c r="A2088" s="11" t="s">
        <v>3836</v>
      </c>
      <c r="D2088" s="11" t="s">
        <v>239</v>
      </c>
      <c r="E2088" s="19" t="s">
        <v>4059</v>
      </c>
      <c r="F2088" s="10">
        <v>42036</v>
      </c>
      <c r="G2088" s="10">
        <v>45689</v>
      </c>
      <c r="H2088" s="11">
        <v>11</v>
      </c>
      <c r="I2088" s="20" t="s">
        <v>238</v>
      </c>
      <c r="J2088" s="11" t="s">
        <v>240</v>
      </c>
      <c r="K2088" s="11" t="s">
        <v>4263</v>
      </c>
      <c r="L2088" s="11">
        <v>2</v>
      </c>
    </row>
    <row r="2089" spans="1:12">
      <c r="A2089" s="11" t="s">
        <v>3837</v>
      </c>
      <c r="D2089" s="11" t="s">
        <v>239</v>
      </c>
      <c r="E2089" s="19" t="s">
        <v>4060</v>
      </c>
      <c r="F2089" s="10">
        <v>42036</v>
      </c>
      <c r="G2089" s="10">
        <v>45689</v>
      </c>
      <c r="H2089" s="11">
        <v>11</v>
      </c>
      <c r="I2089" s="20" t="s">
        <v>238</v>
      </c>
      <c r="J2089" s="11" t="s">
        <v>240</v>
      </c>
      <c r="K2089" s="11" t="s">
        <v>4263</v>
      </c>
      <c r="L2089" s="11">
        <v>2</v>
      </c>
    </row>
    <row r="2090" spans="1:12">
      <c r="A2090" s="11" t="s">
        <v>3838</v>
      </c>
      <c r="D2090" s="11" t="s">
        <v>239</v>
      </c>
      <c r="E2090" s="19" t="s">
        <v>4061</v>
      </c>
      <c r="F2090" s="10">
        <v>42036</v>
      </c>
      <c r="G2090" s="10">
        <v>45689</v>
      </c>
      <c r="H2090" s="11">
        <v>11</v>
      </c>
      <c r="I2090" s="20" t="s">
        <v>238</v>
      </c>
      <c r="J2090" s="11" t="s">
        <v>240</v>
      </c>
      <c r="K2090" s="11" t="s">
        <v>4263</v>
      </c>
      <c r="L2090" s="11">
        <v>2</v>
      </c>
    </row>
    <row r="2091" spans="1:12">
      <c r="A2091" s="11" t="s">
        <v>3839</v>
      </c>
      <c r="D2091" s="11" t="s">
        <v>239</v>
      </c>
      <c r="E2091" s="19" t="s">
        <v>4062</v>
      </c>
      <c r="F2091" s="10">
        <v>42036</v>
      </c>
      <c r="G2091" s="10">
        <v>45689</v>
      </c>
      <c r="H2091" s="11">
        <v>11</v>
      </c>
      <c r="I2091" s="20" t="s">
        <v>238</v>
      </c>
      <c r="J2091" s="11" t="s">
        <v>240</v>
      </c>
      <c r="K2091" s="11" t="s">
        <v>4263</v>
      </c>
      <c r="L2091" s="11">
        <v>2</v>
      </c>
    </row>
    <row r="2092" spans="1:12">
      <c r="A2092" s="11" t="s">
        <v>3840</v>
      </c>
      <c r="D2092" s="11" t="s">
        <v>239</v>
      </c>
      <c r="E2092" s="19" t="s">
        <v>4063</v>
      </c>
      <c r="F2092" s="10">
        <v>42036</v>
      </c>
      <c r="G2092" s="10">
        <v>45689</v>
      </c>
      <c r="H2092" s="11">
        <v>11</v>
      </c>
      <c r="I2092" s="20" t="s">
        <v>238</v>
      </c>
      <c r="J2092" s="11" t="s">
        <v>240</v>
      </c>
      <c r="K2092" s="11" t="s">
        <v>4263</v>
      </c>
      <c r="L2092" s="11">
        <v>2</v>
      </c>
    </row>
    <row r="2093" spans="1:12">
      <c r="A2093" s="11" t="s">
        <v>3841</v>
      </c>
      <c r="D2093" s="11" t="s">
        <v>239</v>
      </c>
      <c r="E2093" s="19" t="s">
        <v>4064</v>
      </c>
      <c r="F2093" s="10">
        <v>42036</v>
      </c>
      <c r="G2093" s="10">
        <v>45689</v>
      </c>
      <c r="H2093" s="11">
        <v>11</v>
      </c>
      <c r="I2093" s="20" t="s">
        <v>238</v>
      </c>
      <c r="J2093" s="11" t="s">
        <v>240</v>
      </c>
      <c r="K2093" s="11" t="s">
        <v>4263</v>
      </c>
      <c r="L2093" s="11">
        <v>2</v>
      </c>
    </row>
    <row r="2094" spans="1:12">
      <c r="A2094" s="11" t="s">
        <v>3782</v>
      </c>
      <c r="D2094" s="11" t="s">
        <v>239</v>
      </c>
      <c r="E2094" s="19" t="s">
        <v>4065</v>
      </c>
      <c r="F2094" s="10">
        <v>42036</v>
      </c>
      <c r="G2094" s="10">
        <v>45689</v>
      </c>
      <c r="H2094" s="11">
        <v>11</v>
      </c>
      <c r="I2094" s="20" t="s">
        <v>238</v>
      </c>
      <c r="J2094" s="11" t="s">
        <v>240</v>
      </c>
      <c r="K2094" s="11" t="s">
        <v>4263</v>
      </c>
      <c r="L2094" s="11">
        <v>2</v>
      </c>
    </row>
    <row r="2095" spans="1:12">
      <c r="A2095" s="11" t="s">
        <v>3783</v>
      </c>
      <c r="D2095" s="11" t="s">
        <v>239</v>
      </c>
      <c r="E2095" s="19" t="s">
        <v>4066</v>
      </c>
      <c r="F2095" s="10">
        <v>42036</v>
      </c>
      <c r="G2095" s="10">
        <v>45689</v>
      </c>
      <c r="H2095" s="11">
        <v>11</v>
      </c>
      <c r="I2095" s="20" t="s">
        <v>238</v>
      </c>
      <c r="J2095" s="11" t="s">
        <v>240</v>
      </c>
      <c r="K2095" s="11" t="s">
        <v>4263</v>
      </c>
      <c r="L2095" s="11">
        <v>2</v>
      </c>
    </row>
    <row r="2096" spans="1:12">
      <c r="A2096" s="11" t="s">
        <v>3784</v>
      </c>
      <c r="D2096" s="11" t="s">
        <v>239</v>
      </c>
      <c r="E2096" s="19" t="s">
        <v>4067</v>
      </c>
      <c r="F2096" s="10">
        <v>42036</v>
      </c>
      <c r="G2096" s="10">
        <v>45689</v>
      </c>
      <c r="H2096" s="11">
        <v>11</v>
      </c>
      <c r="I2096" s="20" t="s">
        <v>238</v>
      </c>
      <c r="J2096" s="11" t="s">
        <v>240</v>
      </c>
      <c r="K2096" s="11" t="s">
        <v>4263</v>
      </c>
      <c r="L2096" s="11">
        <v>2</v>
      </c>
    </row>
    <row r="2097" spans="1:12">
      <c r="A2097" s="11" t="s">
        <v>3785</v>
      </c>
      <c r="D2097" s="11" t="s">
        <v>239</v>
      </c>
      <c r="E2097" s="19" t="s">
        <v>4068</v>
      </c>
      <c r="F2097" s="10">
        <v>42036</v>
      </c>
      <c r="G2097" s="10">
        <v>45689</v>
      </c>
      <c r="H2097" s="11">
        <v>11</v>
      </c>
      <c r="I2097" s="20" t="s">
        <v>238</v>
      </c>
      <c r="J2097" s="11" t="s">
        <v>240</v>
      </c>
      <c r="K2097" s="11" t="s">
        <v>4263</v>
      </c>
      <c r="L2097" s="11">
        <v>2</v>
      </c>
    </row>
    <row r="2098" spans="1:12">
      <c r="A2098" s="11" t="s">
        <v>3786</v>
      </c>
      <c r="D2098" s="11" t="s">
        <v>239</v>
      </c>
      <c r="E2098" s="19" t="s">
        <v>4069</v>
      </c>
      <c r="F2098" s="10">
        <v>42036</v>
      </c>
      <c r="G2098" s="10">
        <v>45689</v>
      </c>
      <c r="H2098" s="11">
        <v>11</v>
      </c>
      <c r="I2098" s="20" t="s">
        <v>238</v>
      </c>
      <c r="J2098" s="11" t="s">
        <v>240</v>
      </c>
      <c r="K2098" s="11" t="s">
        <v>4263</v>
      </c>
      <c r="L2098" s="11">
        <v>2</v>
      </c>
    </row>
    <row r="2099" spans="1:12">
      <c r="A2099" s="11" t="s">
        <v>3787</v>
      </c>
      <c r="D2099" s="11" t="s">
        <v>239</v>
      </c>
      <c r="E2099" s="19" t="s">
        <v>4070</v>
      </c>
      <c r="F2099" s="10">
        <v>42036</v>
      </c>
      <c r="G2099" s="10">
        <v>45689</v>
      </c>
      <c r="H2099" s="11">
        <v>11</v>
      </c>
      <c r="I2099" s="20" t="s">
        <v>238</v>
      </c>
      <c r="J2099" s="11" t="s">
        <v>240</v>
      </c>
      <c r="K2099" s="11" t="s">
        <v>4263</v>
      </c>
      <c r="L2099" s="11">
        <v>2</v>
      </c>
    </row>
    <row r="2100" spans="1:12">
      <c r="A2100" s="11" t="s">
        <v>3788</v>
      </c>
      <c r="D2100" s="11" t="s">
        <v>239</v>
      </c>
      <c r="E2100" s="19" t="s">
        <v>4071</v>
      </c>
      <c r="F2100" s="10">
        <v>42036</v>
      </c>
      <c r="G2100" s="10">
        <v>45689</v>
      </c>
      <c r="H2100" s="11">
        <v>11</v>
      </c>
      <c r="I2100" s="20" t="s">
        <v>238</v>
      </c>
      <c r="J2100" s="11" t="s">
        <v>240</v>
      </c>
      <c r="K2100" s="11" t="s">
        <v>4263</v>
      </c>
      <c r="L2100" s="11">
        <v>2</v>
      </c>
    </row>
    <row r="2101" spans="1:12">
      <c r="A2101" s="11" t="s">
        <v>3789</v>
      </c>
      <c r="D2101" s="11" t="s">
        <v>239</v>
      </c>
      <c r="E2101" s="19" t="s">
        <v>4072</v>
      </c>
      <c r="F2101" s="10">
        <v>42036</v>
      </c>
      <c r="G2101" s="10">
        <v>45689</v>
      </c>
      <c r="H2101" s="11">
        <v>11</v>
      </c>
      <c r="I2101" s="20" t="s">
        <v>238</v>
      </c>
      <c r="J2101" s="11" t="s">
        <v>240</v>
      </c>
      <c r="K2101" s="11" t="s">
        <v>4263</v>
      </c>
      <c r="L2101" s="11">
        <v>2</v>
      </c>
    </row>
    <row r="2102" spans="1:12">
      <c r="A2102" s="11" t="s">
        <v>3790</v>
      </c>
      <c r="D2102" s="11" t="s">
        <v>239</v>
      </c>
      <c r="E2102" s="19" t="s">
        <v>4073</v>
      </c>
      <c r="F2102" s="10">
        <v>42036</v>
      </c>
      <c r="G2102" s="10">
        <v>45689</v>
      </c>
      <c r="H2102" s="11">
        <v>11</v>
      </c>
      <c r="I2102" s="20" t="s">
        <v>238</v>
      </c>
      <c r="J2102" s="11" t="s">
        <v>240</v>
      </c>
      <c r="K2102" s="11" t="s">
        <v>4263</v>
      </c>
      <c r="L2102" s="11">
        <v>2</v>
      </c>
    </row>
    <row r="2103" spans="1:12">
      <c r="A2103" s="11" t="s">
        <v>3842</v>
      </c>
      <c r="D2103" s="11" t="s">
        <v>239</v>
      </c>
      <c r="E2103" s="19" t="s">
        <v>4074</v>
      </c>
      <c r="F2103" s="10">
        <v>42036</v>
      </c>
      <c r="G2103" s="10">
        <v>45689</v>
      </c>
      <c r="H2103" s="11">
        <v>11</v>
      </c>
      <c r="I2103" s="20" t="s">
        <v>238</v>
      </c>
      <c r="J2103" s="11" t="s">
        <v>240</v>
      </c>
      <c r="K2103" s="11" t="s">
        <v>4263</v>
      </c>
      <c r="L2103" s="11">
        <v>2</v>
      </c>
    </row>
    <row r="2104" spans="1:12">
      <c r="A2104" s="11" t="s">
        <v>3843</v>
      </c>
      <c r="D2104" s="11" t="s">
        <v>239</v>
      </c>
      <c r="E2104" s="19" t="s">
        <v>4075</v>
      </c>
      <c r="F2104" s="10">
        <v>42036</v>
      </c>
      <c r="G2104" s="10">
        <v>45689</v>
      </c>
      <c r="H2104" s="11">
        <v>11</v>
      </c>
      <c r="I2104" s="20" t="s">
        <v>238</v>
      </c>
      <c r="J2104" s="11" t="s">
        <v>240</v>
      </c>
      <c r="K2104" s="11" t="s">
        <v>4263</v>
      </c>
      <c r="L2104" s="11">
        <v>2</v>
      </c>
    </row>
    <row r="2105" spans="1:12">
      <c r="A2105" s="11" t="s">
        <v>3844</v>
      </c>
      <c r="D2105" s="11" t="s">
        <v>239</v>
      </c>
      <c r="E2105" s="19" t="s">
        <v>4076</v>
      </c>
      <c r="F2105" s="10">
        <v>42036</v>
      </c>
      <c r="G2105" s="10">
        <v>45689</v>
      </c>
      <c r="H2105" s="11">
        <v>11</v>
      </c>
      <c r="I2105" s="20" t="s">
        <v>238</v>
      </c>
      <c r="J2105" s="11" t="s">
        <v>240</v>
      </c>
      <c r="K2105" s="11" t="s">
        <v>4263</v>
      </c>
      <c r="L2105" s="11">
        <v>2</v>
      </c>
    </row>
    <row r="2106" spans="1:12">
      <c r="A2106" s="11" t="s">
        <v>3794</v>
      </c>
      <c r="D2106" s="11" t="s">
        <v>239</v>
      </c>
      <c r="E2106" s="19" t="s">
        <v>4077</v>
      </c>
      <c r="F2106" s="10">
        <v>42036</v>
      </c>
      <c r="G2106" s="10">
        <v>45689</v>
      </c>
      <c r="H2106" s="11">
        <v>11</v>
      </c>
      <c r="I2106" s="20" t="s">
        <v>238</v>
      </c>
      <c r="J2106" s="11" t="s">
        <v>240</v>
      </c>
      <c r="K2106" s="11" t="s">
        <v>4263</v>
      </c>
      <c r="L2106" s="11">
        <v>2</v>
      </c>
    </row>
    <row r="2107" spans="1:12">
      <c r="A2107" s="11" t="s">
        <v>3795</v>
      </c>
      <c r="D2107" s="11" t="s">
        <v>239</v>
      </c>
      <c r="E2107" s="19" t="s">
        <v>4078</v>
      </c>
      <c r="F2107" s="10">
        <v>42036</v>
      </c>
      <c r="G2107" s="10">
        <v>45689</v>
      </c>
      <c r="H2107" s="11">
        <v>11</v>
      </c>
      <c r="I2107" s="20" t="s">
        <v>238</v>
      </c>
      <c r="J2107" s="11" t="s">
        <v>240</v>
      </c>
      <c r="K2107" s="11" t="s">
        <v>4263</v>
      </c>
      <c r="L2107" s="11">
        <v>2</v>
      </c>
    </row>
    <row r="2108" spans="1:12">
      <c r="A2108" s="11" t="s">
        <v>3796</v>
      </c>
      <c r="D2108" s="11" t="s">
        <v>239</v>
      </c>
      <c r="E2108" s="19" t="s">
        <v>4079</v>
      </c>
      <c r="F2108" s="10">
        <v>42036</v>
      </c>
      <c r="G2108" s="10">
        <v>45689</v>
      </c>
      <c r="H2108" s="11">
        <v>11</v>
      </c>
      <c r="I2108" s="20" t="s">
        <v>238</v>
      </c>
      <c r="J2108" s="11" t="s">
        <v>240</v>
      </c>
      <c r="K2108" s="11" t="s">
        <v>4263</v>
      </c>
      <c r="L2108" s="11">
        <v>2</v>
      </c>
    </row>
    <row r="2109" spans="1:12">
      <c r="A2109" s="11" t="s">
        <v>3797</v>
      </c>
      <c r="D2109" s="11" t="s">
        <v>239</v>
      </c>
      <c r="E2109" s="19" t="s">
        <v>4080</v>
      </c>
      <c r="F2109" s="10">
        <v>42036</v>
      </c>
      <c r="G2109" s="10">
        <v>45689</v>
      </c>
      <c r="H2109" s="11">
        <v>11</v>
      </c>
      <c r="I2109" s="20" t="s">
        <v>238</v>
      </c>
      <c r="J2109" s="11" t="s">
        <v>240</v>
      </c>
      <c r="K2109" s="11" t="s">
        <v>4263</v>
      </c>
      <c r="L2109" s="11">
        <v>2</v>
      </c>
    </row>
    <row r="2110" spans="1:12">
      <c r="A2110" s="11" t="s">
        <v>3798</v>
      </c>
      <c r="D2110" s="11" t="s">
        <v>239</v>
      </c>
      <c r="E2110" s="19" t="s">
        <v>4081</v>
      </c>
      <c r="F2110" s="10">
        <v>42036</v>
      </c>
      <c r="G2110" s="10">
        <v>45689</v>
      </c>
      <c r="H2110" s="11">
        <v>11</v>
      </c>
      <c r="I2110" s="20" t="s">
        <v>238</v>
      </c>
      <c r="J2110" s="11" t="s">
        <v>240</v>
      </c>
      <c r="K2110" s="11" t="s">
        <v>4263</v>
      </c>
      <c r="L2110" s="11">
        <v>2</v>
      </c>
    </row>
    <row r="2111" spans="1:12">
      <c r="A2111" s="11" t="s">
        <v>3799</v>
      </c>
      <c r="D2111" s="11" t="s">
        <v>239</v>
      </c>
      <c r="E2111" s="19" t="s">
        <v>4082</v>
      </c>
      <c r="F2111" s="10">
        <v>42036</v>
      </c>
      <c r="G2111" s="10">
        <v>45689</v>
      </c>
      <c r="H2111" s="11">
        <v>11</v>
      </c>
      <c r="I2111" s="20" t="s">
        <v>238</v>
      </c>
      <c r="J2111" s="11" t="s">
        <v>240</v>
      </c>
      <c r="K2111" s="11" t="s">
        <v>4263</v>
      </c>
      <c r="L2111" s="11">
        <v>2</v>
      </c>
    </row>
    <row r="2112" spans="1:12">
      <c r="A2112" s="11" t="s">
        <v>3800</v>
      </c>
      <c r="D2112" s="11" t="s">
        <v>239</v>
      </c>
      <c r="E2112" s="19" t="s">
        <v>4083</v>
      </c>
      <c r="F2112" s="10">
        <v>42036</v>
      </c>
      <c r="G2112" s="10">
        <v>45689</v>
      </c>
      <c r="H2112" s="11">
        <v>11</v>
      </c>
      <c r="I2112" s="20" t="s">
        <v>238</v>
      </c>
      <c r="J2112" s="11" t="s">
        <v>240</v>
      </c>
      <c r="K2112" s="11" t="s">
        <v>4263</v>
      </c>
      <c r="L2112" s="11">
        <v>2</v>
      </c>
    </row>
    <row r="2113" spans="1:12">
      <c r="A2113" s="11" t="s">
        <v>3801</v>
      </c>
      <c r="D2113" s="11" t="s">
        <v>239</v>
      </c>
      <c r="E2113" s="19" t="s">
        <v>4084</v>
      </c>
      <c r="F2113" s="10">
        <v>42036</v>
      </c>
      <c r="G2113" s="10">
        <v>45689</v>
      </c>
      <c r="H2113" s="11">
        <v>11</v>
      </c>
      <c r="I2113" s="20" t="s">
        <v>238</v>
      </c>
      <c r="J2113" s="11" t="s">
        <v>240</v>
      </c>
      <c r="K2113" s="11" t="s">
        <v>4263</v>
      </c>
      <c r="L2113" s="11">
        <v>2</v>
      </c>
    </row>
    <row r="2114" spans="1:12">
      <c r="A2114" s="11" t="s">
        <v>3802</v>
      </c>
      <c r="D2114" s="11" t="s">
        <v>239</v>
      </c>
      <c r="E2114" s="19" t="s">
        <v>4085</v>
      </c>
      <c r="F2114" s="10">
        <v>42036</v>
      </c>
      <c r="G2114" s="10">
        <v>45689</v>
      </c>
      <c r="H2114" s="11">
        <v>11</v>
      </c>
      <c r="I2114" s="20" t="s">
        <v>238</v>
      </c>
      <c r="J2114" s="11" t="s">
        <v>240</v>
      </c>
      <c r="K2114" s="11" t="s">
        <v>4263</v>
      </c>
      <c r="L2114" s="11">
        <v>2</v>
      </c>
    </row>
    <row r="2115" spans="1:12">
      <c r="A2115" s="11" t="s">
        <v>3803</v>
      </c>
      <c r="D2115" s="11" t="s">
        <v>239</v>
      </c>
      <c r="E2115" s="19" t="s">
        <v>4086</v>
      </c>
      <c r="F2115" s="10">
        <v>42036</v>
      </c>
      <c r="G2115" s="10">
        <v>45689</v>
      </c>
      <c r="H2115" s="11">
        <v>11</v>
      </c>
      <c r="I2115" s="20" t="s">
        <v>238</v>
      </c>
      <c r="J2115" s="11" t="s">
        <v>240</v>
      </c>
      <c r="K2115" s="11" t="s">
        <v>4263</v>
      </c>
      <c r="L2115" s="11">
        <v>2</v>
      </c>
    </row>
    <row r="2116" spans="1:12">
      <c r="A2116" s="11" t="s">
        <v>3804</v>
      </c>
      <c r="D2116" s="11" t="s">
        <v>239</v>
      </c>
      <c r="E2116" s="19" t="s">
        <v>4087</v>
      </c>
      <c r="F2116" s="10">
        <v>42036</v>
      </c>
      <c r="G2116" s="10">
        <v>45689</v>
      </c>
      <c r="H2116" s="11">
        <v>11</v>
      </c>
      <c r="I2116" s="20" t="s">
        <v>238</v>
      </c>
      <c r="J2116" s="11" t="s">
        <v>240</v>
      </c>
      <c r="K2116" s="11" t="s">
        <v>4263</v>
      </c>
      <c r="L2116" s="11">
        <v>2</v>
      </c>
    </row>
    <row r="2117" spans="1:12">
      <c r="A2117" s="11" t="s">
        <v>3805</v>
      </c>
      <c r="D2117" s="11" t="s">
        <v>239</v>
      </c>
      <c r="E2117" s="19" t="s">
        <v>4088</v>
      </c>
      <c r="F2117" s="10">
        <v>42036</v>
      </c>
      <c r="G2117" s="10">
        <v>45689</v>
      </c>
      <c r="H2117" s="11">
        <v>11</v>
      </c>
      <c r="I2117" s="20" t="s">
        <v>238</v>
      </c>
      <c r="J2117" s="11" t="s">
        <v>240</v>
      </c>
      <c r="K2117" s="11" t="s">
        <v>4263</v>
      </c>
      <c r="L2117" s="11">
        <v>2</v>
      </c>
    </row>
    <row r="2118" spans="1:12">
      <c r="A2118" s="11" t="s">
        <v>3845</v>
      </c>
      <c r="D2118" s="11" t="s">
        <v>239</v>
      </c>
      <c r="E2118" s="19" t="s">
        <v>4089</v>
      </c>
      <c r="F2118" s="10">
        <v>42036</v>
      </c>
      <c r="G2118" s="10">
        <v>45689</v>
      </c>
      <c r="H2118" s="11">
        <v>11</v>
      </c>
      <c r="I2118" s="20" t="s">
        <v>238</v>
      </c>
      <c r="J2118" s="11" t="s">
        <v>240</v>
      </c>
      <c r="K2118" s="11" t="s">
        <v>4263</v>
      </c>
      <c r="L2118" s="11">
        <v>2</v>
      </c>
    </row>
    <row r="2119" spans="1:12">
      <c r="A2119" s="11" t="s">
        <v>3846</v>
      </c>
      <c r="D2119" s="11" t="s">
        <v>239</v>
      </c>
      <c r="E2119" s="19" t="s">
        <v>4090</v>
      </c>
      <c r="F2119" s="10">
        <v>42036</v>
      </c>
      <c r="G2119" s="10">
        <v>45689</v>
      </c>
      <c r="H2119" s="11">
        <v>11</v>
      </c>
      <c r="I2119" s="20" t="s">
        <v>238</v>
      </c>
      <c r="J2119" s="11" t="s">
        <v>240</v>
      </c>
      <c r="K2119" s="11" t="s">
        <v>4263</v>
      </c>
      <c r="L2119" s="11">
        <v>2</v>
      </c>
    </row>
    <row r="2120" spans="1:12">
      <c r="A2120" s="11" t="s">
        <v>3847</v>
      </c>
      <c r="D2120" s="11" t="s">
        <v>239</v>
      </c>
      <c r="E2120" s="19" t="s">
        <v>4091</v>
      </c>
      <c r="F2120" s="10">
        <v>42036</v>
      </c>
      <c r="G2120" s="10">
        <v>45689</v>
      </c>
      <c r="H2120" s="11">
        <v>11</v>
      </c>
      <c r="I2120" s="20" t="s">
        <v>238</v>
      </c>
      <c r="J2120" s="11" t="s">
        <v>240</v>
      </c>
      <c r="K2120" s="11" t="s">
        <v>4263</v>
      </c>
      <c r="L2120" s="11">
        <v>2</v>
      </c>
    </row>
    <row r="2121" spans="1:12">
      <c r="A2121" s="11" t="s">
        <v>3848</v>
      </c>
      <c r="D2121" s="11" t="s">
        <v>239</v>
      </c>
      <c r="E2121" s="19" t="s">
        <v>4092</v>
      </c>
      <c r="F2121" s="10">
        <v>42036</v>
      </c>
      <c r="G2121" s="10">
        <v>45689</v>
      </c>
      <c r="H2121" s="11">
        <v>11</v>
      </c>
      <c r="I2121" s="20" t="s">
        <v>238</v>
      </c>
      <c r="J2121" s="11" t="s">
        <v>240</v>
      </c>
      <c r="K2121" s="11" t="s">
        <v>4263</v>
      </c>
      <c r="L2121" s="11">
        <v>2</v>
      </c>
    </row>
    <row r="2122" spans="1:12">
      <c r="A2122" s="11" t="s">
        <v>3849</v>
      </c>
      <c r="D2122" s="11" t="s">
        <v>239</v>
      </c>
      <c r="E2122" s="19" t="s">
        <v>4093</v>
      </c>
      <c r="F2122" s="10">
        <v>42036</v>
      </c>
      <c r="G2122" s="10">
        <v>45689</v>
      </c>
      <c r="H2122" s="11">
        <v>11</v>
      </c>
      <c r="I2122" s="20" t="s">
        <v>238</v>
      </c>
      <c r="J2122" s="11" t="s">
        <v>240</v>
      </c>
      <c r="K2122" s="11" t="s">
        <v>4263</v>
      </c>
      <c r="L2122" s="11">
        <v>2</v>
      </c>
    </row>
    <row r="2123" spans="1:12">
      <c r="A2123" s="11" t="s">
        <v>3850</v>
      </c>
      <c r="D2123" s="11" t="s">
        <v>239</v>
      </c>
      <c r="E2123" s="19" t="s">
        <v>4094</v>
      </c>
      <c r="F2123" s="10">
        <v>42036</v>
      </c>
      <c r="G2123" s="10">
        <v>45689</v>
      </c>
      <c r="H2123" s="11">
        <v>11</v>
      </c>
      <c r="I2123" s="20" t="s">
        <v>238</v>
      </c>
      <c r="J2123" s="11" t="s">
        <v>240</v>
      </c>
      <c r="K2123" s="11" t="s">
        <v>4263</v>
      </c>
      <c r="L2123" s="11">
        <v>2</v>
      </c>
    </row>
    <row r="2124" spans="1:12">
      <c r="A2124" s="11" t="s">
        <v>3851</v>
      </c>
      <c r="D2124" s="11" t="s">
        <v>239</v>
      </c>
      <c r="E2124" s="19" t="s">
        <v>4095</v>
      </c>
      <c r="F2124" s="10">
        <v>42036</v>
      </c>
      <c r="G2124" s="10">
        <v>45689</v>
      </c>
      <c r="H2124" s="11">
        <v>11</v>
      </c>
      <c r="I2124" s="20" t="s">
        <v>238</v>
      </c>
      <c r="J2124" s="11" t="s">
        <v>240</v>
      </c>
      <c r="K2124" s="11" t="s">
        <v>4263</v>
      </c>
      <c r="L2124" s="11">
        <v>2</v>
      </c>
    </row>
    <row r="2125" spans="1:12">
      <c r="A2125" s="11" t="s">
        <v>3852</v>
      </c>
      <c r="D2125" s="11" t="s">
        <v>239</v>
      </c>
      <c r="E2125" s="19" t="s">
        <v>4096</v>
      </c>
      <c r="F2125" s="10">
        <v>42036</v>
      </c>
      <c r="G2125" s="10">
        <v>45689</v>
      </c>
      <c r="H2125" s="11">
        <v>11</v>
      </c>
      <c r="I2125" s="20" t="s">
        <v>238</v>
      </c>
      <c r="J2125" s="11" t="s">
        <v>240</v>
      </c>
      <c r="K2125" s="11" t="s">
        <v>4263</v>
      </c>
      <c r="L2125" s="11">
        <v>2</v>
      </c>
    </row>
    <row r="2126" spans="1:12">
      <c r="A2126" s="11" t="s">
        <v>3853</v>
      </c>
      <c r="D2126" s="11" t="s">
        <v>239</v>
      </c>
      <c r="E2126" s="19" t="s">
        <v>4097</v>
      </c>
      <c r="F2126" s="10">
        <v>42036</v>
      </c>
      <c r="G2126" s="10">
        <v>45689</v>
      </c>
      <c r="H2126" s="11">
        <v>11</v>
      </c>
      <c r="I2126" s="20" t="s">
        <v>238</v>
      </c>
      <c r="J2126" s="11" t="s">
        <v>240</v>
      </c>
      <c r="K2126" s="11" t="s">
        <v>4263</v>
      </c>
      <c r="L2126" s="11">
        <v>2</v>
      </c>
    </row>
    <row r="2127" spans="1:12">
      <c r="A2127" s="11" t="s">
        <v>3854</v>
      </c>
      <c r="D2127" s="11" t="s">
        <v>239</v>
      </c>
      <c r="E2127" s="19" t="s">
        <v>4098</v>
      </c>
      <c r="F2127" s="10">
        <v>42036</v>
      </c>
      <c r="G2127" s="10">
        <v>45689</v>
      </c>
      <c r="H2127" s="11">
        <v>11</v>
      </c>
      <c r="I2127" s="20" t="s">
        <v>238</v>
      </c>
      <c r="J2127" s="11" t="s">
        <v>240</v>
      </c>
      <c r="K2127" s="11" t="s">
        <v>4263</v>
      </c>
      <c r="L2127" s="11">
        <v>2</v>
      </c>
    </row>
    <row r="2128" spans="1:12">
      <c r="A2128" s="11" t="s">
        <v>3855</v>
      </c>
      <c r="D2128" s="11" t="s">
        <v>239</v>
      </c>
      <c r="E2128" s="19" t="s">
        <v>4099</v>
      </c>
      <c r="F2128" s="10">
        <v>42036</v>
      </c>
      <c r="G2128" s="10">
        <v>45689</v>
      </c>
      <c r="H2128" s="11">
        <v>11</v>
      </c>
      <c r="I2128" s="20" t="s">
        <v>238</v>
      </c>
      <c r="J2128" s="11" t="s">
        <v>240</v>
      </c>
      <c r="K2128" s="11" t="s">
        <v>4263</v>
      </c>
      <c r="L2128" s="11">
        <v>2</v>
      </c>
    </row>
    <row r="2129" spans="1:12">
      <c r="A2129" s="11" t="s">
        <v>3856</v>
      </c>
      <c r="D2129" s="11" t="s">
        <v>239</v>
      </c>
      <c r="E2129" s="19" t="s">
        <v>4100</v>
      </c>
      <c r="F2129" s="10">
        <v>42036</v>
      </c>
      <c r="G2129" s="10">
        <v>45689</v>
      </c>
      <c r="H2129" s="11">
        <v>11</v>
      </c>
      <c r="I2129" s="20" t="s">
        <v>238</v>
      </c>
      <c r="J2129" s="11" t="s">
        <v>240</v>
      </c>
      <c r="K2129" s="11" t="s">
        <v>4263</v>
      </c>
      <c r="L2129" s="11">
        <v>2</v>
      </c>
    </row>
    <row r="2130" spans="1:12">
      <c r="A2130" s="11" t="s">
        <v>3857</v>
      </c>
      <c r="D2130" s="11" t="s">
        <v>239</v>
      </c>
      <c r="E2130" s="19" t="s">
        <v>4101</v>
      </c>
      <c r="F2130" s="10">
        <v>42036</v>
      </c>
      <c r="G2130" s="10">
        <v>45689</v>
      </c>
      <c r="H2130" s="11">
        <v>11</v>
      </c>
      <c r="I2130" s="20" t="s">
        <v>238</v>
      </c>
      <c r="J2130" s="11" t="s">
        <v>240</v>
      </c>
      <c r="K2130" s="11" t="s">
        <v>4263</v>
      </c>
      <c r="L2130" s="11">
        <v>2</v>
      </c>
    </row>
    <row r="2131" spans="1:12">
      <c r="A2131" s="11" t="s">
        <v>3858</v>
      </c>
      <c r="D2131" s="11" t="s">
        <v>239</v>
      </c>
      <c r="E2131" s="19" t="s">
        <v>4102</v>
      </c>
      <c r="F2131" s="10">
        <v>42036</v>
      </c>
      <c r="G2131" s="10">
        <v>45689</v>
      </c>
      <c r="H2131" s="11">
        <v>11</v>
      </c>
      <c r="I2131" s="20" t="s">
        <v>238</v>
      </c>
      <c r="J2131" s="11" t="s">
        <v>240</v>
      </c>
      <c r="K2131" s="11" t="s">
        <v>4263</v>
      </c>
      <c r="L2131" s="11">
        <v>2</v>
      </c>
    </row>
    <row r="2132" spans="1:12">
      <c r="A2132" s="11" t="s">
        <v>3859</v>
      </c>
      <c r="D2132" s="11" t="s">
        <v>239</v>
      </c>
      <c r="E2132" s="19" t="s">
        <v>4103</v>
      </c>
      <c r="F2132" s="10">
        <v>42036</v>
      </c>
      <c r="G2132" s="10">
        <v>45689</v>
      </c>
      <c r="H2132" s="11">
        <v>11</v>
      </c>
      <c r="I2132" s="20" t="s">
        <v>238</v>
      </c>
      <c r="J2132" s="11" t="s">
        <v>240</v>
      </c>
      <c r="K2132" s="11" t="s">
        <v>4263</v>
      </c>
      <c r="L2132" s="11">
        <v>2</v>
      </c>
    </row>
    <row r="2133" spans="1:12">
      <c r="A2133" s="11" t="s">
        <v>3860</v>
      </c>
      <c r="D2133" s="11" t="s">
        <v>239</v>
      </c>
      <c r="E2133" s="19" t="s">
        <v>4104</v>
      </c>
      <c r="F2133" s="10">
        <v>42036</v>
      </c>
      <c r="G2133" s="10">
        <v>45689</v>
      </c>
      <c r="H2133" s="11">
        <v>11</v>
      </c>
      <c r="I2133" s="20" t="s">
        <v>238</v>
      </c>
      <c r="J2133" s="11" t="s">
        <v>240</v>
      </c>
      <c r="K2133" s="11" t="s">
        <v>4263</v>
      </c>
      <c r="L2133" s="11">
        <v>2</v>
      </c>
    </row>
    <row r="2134" spans="1:12">
      <c r="A2134" s="11" t="s">
        <v>3861</v>
      </c>
      <c r="D2134" s="11" t="s">
        <v>239</v>
      </c>
      <c r="E2134" s="19" t="s">
        <v>4105</v>
      </c>
      <c r="F2134" s="10">
        <v>42036</v>
      </c>
      <c r="G2134" s="10">
        <v>45689</v>
      </c>
      <c r="H2134" s="11">
        <v>11</v>
      </c>
      <c r="I2134" s="20" t="s">
        <v>238</v>
      </c>
      <c r="J2134" s="11" t="s">
        <v>240</v>
      </c>
      <c r="K2134" s="11" t="s">
        <v>4263</v>
      </c>
      <c r="L2134" s="11">
        <v>2</v>
      </c>
    </row>
    <row r="2135" spans="1:12">
      <c r="A2135" s="11" t="s">
        <v>3862</v>
      </c>
      <c r="D2135" s="11" t="s">
        <v>239</v>
      </c>
      <c r="E2135" s="19" t="s">
        <v>4106</v>
      </c>
      <c r="F2135" s="10">
        <v>42036</v>
      </c>
      <c r="G2135" s="10">
        <v>45689</v>
      </c>
      <c r="H2135" s="11">
        <v>11</v>
      </c>
      <c r="I2135" s="20" t="s">
        <v>238</v>
      </c>
      <c r="J2135" s="11" t="s">
        <v>240</v>
      </c>
      <c r="K2135" s="11" t="s">
        <v>4263</v>
      </c>
      <c r="L2135" s="11">
        <v>2</v>
      </c>
    </row>
    <row r="2136" spans="1:12">
      <c r="A2136" s="11" t="s">
        <v>3863</v>
      </c>
      <c r="D2136" s="11" t="s">
        <v>239</v>
      </c>
      <c r="E2136" s="19" t="s">
        <v>4107</v>
      </c>
      <c r="F2136" s="10">
        <v>42036</v>
      </c>
      <c r="G2136" s="10">
        <v>45689</v>
      </c>
      <c r="H2136" s="11">
        <v>11</v>
      </c>
      <c r="I2136" s="20" t="s">
        <v>238</v>
      </c>
      <c r="J2136" s="11" t="s">
        <v>240</v>
      </c>
      <c r="K2136" s="11" t="s">
        <v>4263</v>
      </c>
      <c r="L2136" s="11">
        <v>2</v>
      </c>
    </row>
    <row r="2137" spans="1:12">
      <c r="A2137" s="11" t="s">
        <v>3864</v>
      </c>
      <c r="D2137" s="11" t="s">
        <v>239</v>
      </c>
      <c r="E2137" s="19" t="s">
        <v>4108</v>
      </c>
      <c r="F2137" s="10">
        <v>42036</v>
      </c>
      <c r="G2137" s="10">
        <v>45689</v>
      </c>
      <c r="H2137" s="11">
        <v>11</v>
      </c>
      <c r="I2137" s="20" t="s">
        <v>238</v>
      </c>
      <c r="J2137" s="11" t="s">
        <v>240</v>
      </c>
      <c r="K2137" s="11" t="s">
        <v>4263</v>
      </c>
      <c r="L2137" s="11">
        <v>2</v>
      </c>
    </row>
    <row r="2138" spans="1:12">
      <c r="A2138" s="11" t="s">
        <v>3865</v>
      </c>
      <c r="D2138" s="11" t="s">
        <v>239</v>
      </c>
      <c r="E2138" s="19" t="s">
        <v>4109</v>
      </c>
      <c r="F2138" s="10">
        <v>42036</v>
      </c>
      <c r="G2138" s="10">
        <v>45689</v>
      </c>
      <c r="H2138" s="11">
        <v>11</v>
      </c>
      <c r="I2138" s="20" t="s">
        <v>238</v>
      </c>
      <c r="J2138" s="11" t="s">
        <v>240</v>
      </c>
      <c r="K2138" s="11" t="s">
        <v>4263</v>
      </c>
      <c r="L2138" s="11">
        <v>2</v>
      </c>
    </row>
    <row r="2139" spans="1:12">
      <c r="A2139" s="11" t="s">
        <v>3866</v>
      </c>
      <c r="D2139" s="11" t="s">
        <v>239</v>
      </c>
      <c r="E2139" s="19" t="s">
        <v>4110</v>
      </c>
      <c r="F2139" s="10">
        <v>42036</v>
      </c>
      <c r="G2139" s="10">
        <v>45689</v>
      </c>
      <c r="H2139" s="11">
        <v>11</v>
      </c>
      <c r="I2139" s="20" t="s">
        <v>238</v>
      </c>
      <c r="J2139" s="11" t="s">
        <v>240</v>
      </c>
      <c r="K2139" s="11" t="s">
        <v>4263</v>
      </c>
      <c r="L2139" s="11">
        <v>2</v>
      </c>
    </row>
    <row r="2140" spans="1:12">
      <c r="A2140" s="11" t="s">
        <v>3867</v>
      </c>
      <c r="D2140" s="11" t="s">
        <v>239</v>
      </c>
      <c r="E2140" s="19" t="s">
        <v>4111</v>
      </c>
      <c r="F2140" s="10">
        <v>42036</v>
      </c>
      <c r="G2140" s="10">
        <v>45689</v>
      </c>
      <c r="H2140" s="11">
        <v>11</v>
      </c>
      <c r="I2140" s="20" t="s">
        <v>238</v>
      </c>
      <c r="J2140" s="11" t="s">
        <v>240</v>
      </c>
      <c r="K2140" s="11" t="s">
        <v>4263</v>
      </c>
      <c r="L2140" s="11">
        <v>2</v>
      </c>
    </row>
    <row r="2141" spans="1:12">
      <c r="A2141" s="11" t="s">
        <v>3868</v>
      </c>
      <c r="D2141" s="11" t="s">
        <v>239</v>
      </c>
      <c r="E2141" s="19" t="s">
        <v>4112</v>
      </c>
      <c r="F2141" s="10">
        <v>42036</v>
      </c>
      <c r="G2141" s="10">
        <v>45689</v>
      </c>
      <c r="H2141" s="11">
        <v>11</v>
      </c>
      <c r="I2141" s="20" t="s">
        <v>238</v>
      </c>
      <c r="J2141" s="11" t="s">
        <v>240</v>
      </c>
      <c r="K2141" s="11" t="s">
        <v>4263</v>
      </c>
      <c r="L2141" s="11">
        <v>2</v>
      </c>
    </row>
    <row r="2142" spans="1:12">
      <c r="A2142" s="11" t="s">
        <v>3869</v>
      </c>
      <c r="D2142" s="11" t="s">
        <v>239</v>
      </c>
      <c r="E2142" s="19" t="s">
        <v>4113</v>
      </c>
      <c r="F2142" s="10">
        <v>42036</v>
      </c>
      <c r="G2142" s="10">
        <v>45689</v>
      </c>
      <c r="H2142" s="11">
        <v>11</v>
      </c>
      <c r="I2142" s="20" t="s">
        <v>238</v>
      </c>
      <c r="J2142" s="11" t="s">
        <v>240</v>
      </c>
      <c r="K2142" s="11" t="s">
        <v>4263</v>
      </c>
      <c r="L2142" s="11">
        <v>2</v>
      </c>
    </row>
    <row r="2143" spans="1:12">
      <c r="A2143" s="11" t="s">
        <v>3870</v>
      </c>
      <c r="D2143" s="11" t="s">
        <v>239</v>
      </c>
      <c r="E2143" s="19" t="s">
        <v>4114</v>
      </c>
      <c r="F2143" s="10">
        <v>42036</v>
      </c>
      <c r="G2143" s="10">
        <v>45689</v>
      </c>
      <c r="H2143" s="11">
        <v>11</v>
      </c>
      <c r="I2143" s="20" t="s">
        <v>238</v>
      </c>
      <c r="J2143" s="11" t="s">
        <v>240</v>
      </c>
      <c r="K2143" s="11" t="s">
        <v>4263</v>
      </c>
      <c r="L2143" s="11">
        <v>2</v>
      </c>
    </row>
    <row r="2144" spans="1:12">
      <c r="A2144" s="11" t="s">
        <v>3871</v>
      </c>
      <c r="D2144" s="11" t="s">
        <v>239</v>
      </c>
      <c r="E2144" s="19" t="s">
        <v>4115</v>
      </c>
      <c r="F2144" s="10">
        <v>42036</v>
      </c>
      <c r="G2144" s="10">
        <v>45689</v>
      </c>
      <c r="H2144" s="11">
        <v>11</v>
      </c>
      <c r="I2144" s="20" t="s">
        <v>238</v>
      </c>
      <c r="J2144" s="11" t="s">
        <v>240</v>
      </c>
      <c r="K2144" s="11" t="s">
        <v>4263</v>
      </c>
      <c r="L2144" s="11">
        <v>2</v>
      </c>
    </row>
    <row r="2145" spans="1:12">
      <c r="A2145" s="11" t="s">
        <v>3872</v>
      </c>
      <c r="D2145" s="11" t="s">
        <v>239</v>
      </c>
      <c r="E2145" s="19" t="s">
        <v>4116</v>
      </c>
      <c r="F2145" s="10">
        <v>42036</v>
      </c>
      <c r="G2145" s="10">
        <v>45689</v>
      </c>
      <c r="H2145" s="11">
        <v>11</v>
      </c>
      <c r="I2145" s="20" t="s">
        <v>238</v>
      </c>
      <c r="J2145" s="11" t="s">
        <v>240</v>
      </c>
      <c r="K2145" s="11" t="s">
        <v>4263</v>
      </c>
      <c r="L2145" s="11">
        <v>2</v>
      </c>
    </row>
    <row r="2146" spans="1:12">
      <c r="A2146" s="11" t="s">
        <v>3873</v>
      </c>
      <c r="D2146" s="11" t="s">
        <v>239</v>
      </c>
      <c r="E2146" s="19" t="s">
        <v>4117</v>
      </c>
      <c r="F2146" s="10">
        <v>42036</v>
      </c>
      <c r="G2146" s="10">
        <v>45689</v>
      </c>
      <c r="H2146" s="11">
        <v>11</v>
      </c>
      <c r="I2146" s="20" t="s">
        <v>238</v>
      </c>
      <c r="J2146" s="11" t="s">
        <v>240</v>
      </c>
      <c r="K2146" s="11" t="s">
        <v>4263</v>
      </c>
      <c r="L2146" s="11">
        <v>2</v>
      </c>
    </row>
    <row r="2147" spans="1:12">
      <c r="A2147" s="11" t="s">
        <v>3874</v>
      </c>
      <c r="D2147" s="11" t="s">
        <v>239</v>
      </c>
      <c r="E2147" s="19" t="s">
        <v>4118</v>
      </c>
      <c r="F2147" s="10">
        <v>42036</v>
      </c>
      <c r="G2147" s="10">
        <v>45689</v>
      </c>
      <c r="H2147" s="11">
        <v>11</v>
      </c>
      <c r="I2147" s="20" t="s">
        <v>238</v>
      </c>
      <c r="J2147" s="11" t="s">
        <v>240</v>
      </c>
      <c r="K2147" s="11" t="s">
        <v>4263</v>
      </c>
      <c r="L2147" s="11">
        <v>2</v>
      </c>
    </row>
    <row r="2148" spans="1:12">
      <c r="A2148" s="11" t="s">
        <v>3875</v>
      </c>
      <c r="D2148" s="11" t="s">
        <v>239</v>
      </c>
      <c r="E2148" s="19" t="s">
        <v>4119</v>
      </c>
      <c r="F2148" s="10">
        <v>42036</v>
      </c>
      <c r="G2148" s="10">
        <v>45689</v>
      </c>
      <c r="H2148" s="11">
        <v>11</v>
      </c>
      <c r="I2148" s="20" t="s">
        <v>238</v>
      </c>
      <c r="J2148" s="11" t="s">
        <v>240</v>
      </c>
      <c r="K2148" s="11" t="s">
        <v>4263</v>
      </c>
      <c r="L2148" s="11">
        <v>2</v>
      </c>
    </row>
    <row r="2149" spans="1:12">
      <c r="A2149" s="11" t="s">
        <v>3876</v>
      </c>
      <c r="D2149" s="11" t="s">
        <v>239</v>
      </c>
      <c r="E2149" s="19" t="s">
        <v>4120</v>
      </c>
      <c r="F2149" s="10">
        <v>42036</v>
      </c>
      <c r="G2149" s="10">
        <v>45689</v>
      </c>
      <c r="H2149" s="11">
        <v>11</v>
      </c>
      <c r="I2149" s="20" t="s">
        <v>238</v>
      </c>
      <c r="J2149" s="11" t="s">
        <v>240</v>
      </c>
      <c r="K2149" s="11" t="s">
        <v>4263</v>
      </c>
      <c r="L2149" s="11">
        <v>2</v>
      </c>
    </row>
    <row r="2150" spans="1:12">
      <c r="A2150" s="11" t="s">
        <v>3877</v>
      </c>
      <c r="D2150" s="11" t="s">
        <v>239</v>
      </c>
      <c r="E2150" s="19" t="s">
        <v>4121</v>
      </c>
      <c r="F2150" s="10">
        <v>42036</v>
      </c>
      <c r="G2150" s="10">
        <v>45689</v>
      </c>
      <c r="H2150" s="11">
        <v>11</v>
      </c>
      <c r="I2150" s="20" t="s">
        <v>238</v>
      </c>
      <c r="J2150" s="11" t="s">
        <v>240</v>
      </c>
      <c r="K2150" s="11" t="s">
        <v>4263</v>
      </c>
      <c r="L2150" s="11">
        <v>2</v>
      </c>
    </row>
    <row r="2151" spans="1:12">
      <c r="A2151" s="11" t="s">
        <v>3878</v>
      </c>
      <c r="D2151" s="11" t="s">
        <v>239</v>
      </c>
      <c r="E2151" s="19" t="s">
        <v>4122</v>
      </c>
      <c r="F2151" s="10">
        <v>42036</v>
      </c>
      <c r="G2151" s="10">
        <v>45689</v>
      </c>
      <c r="H2151" s="11">
        <v>11</v>
      </c>
      <c r="I2151" s="20" t="s">
        <v>238</v>
      </c>
      <c r="J2151" s="11" t="s">
        <v>240</v>
      </c>
      <c r="K2151" s="11" t="s">
        <v>4263</v>
      </c>
      <c r="L2151" s="11">
        <v>2</v>
      </c>
    </row>
    <row r="2152" spans="1:12">
      <c r="A2152" s="11" t="s">
        <v>3879</v>
      </c>
      <c r="D2152" s="11" t="s">
        <v>239</v>
      </c>
      <c r="E2152" s="19" t="s">
        <v>4123</v>
      </c>
      <c r="F2152" s="10">
        <v>42036</v>
      </c>
      <c r="G2152" s="10">
        <v>45689</v>
      </c>
      <c r="H2152" s="11">
        <v>11</v>
      </c>
      <c r="I2152" s="20" t="s">
        <v>238</v>
      </c>
      <c r="J2152" s="11" t="s">
        <v>240</v>
      </c>
      <c r="K2152" s="11" t="s">
        <v>4263</v>
      </c>
      <c r="L2152" s="11">
        <v>2</v>
      </c>
    </row>
    <row r="2153" spans="1:12">
      <c r="A2153" s="11" t="s">
        <v>3880</v>
      </c>
      <c r="D2153" s="11" t="s">
        <v>239</v>
      </c>
      <c r="E2153" s="19" t="s">
        <v>4124</v>
      </c>
      <c r="F2153" s="10">
        <v>42036</v>
      </c>
      <c r="G2153" s="10">
        <v>45689</v>
      </c>
      <c r="H2153" s="11">
        <v>11</v>
      </c>
      <c r="I2153" s="20" t="s">
        <v>238</v>
      </c>
      <c r="J2153" s="11" t="s">
        <v>240</v>
      </c>
      <c r="K2153" s="11" t="s">
        <v>4263</v>
      </c>
      <c r="L2153" s="11">
        <v>2</v>
      </c>
    </row>
    <row r="2154" spans="1:12">
      <c r="A2154" s="11" t="s">
        <v>3881</v>
      </c>
      <c r="D2154" s="11" t="s">
        <v>239</v>
      </c>
      <c r="E2154" s="19" t="s">
        <v>4125</v>
      </c>
      <c r="F2154" s="10">
        <v>42036</v>
      </c>
      <c r="G2154" s="10">
        <v>45689</v>
      </c>
      <c r="H2154" s="11">
        <v>11</v>
      </c>
      <c r="I2154" s="20" t="s">
        <v>238</v>
      </c>
      <c r="J2154" s="11" t="s">
        <v>240</v>
      </c>
      <c r="K2154" s="11" t="s">
        <v>4263</v>
      </c>
      <c r="L2154" s="11">
        <v>2</v>
      </c>
    </row>
    <row r="2155" spans="1:12">
      <c r="A2155" s="11" t="s">
        <v>3882</v>
      </c>
      <c r="D2155" s="11" t="s">
        <v>239</v>
      </c>
      <c r="E2155" s="19" t="s">
        <v>4126</v>
      </c>
      <c r="F2155" s="10">
        <v>42036</v>
      </c>
      <c r="G2155" s="10">
        <v>45689</v>
      </c>
      <c r="H2155" s="11">
        <v>11</v>
      </c>
      <c r="I2155" s="20" t="s">
        <v>238</v>
      </c>
      <c r="J2155" s="11" t="s">
        <v>240</v>
      </c>
      <c r="K2155" s="11" t="s">
        <v>4263</v>
      </c>
      <c r="L2155" s="11">
        <v>2</v>
      </c>
    </row>
    <row r="2156" spans="1:12">
      <c r="A2156" s="11" t="s">
        <v>3883</v>
      </c>
      <c r="D2156" s="11" t="s">
        <v>239</v>
      </c>
      <c r="E2156" s="19" t="s">
        <v>4127</v>
      </c>
      <c r="F2156" s="10">
        <v>42036</v>
      </c>
      <c r="G2156" s="10">
        <v>45689</v>
      </c>
      <c r="H2156" s="11">
        <v>11</v>
      </c>
      <c r="I2156" s="20" t="s">
        <v>238</v>
      </c>
      <c r="J2156" s="11" t="s">
        <v>240</v>
      </c>
      <c r="K2156" s="11" t="s">
        <v>4263</v>
      </c>
      <c r="L2156" s="11">
        <v>2</v>
      </c>
    </row>
    <row r="2157" spans="1:12">
      <c r="A2157" s="11" t="s">
        <v>3884</v>
      </c>
      <c r="D2157" s="11" t="s">
        <v>239</v>
      </c>
      <c r="E2157" s="19" t="s">
        <v>4128</v>
      </c>
      <c r="F2157" s="10">
        <v>42036</v>
      </c>
      <c r="G2157" s="10">
        <v>45689</v>
      </c>
      <c r="H2157" s="11">
        <v>11</v>
      </c>
      <c r="I2157" s="20" t="s">
        <v>238</v>
      </c>
      <c r="J2157" s="11" t="s">
        <v>240</v>
      </c>
      <c r="K2157" s="11" t="s">
        <v>4263</v>
      </c>
      <c r="L2157" s="11">
        <v>2</v>
      </c>
    </row>
    <row r="2158" spans="1:12">
      <c r="A2158" s="11" t="s">
        <v>3885</v>
      </c>
      <c r="D2158" s="11" t="s">
        <v>239</v>
      </c>
      <c r="E2158" s="19" t="s">
        <v>4129</v>
      </c>
      <c r="F2158" s="10">
        <v>42036</v>
      </c>
      <c r="G2158" s="10">
        <v>45689</v>
      </c>
      <c r="H2158" s="11">
        <v>11</v>
      </c>
      <c r="I2158" s="20" t="s">
        <v>238</v>
      </c>
      <c r="J2158" s="11" t="s">
        <v>240</v>
      </c>
      <c r="K2158" s="11" t="s">
        <v>4263</v>
      </c>
      <c r="L2158" s="11">
        <v>2</v>
      </c>
    </row>
    <row r="2159" spans="1:12">
      <c r="A2159" s="11" t="s">
        <v>3886</v>
      </c>
      <c r="D2159" s="11" t="s">
        <v>239</v>
      </c>
      <c r="E2159" s="19" t="s">
        <v>4130</v>
      </c>
      <c r="F2159" s="10">
        <v>42036</v>
      </c>
      <c r="G2159" s="10">
        <v>45689</v>
      </c>
      <c r="H2159" s="11">
        <v>11</v>
      </c>
      <c r="I2159" s="20" t="s">
        <v>238</v>
      </c>
      <c r="J2159" s="11" t="s">
        <v>240</v>
      </c>
      <c r="K2159" s="11" t="s">
        <v>4263</v>
      </c>
      <c r="L2159" s="11">
        <v>2</v>
      </c>
    </row>
    <row r="2160" spans="1:12">
      <c r="A2160" s="11" t="s">
        <v>3887</v>
      </c>
      <c r="D2160" s="11" t="s">
        <v>239</v>
      </c>
      <c r="E2160" s="19" t="s">
        <v>4131</v>
      </c>
      <c r="F2160" s="10">
        <v>42036</v>
      </c>
      <c r="G2160" s="10">
        <v>45689</v>
      </c>
      <c r="H2160" s="11">
        <v>11</v>
      </c>
      <c r="I2160" s="20" t="s">
        <v>238</v>
      </c>
      <c r="J2160" s="11" t="s">
        <v>240</v>
      </c>
      <c r="K2160" s="11" t="s">
        <v>4263</v>
      </c>
      <c r="L2160" s="11">
        <v>2</v>
      </c>
    </row>
    <row r="2161" spans="1:12">
      <c r="A2161" s="11" t="s">
        <v>3888</v>
      </c>
      <c r="D2161" s="11" t="s">
        <v>239</v>
      </c>
      <c r="E2161" s="19" t="s">
        <v>4132</v>
      </c>
      <c r="F2161" s="10">
        <v>42036</v>
      </c>
      <c r="G2161" s="10">
        <v>45689</v>
      </c>
      <c r="H2161" s="11">
        <v>11</v>
      </c>
      <c r="I2161" s="20" t="s">
        <v>238</v>
      </c>
      <c r="J2161" s="11" t="s">
        <v>240</v>
      </c>
      <c r="K2161" s="11" t="s">
        <v>4263</v>
      </c>
      <c r="L2161" s="11">
        <v>2</v>
      </c>
    </row>
    <row r="2162" spans="1:12">
      <c r="A2162" s="11" t="s">
        <v>3889</v>
      </c>
      <c r="D2162" s="11" t="s">
        <v>239</v>
      </c>
      <c r="E2162" s="19" t="s">
        <v>4133</v>
      </c>
      <c r="F2162" s="10">
        <v>42036</v>
      </c>
      <c r="G2162" s="10">
        <v>45689</v>
      </c>
      <c r="H2162" s="11">
        <v>11</v>
      </c>
      <c r="I2162" s="20" t="s">
        <v>238</v>
      </c>
      <c r="J2162" s="11" t="s">
        <v>240</v>
      </c>
      <c r="K2162" s="11" t="s">
        <v>4263</v>
      </c>
      <c r="L2162" s="11">
        <v>2</v>
      </c>
    </row>
    <row r="2163" spans="1:12">
      <c r="A2163" s="11" t="s">
        <v>3890</v>
      </c>
      <c r="D2163" s="11" t="s">
        <v>239</v>
      </c>
      <c r="E2163" s="19" t="s">
        <v>4134</v>
      </c>
      <c r="F2163" s="10">
        <v>42036</v>
      </c>
      <c r="G2163" s="10">
        <v>45689</v>
      </c>
      <c r="H2163" s="11">
        <v>11</v>
      </c>
      <c r="I2163" s="20" t="s">
        <v>238</v>
      </c>
      <c r="J2163" s="11" t="s">
        <v>240</v>
      </c>
      <c r="K2163" s="11" t="s">
        <v>4263</v>
      </c>
      <c r="L2163" s="11">
        <v>2</v>
      </c>
    </row>
    <row r="2164" spans="1:12">
      <c r="A2164" s="11" t="s">
        <v>3891</v>
      </c>
      <c r="D2164" s="11" t="s">
        <v>239</v>
      </c>
      <c r="E2164" s="19" t="s">
        <v>4135</v>
      </c>
      <c r="F2164" s="10">
        <v>42036</v>
      </c>
      <c r="G2164" s="10">
        <v>45689</v>
      </c>
      <c r="H2164" s="11">
        <v>11</v>
      </c>
      <c r="I2164" s="20" t="s">
        <v>238</v>
      </c>
      <c r="J2164" s="11" t="s">
        <v>240</v>
      </c>
      <c r="K2164" s="11" t="s">
        <v>4263</v>
      </c>
      <c r="L2164" s="11">
        <v>2</v>
      </c>
    </row>
    <row r="2165" spans="1:12">
      <c r="A2165" s="11" t="s">
        <v>3892</v>
      </c>
      <c r="D2165" s="11" t="s">
        <v>239</v>
      </c>
      <c r="E2165" s="19" t="s">
        <v>4136</v>
      </c>
      <c r="F2165" s="10">
        <v>42036</v>
      </c>
      <c r="G2165" s="10">
        <v>45689</v>
      </c>
      <c r="H2165" s="11">
        <v>11</v>
      </c>
      <c r="I2165" s="20" t="s">
        <v>238</v>
      </c>
      <c r="J2165" s="11" t="s">
        <v>240</v>
      </c>
      <c r="K2165" s="11" t="s">
        <v>4263</v>
      </c>
      <c r="L2165" s="11">
        <v>2</v>
      </c>
    </row>
    <row r="2166" spans="1:12">
      <c r="A2166" s="11" t="s">
        <v>3893</v>
      </c>
      <c r="D2166" s="11" t="s">
        <v>239</v>
      </c>
      <c r="E2166" s="19" t="s">
        <v>4137</v>
      </c>
      <c r="F2166" s="10">
        <v>42036</v>
      </c>
      <c r="G2166" s="10">
        <v>45689</v>
      </c>
      <c r="H2166" s="11">
        <v>11</v>
      </c>
      <c r="I2166" s="20" t="s">
        <v>238</v>
      </c>
      <c r="J2166" s="11" t="s">
        <v>240</v>
      </c>
      <c r="K2166" s="11" t="s">
        <v>4263</v>
      </c>
      <c r="L2166" s="11">
        <v>2</v>
      </c>
    </row>
    <row r="2167" spans="1:12">
      <c r="A2167" s="11" t="s">
        <v>3894</v>
      </c>
      <c r="D2167" s="11" t="s">
        <v>239</v>
      </c>
      <c r="E2167" s="19" t="s">
        <v>4138</v>
      </c>
      <c r="F2167" s="10">
        <v>42036</v>
      </c>
      <c r="G2167" s="10">
        <v>45689</v>
      </c>
      <c r="H2167" s="11">
        <v>11</v>
      </c>
      <c r="I2167" s="20" t="s">
        <v>238</v>
      </c>
      <c r="J2167" s="11" t="s">
        <v>240</v>
      </c>
      <c r="K2167" s="11" t="s">
        <v>4263</v>
      </c>
      <c r="L2167" s="11">
        <v>2</v>
      </c>
    </row>
    <row r="2168" spans="1:12">
      <c r="A2168" s="11" t="s">
        <v>3895</v>
      </c>
      <c r="D2168" s="11" t="s">
        <v>239</v>
      </c>
      <c r="E2168" s="19" t="s">
        <v>4139</v>
      </c>
      <c r="F2168" s="10">
        <v>42036</v>
      </c>
      <c r="G2168" s="10">
        <v>45689</v>
      </c>
      <c r="H2168" s="11">
        <v>11</v>
      </c>
      <c r="I2168" s="20" t="s">
        <v>238</v>
      </c>
      <c r="J2168" s="11" t="s">
        <v>240</v>
      </c>
      <c r="K2168" s="11" t="s">
        <v>4263</v>
      </c>
      <c r="L2168" s="11">
        <v>2</v>
      </c>
    </row>
    <row r="2169" spans="1:12">
      <c r="A2169" s="11" t="s">
        <v>3896</v>
      </c>
      <c r="D2169" s="11" t="s">
        <v>239</v>
      </c>
      <c r="E2169" s="19" t="s">
        <v>4140</v>
      </c>
      <c r="F2169" s="10">
        <v>42036</v>
      </c>
      <c r="G2169" s="10">
        <v>45689</v>
      </c>
      <c r="H2169" s="11">
        <v>11</v>
      </c>
      <c r="I2169" s="20" t="s">
        <v>238</v>
      </c>
      <c r="J2169" s="11" t="s">
        <v>240</v>
      </c>
      <c r="K2169" s="11" t="s">
        <v>4263</v>
      </c>
      <c r="L2169" s="11">
        <v>2</v>
      </c>
    </row>
    <row r="2170" spans="1:12">
      <c r="A2170" s="11" t="s">
        <v>3897</v>
      </c>
      <c r="D2170" s="11" t="s">
        <v>239</v>
      </c>
      <c r="E2170" s="19" t="s">
        <v>4141</v>
      </c>
      <c r="F2170" s="10">
        <v>42036</v>
      </c>
      <c r="G2170" s="10">
        <v>45689</v>
      </c>
      <c r="H2170" s="11">
        <v>11</v>
      </c>
      <c r="I2170" s="20" t="s">
        <v>238</v>
      </c>
      <c r="J2170" s="11" t="s">
        <v>240</v>
      </c>
      <c r="K2170" s="11" t="s">
        <v>4263</v>
      </c>
      <c r="L2170" s="11">
        <v>2</v>
      </c>
    </row>
    <row r="2171" spans="1:12">
      <c r="A2171" s="11" t="s">
        <v>3898</v>
      </c>
      <c r="D2171" s="11" t="s">
        <v>239</v>
      </c>
      <c r="E2171" s="19" t="s">
        <v>4142</v>
      </c>
      <c r="F2171" s="10">
        <v>42036</v>
      </c>
      <c r="G2171" s="10">
        <v>45689</v>
      </c>
      <c r="H2171" s="11">
        <v>11</v>
      </c>
      <c r="I2171" s="20" t="s">
        <v>238</v>
      </c>
      <c r="J2171" s="11" t="s">
        <v>240</v>
      </c>
      <c r="K2171" s="11" t="s">
        <v>4263</v>
      </c>
      <c r="L2171" s="11">
        <v>2</v>
      </c>
    </row>
    <row r="2172" spans="1:12">
      <c r="A2172" s="11" t="s">
        <v>3899</v>
      </c>
      <c r="D2172" s="11" t="s">
        <v>239</v>
      </c>
      <c r="E2172" s="19" t="s">
        <v>4143</v>
      </c>
      <c r="F2172" s="10">
        <v>42036</v>
      </c>
      <c r="G2172" s="10">
        <v>45689</v>
      </c>
      <c r="H2172" s="11">
        <v>11</v>
      </c>
      <c r="I2172" s="20" t="s">
        <v>238</v>
      </c>
      <c r="J2172" s="11" t="s">
        <v>240</v>
      </c>
      <c r="K2172" s="11" t="s">
        <v>4263</v>
      </c>
      <c r="L2172" s="11">
        <v>2</v>
      </c>
    </row>
    <row r="2173" spans="1:12">
      <c r="A2173" s="11" t="s">
        <v>3900</v>
      </c>
      <c r="D2173" s="11" t="s">
        <v>239</v>
      </c>
      <c r="E2173" s="19" t="s">
        <v>4144</v>
      </c>
      <c r="F2173" s="10">
        <v>42036</v>
      </c>
      <c r="G2173" s="10">
        <v>45689</v>
      </c>
      <c r="H2173" s="11">
        <v>11</v>
      </c>
      <c r="I2173" s="20" t="s">
        <v>238</v>
      </c>
      <c r="J2173" s="11" t="s">
        <v>240</v>
      </c>
      <c r="K2173" s="11" t="s">
        <v>4263</v>
      </c>
      <c r="L2173" s="11">
        <v>2</v>
      </c>
    </row>
    <row r="2174" spans="1:12">
      <c r="A2174" s="11" t="s">
        <v>3901</v>
      </c>
      <c r="D2174" s="11" t="s">
        <v>239</v>
      </c>
      <c r="E2174" s="19" t="s">
        <v>4145</v>
      </c>
      <c r="F2174" s="10">
        <v>42036</v>
      </c>
      <c r="G2174" s="10">
        <v>45689</v>
      </c>
      <c r="H2174" s="11">
        <v>11</v>
      </c>
      <c r="I2174" s="20" t="s">
        <v>238</v>
      </c>
      <c r="J2174" s="11" t="s">
        <v>240</v>
      </c>
      <c r="K2174" s="11" t="s">
        <v>4263</v>
      </c>
      <c r="L2174" s="11">
        <v>2</v>
      </c>
    </row>
    <row r="2175" spans="1:12">
      <c r="A2175" s="11" t="s">
        <v>3902</v>
      </c>
      <c r="D2175" s="11" t="s">
        <v>239</v>
      </c>
      <c r="E2175" s="19" t="s">
        <v>4146</v>
      </c>
      <c r="F2175" s="10">
        <v>42036</v>
      </c>
      <c r="G2175" s="10">
        <v>45689</v>
      </c>
      <c r="H2175" s="11">
        <v>11</v>
      </c>
      <c r="I2175" s="20" t="s">
        <v>238</v>
      </c>
      <c r="J2175" s="11" t="s">
        <v>240</v>
      </c>
      <c r="K2175" s="11" t="s">
        <v>4263</v>
      </c>
      <c r="L2175" s="11">
        <v>2</v>
      </c>
    </row>
    <row r="2176" spans="1:12">
      <c r="A2176" s="11" t="s">
        <v>3903</v>
      </c>
      <c r="D2176" s="11" t="s">
        <v>239</v>
      </c>
      <c r="E2176" s="19" t="s">
        <v>4147</v>
      </c>
      <c r="F2176" s="10">
        <v>42036</v>
      </c>
      <c r="G2176" s="10">
        <v>45689</v>
      </c>
      <c r="H2176" s="11">
        <v>11</v>
      </c>
      <c r="I2176" s="20" t="s">
        <v>238</v>
      </c>
      <c r="J2176" s="11" t="s">
        <v>240</v>
      </c>
      <c r="K2176" s="11" t="s">
        <v>4263</v>
      </c>
      <c r="L2176" s="11">
        <v>2</v>
      </c>
    </row>
    <row r="2177" spans="1:12">
      <c r="A2177" s="11" t="s">
        <v>3904</v>
      </c>
      <c r="D2177" s="11" t="s">
        <v>239</v>
      </c>
      <c r="E2177" s="19" t="s">
        <v>4148</v>
      </c>
      <c r="F2177" s="10">
        <v>42036</v>
      </c>
      <c r="G2177" s="10">
        <v>45689</v>
      </c>
      <c r="H2177" s="11">
        <v>11</v>
      </c>
      <c r="I2177" s="20" t="s">
        <v>238</v>
      </c>
      <c r="J2177" s="11" t="s">
        <v>240</v>
      </c>
      <c r="K2177" s="11" t="s">
        <v>4263</v>
      </c>
      <c r="L2177" s="11">
        <v>2</v>
      </c>
    </row>
    <row r="2178" spans="1:12">
      <c r="A2178" s="11" t="s">
        <v>3905</v>
      </c>
      <c r="D2178" s="11" t="s">
        <v>239</v>
      </c>
      <c r="E2178" s="19" t="s">
        <v>4149</v>
      </c>
      <c r="F2178" s="10">
        <v>42036</v>
      </c>
      <c r="G2178" s="10">
        <v>45689</v>
      </c>
      <c r="H2178" s="11">
        <v>11</v>
      </c>
      <c r="I2178" s="20" t="s">
        <v>238</v>
      </c>
      <c r="J2178" s="11" t="s">
        <v>240</v>
      </c>
      <c r="K2178" s="11" t="s">
        <v>4263</v>
      </c>
      <c r="L2178" s="11">
        <v>2</v>
      </c>
    </row>
    <row r="2179" spans="1:12">
      <c r="A2179" s="11" t="s">
        <v>3906</v>
      </c>
      <c r="D2179" s="11" t="s">
        <v>239</v>
      </c>
      <c r="E2179" s="19" t="s">
        <v>4150</v>
      </c>
      <c r="F2179" s="10">
        <v>42036</v>
      </c>
      <c r="G2179" s="10">
        <v>45689</v>
      </c>
      <c r="H2179" s="11">
        <v>11</v>
      </c>
      <c r="I2179" s="20" t="s">
        <v>238</v>
      </c>
      <c r="J2179" s="11" t="s">
        <v>240</v>
      </c>
      <c r="K2179" s="11" t="s">
        <v>4263</v>
      </c>
      <c r="L2179" s="11">
        <v>2</v>
      </c>
    </row>
    <row r="2180" spans="1:12">
      <c r="A2180" s="11" t="s">
        <v>3907</v>
      </c>
      <c r="D2180" s="11" t="s">
        <v>239</v>
      </c>
      <c r="E2180" s="19" t="s">
        <v>4151</v>
      </c>
      <c r="F2180" s="10">
        <v>42036</v>
      </c>
      <c r="G2180" s="10">
        <v>45689</v>
      </c>
      <c r="H2180" s="11">
        <v>11</v>
      </c>
      <c r="I2180" s="20" t="s">
        <v>238</v>
      </c>
      <c r="J2180" s="11" t="s">
        <v>240</v>
      </c>
      <c r="K2180" s="11" t="s">
        <v>4263</v>
      </c>
      <c r="L2180" s="11">
        <v>2</v>
      </c>
    </row>
    <row r="2181" spans="1:12">
      <c r="A2181" s="11" t="s">
        <v>3908</v>
      </c>
      <c r="D2181" s="11" t="s">
        <v>239</v>
      </c>
      <c r="E2181" s="19" t="s">
        <v>4152</v>
      </c>
      <c r="F2181" s="10">
        <v>42036</v>
      </c>
      <c r="G2181" s="10">
        <v>45689</v>
      </c>
      <c r="H2181" s="11">
        <v>11</v>
      </c>
      <c r="I2181" s="20" t="s">
        <v>238</v>
      </c>
      <c r="J2181" s="11" t="s">
        <v>240</v>
      </c>
      <c r="K2181" s="11" t="s">
        <v>4263</v>
      </c>
      <c r="L2181" s="11">
        <v>2</v>
      </c>
    </row>
    <row r="2182" spans="1:12">
      <c r="A2182" s="11" t="s">
        <v>3909</v>
      </c>
      <c r="D2182" s="11" t="s">
        <v>239</v>
      </c>
      <c r="E2182" s="19" t="s">
        <v>4153</v>
      </c>
      <c r="F2182" s="10">
        <v>42036</v>
      </c>
      <c r="G2182" s="10">
        <v>45689</v>
      </c>
      <c r="H2182" s="11">
        <v>11</v>
      </c>
      <c r="I2182" s="20" t="s">
        <v>238</v>
      </c>
      <c r="J2182" s="11" t="s">
        <v>240</v>
      </c>
      <c r="K2182" s="11" t="s">
        <v>4263</v>
      </c>
      <c r="L2182" s="11">
        <v>2</v>
      </c>
    </row>
    <row r="2183" spans="1:12">
      <c r="A2183" s="11" t="s">
        <v>3910</v>
      </c>
      <c r="D2183" s="11" t="s">
        <v>239</v>
      </c>
      <c r="E2183" s="19" t="s">
        <v>4154</v>
      </c>
      <c r="F2183" s="10">
        <v>42036</v>
      </c>
      <c r="G2183" s="10">
        <v>45689</v>
      </c>
      <c r="H2183" s="11">
        <v>11</v>
      </c>
      <c r="I2183" s="20" t="s">
        <v>238</v>
      </c>
      <c r="J2183" s="11" t="s">
        <v>240</v>
      </c>
      <c r="K2183" s="11" t="s">
        <v>4263</v>
      </c>
      <c r="L2183" s="11">
        <v>2</v>
      </c>
    </row>
    <row r="2184" spans="1:12">
      <c r="A2184" s="11" t="s">
        <v>3911</v>
      </c>
      <c r="D2184" s="11" t="s">
        <v>239</v>
      </c>
      <c r="E2184" s="19" t="s">
        <v>4155</v>
      </c>
      <c r="F2184" s="10">
        <v>42036</v>
      </c>
      <c r="G2184" s="10">
        <v>45689</v>
      </c>
      <c r="H2184" s="11">
        <v>11</v>
      </c>
      <c r="I2184" s="20" t="s">
        <v>238</v>
      </c>
      <c r="J2184" s="11" t="s">
        <v>240</v>
      </c>
      <c r="K2184" s="11" t="s">
        <v>4263</v>
      </c>
      <c r="L2184" s="11">
        <v>2</v>
      </c>
    </row>
    <row r="2185" spans="1:12">
      <c r="A2185" s="11" t="s">
        <v>3912</v>
      </c>
      <c r="D2185" s="11" t="s">
        <v>239</v>
      </c>
      <c r="E2185" s="19" t="s">
        <v>4156</v>
      </c>
      <c r="F2185" s="10">
        <v>42036</v>
      </c>
      <c r="G2185" s="10">
        <v>45689</v>
      </c>
      <c r="H2185" s="11">
        <v>11</v>
      </c>
      <c r="I2185" s="20" t="s">
        <v>238</v>
      </c>
      <c r="J2185" s="11" t="s">
        <v>240</v>
      </c>
      <c r="K2185" s="11" t="s">
        <v>4263</v>
      </c>
      <c r="L2185" s="11">
        <v>2</v>
      </c>
    </row>
    <row r="2186" spans="1:12">
      <c r="A2186" s="11" t="s">
        <v>3913</v>
      </c>
      <c r="D2186" s="11" t="s">
        <v>239</v>
      </c>
      <c r="E2186" s="19" t="s">
        <v>4157</v>
      </c>
      <c r="F2186" s="10">
        <v>42036</v>
      </c>
      <c r="G2186" s="10">
        <v>45689</v>
      </c>
      <c r="H2186" s="11">
        <v>11</v>
      </c>
      <c r="I2186" s="20" t="s">
        <v>238</v>
      </c>
      <c r="J2186" s="11" t="s">
        <v>240</v>
      </c>
      <c r="K2186" s="11" t="s">
        <v>4263</v>
      </c>
      <c r="L2186" s="11">
        <v>2</v>
      </c>
    </row>
    <row r="2187" spans="1:12">
      <c r="A2187" s="11" t="s">
        <v>3914</v>
      </c>
      <c r="D2187" s="11" t="s">
        <v>239</v>
      </c>
      <c r="E2187" s="19" t="s">
        <v>4158</v>
      </c>
      <c r="F2187" s="10">
        <v>42036</v>
      </c>
      <c r="G2187" s="10">
        <v>45689</v>
      </c>
      <c r="H2187" s="11">
        <v>11</v>
      </c>
      <c r="I2187" s="20" t="s">
        <v>238</v>
      </c>
      <c r="J2187" s="11" t="s">
        <v>240</v>
      </c>
      <c r="K2187" s="11" t="s">
        <v>4263</v>
      </c>
      <c r="L2187" s="11">
        <v>2</v>
      </c>
    </row>
    <row r="2188" spans="1:12">
      <c r="A2188" s="11" t="s">
        <v>3915</v>
      </c>
      <c r="D2188" s="11" t="s">
        <v>239</v>
      </c>
      <c r="E2188" s="19" t="s">
        <v>4159</v>
      </c>
      <c r="F2188" s="10">
        <v>42036</v>
      </c>
      <c r="G2188" s="10">
        <v>45689</v>
      </c>
      <c r="H2188" s="11">
        <v>11</v>
      </c>
      <c r="I2188" s="20" t="s">
        <v>238</v>
      </c>
      <c r="J2188" s="11" t="s">
        <v>240</v>
      </c>
      <c r="K2188" s="11" t="s">
        <v>4263</v>
      </c>
      <c r="L2188" s="11">
        <v>2</v>
      </c>
    </row>
    <row r="2189" spans="1:12">
      <c r="A2189" s="11" t="s">
        <v>3916</v>
      </c>
      <c r="D2189" s="11" t="s">
        <v>239</v>
      </c>
      <c r="E2189" s="19" t="s">
        <v>4160</v>
      </c>
      <c r="F2189" s="10">
        <v>42036</v>
      </c>
      <c r="G2189" s="10">
        <v>45689</v>
      </c>
      <c r="H2189" s="11">
        <v>11</v>
      </c>
      <c r="I2189" s="20" t="s">
        <v>238</v>
      </c>
      <c r="J2189" s="11" t="s">
        <v>240</v>
      </c>
      <c r="K2189" s="11" t="s">
        <v>4263</v>
      </c>
      <c r="L2189" s="11">
        <v>2</v>
      </c>
    </row>
    <row r="2190" spans="1:12">
      <c r="A2190" s="11" t="s">
        <v>3917</v>
      </c>
      <c r="D2190" s="11" t="s">
        <v>239</v>
      </c>
      <c r="E2190" s="19" t="s">
        <v>4161</v>
      </c>
      <c r="F2190" s="10">
        <v>42036</v>
      </c>
      <c r="G2190" s="10">
        <v>45689</v>
      </c>
      <c r="H2190" s="11">
        <v>11</v>
      </c>
      <c r="I2190" s="20" t="s">
        <v>238</v>
      </c>
      <c r="J2190" s="11" t="s">
        <v>240</v>
      </c>
      <c r="K2190" s="11" t="s">
        <v>4263</v>
      </c>
      <c r="L2190" s="11">
        <v>2</v>
      </c>
    </row>
    <row r="2191" spans="1:12">
      <c r="A2191" s="11" t="s">
        <v>3918</v>
      </c>
      <c r="D2191" s="11" t="s">
        <v>239</v>
      </c>
      <c r="E2191" s="19" t="s">
        <v>4162</v>
      </c>
      <c r="F2191" s="10">
        <v>42036</v>
      </c>
      <c r="G2191" s="10">
        <v>45689</v>
      </c>
      <c r="H2191" s="11">
        <v>11</v>
      </c>
      <c r="I2191" s="20" t="s">
        <v>238</v>
      </c>
      <c r="J2191" s="11" t="s">
        <v>240</v>
      </c>
      <c r="K2191" s="11" t="s">
        <v>4263</v>
      </c>
      <c r="L2191" s="11">
        <v>2</v>
      </c>
    </row>
    <row r="2192" spans="1:12">
      <c r="A2192" s="11" t="s">
        <v>3919</v>
      </c>
      <c r="D2192" s="11" t="s">
        <v>239</v>
      </c>
      <c r="E2192" s="19" t="s">
        <v>4163</v>
      </c>
      <c r="F2192" s="10">
        <v>42036</v>
      </c>
      <c r="G2192" s="10">
        <v>45689</v>
      </c>
      <c r="H2192" s="11">
        <v>11</v>
      </c>
      <c r="I2192" s="20" t="s">
        <v>238</v>
      </c>
      <c r="J2192" s="11" t="s">
        <v>240</v>
      </c>
      <c r="K2192" s="11" t="s">
        <v>4263</v>
      </c>
      <c r="L2192" s="11">
        <v>2</v>
      </c>
    </row>
    <row r="2193" spans="1:12">
      <c r="A2193" s="11" t="s">
        <v>3920</v>
      </c>
      <c r="D2193" s="11" t="s">
        <v>239</v>
      </c>
      <c r="E2193" s="19" t="s">
        <v>4164</v>
      </c>
      <c r="F2193" s="10">
        <v>42036</v>
      </c>
      <c r="G2193" s="10">
        <v>45689</v>
      </c>
      <c r="H2193" s="11">
        <v>11</v>
      </c>
      <c r="I2193" s="20" t="s">
        <v>238</v>
      </c>
      <c r="J2193" s="11" t="s">
        <v>240</v>
      </c>
      <c r="K2193" s="11" t="s">
        <v>4263</v>
      </c>
      <c r="L2193" s="11">
        <v>2</v>
      </c>
    </row>
    <row r="2194" spans="1:12">
      <c r="A2194" s="11" t="s">
        <v>3921</v>
      </c>
      <c r="D2194" s="11" t="s">
        <v>239</v>
      </c>
      <c r="E2194" s="19" t="s">
        <v>4165</v>
      </c>
      <c r="F2194" s="10">
        <v>42036</v>
      </c>
      <c r="G2194" s="10">
        <v>45689</v>
      </c>
      <c r="H2194" s="11">
        <v>11</v>
      </c>
      <c r="I2194" s="20" t="s">
        <v>238</v>
      </c>
      <c r="J2194" s="11" t="s">
        <v>240</v>
      </c>
      <c r="K2194" s="11" t="s">
        <v>4263</v>
      </c>
      <c r="L2194" s="11">
        <v>2</v>
      </c>
    </row>
    <row r="2195" spans="1:12">
      <c r="A2195" s="11" t="s">
        <v>3922</v>
      </c>
      <c r="D2195" s="11" t="s">
        <v>239</v>
      </c>
      <c r="E2195" s="19" t="s">
        <v>4166</v>
      </c>
      <c r="F2195" s="10">
        <v>42036</v>
      </c>
      <c r="G2195" s="10">
        <v>45689</v>
      </c>
      <c r="H2195" s="11">
        <v>11</v>
      </c>
      <c r="I2195" s="20" t="s">
        <v>238</v>
      </c>
      <c r="J2195" s="11" t="s">
        <v>240</v>
      </c>
      <c r="K2195" s="11" t="s">
        <v>4263</v>
      </c>
      <c r="L2195" s="11">
        <v>2</v>
      </c>
    </row>
    <row r="2196" spans="1:12">
      <c r="A2196" s="11" t="s">
        <v>3923</v>
      </c>
      <c r="D2196" s="11" t="s">
        <v>239</v>
      </c>
      <c r="E2196" s="19" t="s">
        <v>4167</v>
      </c>
      <c r="F2196" s="10">
        <v>42036</v>
      </c>
      <c r="G2196" s="10">
        <v>45689</v>
      </c>
      <c r="H2196" s="11">
        <v>11</v>
      </c>
      <c r="I2196" s="20" t="s">
        <v>238</v>
      </c>
      <c r="J2196" s="11" t="s">
        <v>240</v>
      </c>
      <c r="K2196" s="11" t="s">
        <v>4263</v>
      </c>
      <c r="L2196" s="11">
        <v>2</v>
      </c>
    </row>
    <row r="2197" spans="1:12">
      <c r="A2197" s="11" t="s">
        <v>3924</v>
      </c>
      <c r="D2197" s="11" t="s">
        <v>239</v>
      </c>
      <c r="E2197" s="19" t="s">
        <v>4168</v>
      </c>
      <c r="F2197" s="10">
        <v>42036</v>
      </c>
      <c r="G2197" s="10">
        <v>45689</v>
      </c>
      <c r="H2197" s="11">
        <v>11</v>
      </c>
      <c r="I2197" s="20" t="s">
        <v>238</v>
      </c>
      <c r="J2197" s="11" t="s">
        <v>240</v>
      </c>
      <c r="K2197" s="11" t="s">
        <v>4263</v>
      </c>
      <c r="L2197" s="11">
        <v>2</v>
      </c>
    </row>
    <row r="2198" spans="1:12">
      <c r="A2198" s="11" t="s">
        <v>3925</v>
      </c>
      <c r="D2198" s="11" t="s">
        <v>239</v>
      </c>
      <c r="E2198" s="19" t="s">
        <v>4169</v>
      </c>
      <c r="F2198" s="10">
        <v>42036</v>
      </c>
      <c r="G2198" s="10">
        <v>45689</v>
      </c>
      <c r="H2198" s="11">
        <v>11</v>
      </c>
      <c r="I2198" s="20" t="s">
        <v>238</v>
      </c>
      <c r="J2198" s="11" t="s">
        <v>240</v>
      </c>
      <c r="K2198" s="11" t="s">
        <v>4263</v>
      </c>
      <c r="L2198" s="11">
        <v>2</v>
      </c>
    </row>
    <row r="2199" spans="1:12">
      <c r="A2199" s="11" t="s">
        <v>3926</v>
      </c>
      <c r="D2199" s="11" t="s">
        <v>239</v>
      </c>
      <c r="E2199" s="19" t="s">
        <v>4170</v>
      </c>
      <c r="F2199" s="10">
        <v>42036</v>
      </c>
      <c r="G2199" s="10">
        <v>45689</v>
      </c>
      <c r="H2199" s="11">
        <v>11</v>
      </c>
      <c r="I2199" s="20" t="s">
        <v>238</v>
      </c>
      <c r="J2199" s="11" t="s">
        <v>240</v>
      </c>
      <c r="K2199" s="11" t="s">
        <v>4263</v>
      </c>
      <c r="L2199" s="11">
        <v>2</v>
      </c>
    </row>
    <row r="2200" spans="1:12">
      <c r="A2200" s="11" t="s">
        <v>3927</v>
      </c>
      <c r="D2200" s="11" t="s">
        <v>239</v>
      </c>
      <c r="E2200" s="19" t="s">
        <v>4171</v>
      </c>
      <c r="F2200" s="10">
        <v>42036</v>
      </c>
      <c r="G2200" s="10">
        <v>45689</v>
      </c>
      <c r="H2200" s="11">
        <v>11</v>
      </c>
      <c r="I2200" s="20" t="s">
        <v>238</v>
      </c>
      <c r="J2200" s="11" t="s">
        <v>240</v>
      </c>
      <c r="K2200" s="11" t="s">
        <v>4263</v>
      </c>
      <c r="L2200" s="11">
        <v>2</v>
      </c>
    </row>
    <row r="2201" spans="1:12">
      <c r="A2201" s="11" t="s">
        <v>3928</v>
      </c>
      <c r="D2201" s="11" t="s">
        <v>239</v>
      </c>
      <c r="E2201" s="19" t="s">
        <v>4172</v>
      </c>
      <c r="F2201" s="10">
        <v>42036</v>
      </c>
      <c r="G2201" s="10">
        <v>45689</v>
      </c>
      <c r="H2201" s="11">
        <v>11</v>
      </c>
      <c r="I2201" s="20" t="s">
        <v>238</v>
      </c>
      <c r="J2201" s="11" t="s">
        <v>240</v>
      </c>
      <c r="K2201" s="11" t="s">
        <v>4263</v>
      </c>
      <c r="L2201" s="11">
        <v>2</v>
      </c>
    </row>
    <row r="2202" spans="1:12">
      <c r="A2202" s="11" t="s">
        <v>3929</v>
      </c>
      <c r="D2202" s="11" t="s">
        <v>239</v>
      </c>
      <c r="E2202" s="19" t="s">
        <v>4173</v>
      </c>
      <c r="F2202" s="10">
        <v>42036</v>
      </c>
      <c r="G2202" s="10">
        <v>45689</v>
      </c>
      <c r="H2202" s="11">
        <v>11</v>
      </c>
      <c r="I2202" s="20" t="s">
        <v>238</v>
      </c>
      <c r="J2202" s="11" t="s">
        <v>240</v>
      </c>
      <c r="K2202" s="11" t="s">
        <v>4263</v>
      </c>
      <c r="L2202" s="11">
        <v>2</v>
      </c>
    </row>
    <row r="2203" spans="1:12">
      <c r="A2203" s="11" t="s">
        <v>3930</v>
      </c>
      <c r="D2203" s="11" t="s">
        <v>239</v>
      </c>
      <c r="E2203" s="19" t="s">
        <v>4174</v>
      </c>
      <c r="F2203" s="10">
        <v>42036</v>
      </c>
      <c r="G2203" s="10">
        <v>45689</v>
      </c>
      <c r="H2203" s="11">
        <v>11</v>
      </c>
      <c r="I2203" s="20" t="s">
        <v>238</v>
      </c>
      <c r="J2203" s="11" t="s">
        <v>240</v>
      </c>
      <c r="K2203" s="11" t="s">
        <v>4263</v>
      </c>
      <c r="L2203" s="11">
        <v>2</v>
      </c>
    </row>
    <row r="2204" spans="1:12">
      <c r="A2204" s="11" t="s">
        <v>3931</v>
      </c>
      <c r="D2204" s="11" t="s">
        <v>239</v>
      </c>
      <c r="E2204" s="19" t="s">
        <v>4175</v>
      </c>
      <c r="F2204" s="10">
        <v>42036</v>
      </c>
      <c r="G2204" s="10">
        <v>45689</v>
      </c>
      <c r="H2204" s="11">
        <v>11</v>
      </c>
      <c r="I2204" s="20" t="s">
        <v>238</v>
      </c>
      <c r="J2204" s="11" t="s">
        <v>240</v>
      </c>
      <c r="K2204" s="11" t="s">
        <v>4263</v>
      </c>
      <c r="L2204" s="11">
        <v>2</v>
      </c>
    </row>
    <row r="2205" spans="1:12">
      <c r="A2205" s="11" t="s">
        <v>3932</v>
      </c>
      <c r="D2205" s="11" t="s">
        <v>239</v>
      </c>
      <c r="E2205" s="19" t="s">
        <v>4176</v>
      </c>
      <c r="F2205" s="10">
        <v>42036</v>
      </c>
      <c r="G2205" s="10">
        <v>45689</v>
      </c>
      <c r="H2205" s="11">
        <v>11</v>
      </c>
      <c r="I2205" s="20" t="s">
        <v>238</v>
      </c>
      <c r="J2205" s="11" t="s">
        <v>240</v>
      </c>
      <c r="K2205" s="11" t="s">
        <v>4263</v>
      </c>
      <c r="L2205" s="11">
        <v>2</v>
      </c>
    </row>
    <row r="2206" spans="1:12">
      <c r="A2206" s="11" t="s">
        <v>3933</v>
      </c>
      <c r="D2206" s="11" t="s">
        <v>239</v>
      </c>
      <c r="E2206" s="19" t="s">
        <v>4177</v>
      </c>
      <c r="F2206" s="10">
        <v>42036</v>
      </c>
      <c r="G2206" s="10">
        <v>45689</v>
      </c>
      <c r="H2206" s="11">
        <v>11</v>
      </c>
      <c r="I2206" s="20" t="s">
        <v>238</v>
      </c>
      <c r="J2206" s="11" t="s">
        <v>240</v>
      </c>
      <c r="K2206" s="11" t="s">
        <v>4263</v>
      </c>
      <c r="L2206" s="11">
        <v>2</v>
      </c>
    </row>
    <row r="2207" spans="1:12">
      <c r="A2207" s="11" t="s">
        <v>3934</v>
      </c>
      <c r="D2207" s="11" t="s">
        <v>239</v>
      </c>
      <c r="E2207" s="19" t="s">
        <v>4178</v>
      </c>
      <c r="F2207" s="10">
        <v>42036</v>
      </c>
      <c r="G2207" s="10">
        <v>45689</v>
      </c>
      <c r="H2207" s="11">
        <v>11</v>
      </c>
      <c r="I2207" s="20" t="s">
        <v>238</v>
      </c>
      <c r="J2207" s="11" t="s">
        <v>240</v>
      </c>
      <c r="K2207" s="11" t="s">
        <v>4263</v>
      </c>
      <c r="L2207" s="11">
        <v>2</v>
      </c>
    </row>
    <row r="2208" spans="1:12">
      <c r="A2208" s="11" t="s">
        <v>3935</v>
      </c>
      <c r="D2208" s="11" t="s">
        <v>239</v>
      </c>
      <c r="E2208" s="19" t="s">
        <v>4179</v>
      </c>
      <c r="F2208" s="10">
        <v>42036</v>
      </c>
      <c r="G2208" s="10">
        <v>45689</v>
      </c>
      <c r="H2208" s="11">
        <v>11</v>
      </c>
      <c r="I2208" s="20" t="s">
        <v>238</v>
      </c>
      <c r="J2208" s="11" t="s">
        <v>240</v>
      </c>
      <c r="K2208" s="11" t="s">
        <v>4263</v>
      </c>
      <c r="L2208" s="11">
        <v>2</v>
      </c>
    </row>
    <row r="2209" spans="1:12">
      <c r="A2209" s="11" t="s">
        <v>3936</v>
      </c>
      <c r="D2209" s="11" t="s">
        <v>239</v>
      </c>
      <c r="E2209" s="19" t="s">
        <v>4180</v>
      </c>
      <c r="F2209" s="10">
        <v>42036</v>
      </c>
      <c r="G2209" s="10">
        <v>45689</v>
      </c>
      <c r="H2209" s="11">
        <v>11</v>
      </c>
      <c r="I2209" s="20" t="s">
        <v>238</v>
      </c>
      <c r="J2209" s="11" t="s">
        <v>240</v>
      </c>
      <c r="K2209" s="11" t="s">
        <v>4263</v>
      </c>
      <c r="L2209" s="11">
        <v>2</v>
      </c>
    </row>
    <row r="2210" spans="1:12">
      <c r="A2210" s="11" t="s">
        <v>3937</v>
      </c>
      <c r="D2210" s="11" t="s">
        <v>239</v>
      </c>
      <c r="E2210" s="19" t="s">
        <v>4181</v>
      </c>
      <c r="F2210" s="10">
        <v>42036</v>
      </c>
      <c r="G2210" s="10">
        <v>45689</v>
      </c>
      <c r="H2210" s="11">
        <v>11</v>
      </c>
      <c r="I2210" s="20" t="s">
        <v>238</v>
      </c>
      <c r="J2210" s="11" t="s">
        <v>240</v>
      </c>
      <c r="K2210" s="11" t="s">
        <v>4263</v>
      </c>
      <c r="L2210" s="11">
        <v>2</v>
      </c>
    </row>
    <row r="2211" spans="1:12">
      <c r="A2211" s="11" t="s">
        <v>3938</v>
      </c>
      <c r="D2211" s="11" t="s">
        <v>239</v>
      </c>
      <c r="E2211" s="19" t="s">
        <v>4182</v>
      </c>
      <c r="F2211" s="10">
        <v>42036</v>
      </c>
      <c r="G2211" s="10">
        <v>45689</v>
      </c>
      <c r="H2211" s="11">
        <v>11</v>
      </c>
      <c r="I2211" s="20" t="s">
        <v>238</v>
      </c>
      <c r="J2211" s="11" t="s">
        <v>240</v>
      </c>
      <c r="K2211" s="11" t="s">
        <v>4263</v>
      </c>
      <c r="L2211" s="11">
        <v>2</v>
      </c>
    </row>
    <row r="2212" spans="1:12">
      <c r="A2212" s="11" t="s">
        <v>3939</v>
      </c>
      <c r="D2212" s="11" t="s">
        <v>239</v>
      </c>
      <c r="E2212" s="19" t="s">
        <v>4183</v>
      </c>
      <c r="F2212" s="10">
        <v>42036</v>
      </c>
      <c r="G2212" s="10">
        <v>45689</v>
      </c>
      <c r="H2212" s="11">
        <v>11</v>
      </c>
      <c r="I2212" s="20" t="s">
        <v>238</v>
      </c>
      <c r="J2212" s="11" t="s">
        <v>240</v>
      </c>
      <c r="K2212" s="11" t="s">
        <v>4263</v>
      </c>
      <c r="L2212" s="11">
        <v>2</v>
      </c>
    </row>
    <row r="2213" spans="1:12">
      <c r="A2213" s="11" t="s">
        <v>3940</v>
      </c>
      <c r="D2213" s="11" t="s">
        <v>239</v>
      </c>
      <c r="E2213" s="19" t="s">
        <v>4184</v>
      </c>
      <c r="F2213" s="10">
        <v>42036</v>
      </c>
      <c r="G2213" s="10">
        <v>45689</v>
      </c>
      <c r="H2213" s="11">
        <v>11</v>
      </c>
      <c r="I2213" s="20" t="s">
        <v>238</v>
      </c>
      <c r="J2213" s="11" t="s">
        <v>240</v>
      </c>
      <c r="K2213" s="11" t="s">
        <v>4263</v>
      </c>
      <c r="L2213" s="11">
        <v>2</v>
      </c>
    </row>
    <row r="2214" spans="1:12">
      <c r="A2214" s="11" t="s">
        <v>3941</v>
      </c>
      <c r="D2214" s="11" t="s">
        <v>239</v>
      </c>
      <c r="E2214" s="19" t="s">
        <v>4185</v>
      </c>
      <c r="F2214" s="10">
        <v>42036</v>
      </c>
      <c r="G2214" s="10">
        <v>45689</v>
      </c>
      <c r="H2214" s="11">
        <v>11</v>
      </c>
      <c r="I2214" s="20" t="s">
        <v>238</v>
      </c>
      <c r="J2214" s="11" t="s">
        <v>240</v>
      </c>
      <c r="K2214" s="11" t="s">
        <v>4263</v>
      </c>
      <c r="L2214" s="11">
        <v>2</v>
      </c>
    </row>
    <row r="2215" spans="1:12">
      <c r="A2215" s="11" t="s">
        <v>3942</v>
      </c>
      <c r="D2215" s="11" t="s">
        <v>239</v>
      </c>
      <c r="E2215" s="19" t="s">
        <v>4186</v>
      </c>
      <c r="F2215" s="10">
        <v>42036</v>
      </c>
      <c r="G2215" s="10">
        <v>45689</v>
      </c>
      <c r="H2215" s="11">
        <v>11</v>
      </c>
      <c r="I2215" s="20" t="s">
        <v>238</v>
      </c>
      <c r="J2215" s="11" t="s">
        <v>240</v>
      </c>
      <c r="K2215" s="11" t="s">
        <v>4263</v>
      </c>
      <c r="L2215" s="11">
        <v>2</v>
      </c>
    </row>
    <row r="2216" spans="1:12">
      <c r="A2216" s="11" t="s">
        <v>3943</v>
      </c>
      <c r="D2216" s="11" t="s">
        <v>239</v>
      </c>
      <c r="E2216" s="19" t="s">
        <v>4187</v>
      </c>
      <c r="F2216" s="10">
        <v>42036</v>
      </c>
      <c r="G2216" s="10">
        <v>45689</v>
      </c>
      <c r="H2216" s="11">
        <v>11</v>
      </c>
      <c r="I2216" s="20" t="s">
        <v>238</v>
      </c>
      <c r="J2216" s="11" t="s">
        <v>240</v>
      </c>
      <c r="K2216" s="11" t="s">
        <v>4263</v>
      </c>
      <c r="L2216" s="11">
        <v>2</v>
      </c>
    </row>
    <row r="2217" spans="1:12">
      <c r="A2217" s="11" t="s">
        <v>3944</v>
      </c>
      <c r="D2217" s="11" t="s">
        <v>239</v>
      </c>
      <c r="E2217" s="19" t="s">
        <v>4188</v>
      </c>
      <c r="F2217" s="10">
        <v>42036</v>
      </c>
      <c r="G2217" s="10">
        <v>45689</v>
      </c>
      <c r="H2217" s="11">
        <v>11</v>
      </c>
      <c r="I2217" s="20" t="s">
        <v>238</v>
      </c>
      <c r="J2217" s="11" t="s">
        <v>240</v>
      </c>
      <c r="K2217" s="11" t="s">
        <v>4263</v>
      </c>
      <c r="L2217" s="11">
        <v>2</v>
      </c>
    </row>
    <row r="2218" spans="1:12">
      <c r="A2218" s="11" t="s">
        <v>3945</v>
      </c>
      <c r="D2218" s="11" t="s">
        <v>239</v>
      </c>
      <c r="E2218" s="19" t="s">
        <v>4189</v>
      </c>
      <c r="F2218" s="10">
        <v>42036</v>
      </c>
      <c r="G2218" s="10">
        <v>45689</v>
      </c>
      <c r="H2218" s="11">
        <v>11</v>
      </c>
      <c r="I2218" s="20" t="s">
        <v>238</v>
      </c>
      <c r="J2218" s="11" t="s">
        <v>240</v>
      </c>
      <c r="K2218" s="11" t="s">
        <v>4263</v>
      </c>
      <c r="L2218" s="11">
        <v>2</v>
      </c>
    </row>
    <row r="2219" spans="1:12">
      <c r="A2219" s="11" t="s">
        <v>3946</v>
      </c>
      <c r="D2219" s="11" t="s">
        <v>239</v>
      </c>
      <c r="E2219" s="19" t="s">
        <v>4190</v>
      </c>
      <c r="F2219" s="10">
        <v>42036</v>
      </c>
      <c r="G2219" s="10">
        <v>45689</v>
      </c>
      <c r="H2219" s="11">
        <v>11</v>
      </c>
      <c r="I2219" s="20" t="s">
        <v>238</v>
      </c>
      <c r="J2219" s="11" t="s">
        <v>240</v>
      </c>
      <c r="K2219" s="11" t="s">
        <v>4263</v>
      </c>
      <c r="L2219" s="11">
        <v>2</v>
      </c>
    </row>
    <row r="2220" spans="1:12">
      <c r="A2220" s="11" t="s">
        <v>3947</v>
      </c>
      <c r="D2220" s="11" t="s">
        <v>239</v>
      </c>
      <c r="E2220" s="19" t="s">
        <v>4191</v>
      </c>
      <c r="F2220" s="10">
        <v>42036</v>
      </c>
      <c r="G2220" s="10">
        <v>45689</v>
      </c>
      <c r="H2220" s="11">
        <v>11</v>
      </c>
      <c r="I2220" s="20" t="s">
        <v>238</v>
      </c>
      <c r="J2220" s="11" t="s">
        <v>240</v>
      </c>
      <c r="K2220" s="11" t="s">
        <v>4263</v>
      </c>
      <c r="L2220" s="11">
        <v>2</v>
      </c>
    </row>
    <row r="2221" spans="1:12">
      <c r="A2221" s="11" t="s">
        <v>3948</v>
      </c>
      <c r="D2221" s="11" t="s">
        <v>239</v>
      </c>
      <c r="E2221" s="19" t="s">
        <v>4192</v>
      </c>
      <c r="F2221" s="10">
        <v>42036</v>
      </c>
      <c r="G2221" s="10">
        <v>45689</v>
      </c>
      <c r="H2221" s="11">
        <v>11</v>
      </c>
      <c r="I2221" s="20" t="s">
        <v>238</v>
      </c>
      <c r="J2221" s="11" t="s">
        <v>240</v>
      </c>
      <c r="K2221" s="11" t="s">
        <v>4263</v>
      </c>
      <c r="L2221" s="11">
        <v>2</v>
      </c>
    </row>
    <row r="2222" spans="1:12">
      <c r="A2222" s="11" t="s">
        <v>3949</v>
      </c>
      <c r="D2222" s="11" t="s">
        <v>239</v>
      </c>
      <c r="E2222" s="19" t="s">
        <v>4193</v>
      </c>
      <c r="F2222" s="10">
        <v>42036</v>
      </c>
      <c r="G2222" s="10">
        <v>45689</v>
      </c>
      <c r="H2222" s="11">
        <v>11</v>
      </c>
      <c r="I2222" s="20" t="s">
        <v>238</v>
      </c>
      <c r="J2222" s="11" t="s">
        <v>240</v>
      </c>
      <c r="K2222" s="11" t="s">
        <v>4263</v>
      </c>
      <c r="L2222" s="11">
        <v>2</v>
      </c>
    </row>
    <row r="2223" spans="1:12">
      <c r="A2223" s="11" t="s">
        <v>3950</v>
      </c>
      <c r="D2223" s="11" t="s">
        <v>239</v>
      </c>
      <c r="E2223" s="19" t="s">
        <v>4194</v>
      </c>
      <c r="F2223" s="10">
        <v>42036</v>
      </c>
      <c r="G2223" s="10">
        <v>45689</v>
      </c>
      <c r="H2223" s="11">
        <v>11</v>
      </c>
      <c r="I2223" s="20" t="s">
        <v>238</v>
      </c>
      <c r="J2223" s="11" t="s">
        <v>240</v>
      </c>
      <c r="K2223" s="11" t="s">
        <v>4263</v>
      </c>
      <c r="L2223" s="11">
        <v>2</v>
      </c>
    </row>
    <row r="2224" spans="1:12">
      <c r="A2224" s="11" t="s">
        <v>3951</v>
      </c>
      <c r="D2224" s="11" t="s">
        <v>239</v>
      </c>
      <c r="E2224" s="19" t="s">
        <v>4195</v>
      </c>
      <c r="F2224" s="10">
        <v>42036</v>
      </c>
      <c r="G2224" s="10">
        <v>45689</v>
      </c>
      <c r="H2224" s="11">
        <v>11</v>
      </c>
      <c r="I2224" s="20" t="s">
        <v>238</v>
      </c>
      <c r="J2224" s="11" t="s">
        <v>240</v>
      </c>
      <c r="K2224" s="11" t="s">
        <v>4263</v>
      </c>
      <c r="L2224" s="11">
        <v>2</v>
      </c>
    </row>
    <row r="2225" spans="1:12">
      <c r="A2225" s="11" t="s">
        <v>3952</v>
      </c>
      <c r="D2225" s="11" t="s">
        <v>239</v>
      </c>
      <c r="E2225" s="19" t="s">
        <v>4196</v>
      </c>
      <c r="F2225" s="10">
        <v>42036</v>
      </c>
      <c r="G2225" s="10">
        <v>45689</v>
      </c>
      <c r="H2225" s="11">
        <v>11</v>
      </c>
      <c r="I2225" s="20" t="s">
        <v>238</v>
      </c>
      <c r="J2225" s="11" t="s">
        <v>240</v>
      </c>
      <c r="K2225" s="11" t="s">
        <v>4263</v>
      </c>
      <c r="L2225" s="11">
        <v>2</v>
      </c>
    </row>
    <row r="2226" spans="1:12">
      <c r="A2226" s="11" t="s">
        <v>3953</v>
      </c>
      <c r="D2226" s="11" t="s">
        <v>239</v>
      </c>
      <c r="E2226" s="19" t="s">
        <v>4197</v>
      </c>
      <c r="F2226" s="10">
        <v>42036</v>
      </c>
      <c r="G2226" s="10">
        <v>45689</v>
      </c>
      <c r="H2226" s="11">
        <v>11</v>
      </c>
      <c r="I2226" s="20" t="s">
        <v>238</v>
      </c>
      <c r="J2226" s="11" t="s">
        <v>240</v>
      </c>
      <c r="K2226" s="11" t="s">
        <v>4263</v>
      </c>
      <c r="L2226" s="11">
        <v>2</v>
      </c>
    </row>
    <row r="2227" spans="1:12">
      <c r="A2227" s="11" t="s">
        <v>3954</v>
      </c>
      <c r="D2227" s="11" t="s">
        <v>239</v>
      </c>
      <c r="E2227" s="19" t="s">
        <v>4198</v>
      </c>
      <c r="F2227" s="10">
        <v>42036</v>
      </c>
      <c r="G2227" s="10">
        <v>45689</v>
      </c>
      <c r="H2227" s="11">
        <v>11</v>
      </c>
      <c r="I2227" s="20" t="s">
        <v>238</v>
      </c>
      <c r="J2227" s="11" t="s">
        <v>240</v>
      </c>
      <c r="K2227" s="11" t="s">
        <v>4263</v>
      </c>
      <c r="L2227" s="11">
        <v>2</v>
      </c>
    </row>
    <row r="2228" spans="1:12">
      <c r="A2228" s="11" t="s">
        <v>3955</v>
      </c>
      <c r="D2228" s="11" t="s">
        <v>239</v>
      </c>
      <c r="E2228" s="19" t="s">
        <v>4199</v>
      </c>
      <c r="F2228" s="10">
        <v>42036</v>
      </c>
      <c r="G2228" s="10">
        <v>45689</v>
      </c>
      <c r="H2228" s="11">
        <v>11</v>
      </c>
      <c r="I2228" s="20" t="s">
        <v>238</v>
      </c>
      <c r="J2228" s="11" t="s">
        <v>240</v>
      </c>
      <c r="K2228" s="11" t="s">
        <v>4263</v>
      </c>
      <c r="L2228" s="11">
        <v>2</v>
      </c>
    </row>
    <row r="2229" spans="1:12">
      <c r="A2229" s="11" t="s">
        <v>3956</v>
      </c>
      <c r="D2229" s="11" t="s">
        <v>239</v>
      </c>
      <c r="E2229" s="19" t="s">
        <v>4200</v>
      </c>
      <c r="F2229" s="10">
        <v>42036</v>
      </c>
      <c r="G2229" s="10">
        <v>45689</v>
      </c>
      <c r="H2229" s="11">
        <v>11</v>
      </c>
      <c r="I2229" s="20" t="s">
        <v>238</v>
      </c>
      <c r="J2229" s="11" t="s">
        <v>240</v>
      </c>
      <c r="K2229" s="11" t="s">
        <v>4263</v>
      </c>
      <c r="L2229" s="11">
        <v>2</v>
      </c>
    </row>
    <row r="2230" spans="1:12">
      <c r="A2230" s="11" t="s">
        <v>3957</v>
      </c>
      <c r="D2230" s="11" t="s">
        <v>239</v>
      </c>
      <c r="E2230" s="19" t="s">
        <v>4201</v>
      </c>
      <c r="F2230" s="10">
        <v>42036</v>
      </c>
      <c r="G2230" s="10">
        <v>45689</v>
      </c>
      <c r="H2230" s="11">
        <v>11</v>
      </c>
      <c r="I2230" s="20" t="s">
        <v>238</v>
      </c>
      <c r="J2230" s="11" t="s">
        <v>240</v>
      </c>
      <c r="K2230" s="11" t="s">
        <v>4263</v>
      </c>
      <c r="L2230" s="11">
        <v>2</v>
      </c>
    </row>
    <row r="2231" spans="1:12">
      <c r="A2231" s="11" t="s">
        <v>3958</v>
      </c>
      <c r="D2231" s="11" t="s">
        <v>239</v>
      </c>
      <c r="E2231" s="19" t="s">
        <v>4202</v>
      </c>
      <c r="F2231" s="10">
        <v>42036</v>
      </c>
      <c r="G2231" s="10">
        <v>45689</v>
      </c>
      <c r="H2231" s="11">
        <v>11</v>
      </c>
      <c r="I2231" s="20" t="s">
        <v>238</v>
      </c>
      <c r="J2231" s="11" t="s">
        <v>240</v>
      </c>
      <c r="K2231" s="11" t="s">
        <v>4263</v>
      </c>
      <c r="L2231" s="11">
        <v>2</v>
      </c>
    </row>
    <row r="2232" spans="1:12">
      <c r="A2232" s="11" t="s">
        <v>3959</v>
      </c>
      <c r="D2232" s="11" t="s">
        <v>239</v>
      </c>
      <c r="E2232" s="19" t="s">
        <v>4203</v>
      </c>
      <c r="F2232" s="10">
        <v>42036</v>
      </c>
      <c r="G2232" s="10">
        <v>45689</v>
      </c>
      <c r="H2232" s="11">
        <v>11</v>
      </c>
      <c r="I2232" s="20" t="s">
        <v>238</v>
      </c>
      <c r="J2232" s="11" t="s">
        <v>240</v>
      </c>
      <c r="K2232" s="11" t="s">
        <v>4263</v>
      </c>
      <c r="L2232" s="11">
        <v>2</v>
      </c>
    </row>
    <row r="2233" spans="1:12">
      <c r="A2233" s="11" t="s">
        <v>3960</v>
      </c>
      <c r="D2233" s="11" t="s">
        <v>239</v>
      </c>
      <c r="E2233" s="19" t="s">
        <v>4204</v>
      </c>
      <c r="F2233" s="10">
        <v>42036</v>
      </c>
      <c r="G2233" s="10">
        <v>45689</v>
      </c>
      <c r="H2233" s="11">
        <v>11</v>
      </c>
      <c r="I2233" s="20" t="s">
        <v>238</v>
      </c>
      <c r="J2233" s="11" t="s">
        <v>240</v>
      </c>
      <c r="K2233" s="11" t="s">
        <v>4263</v>
      </c>
      <c r="L2233" s="11">
        <v>2</v>
      </c>
    </row>
    <row r="2234" spans="1:12">
      <c r="A2234" s="11" t="s">
        <v>3961</v>
      </c>
      <c r="D2234" s="11" t="s">
        <v>239</v>
      </c>
      <c r="E2234" s="19" t="s">
        <v>4205</v>
      </c>
      <c r="F2234" s="10">
        <v>42036</v>
      </c>
      <c r="G2234" s="10">
        <v>45689</v>
      </c>
      <c r="H2234" s="11">
        <v>11</v>
      </c>
      <c r="I2234" s="20" t="s">
        <v>238</v>
      </c>
      <c r="J2234" s="11" t="s">
        <v>240</v>
      </c>
      <c r="K2234" s="11" t="s">
        <v>4263</v>
      </c>
      <c r="L2234" s="11">
        <v>2</v>
      </c>
    </row>
    <row r="2235" spans="1:12">
      <c r="A2235" s="11" t="s">
        <v>3962</v>
      </c>
      <c r="D2235" s="11" t="s">
        <v>239</v>
      </c>
      <c r="E2235" s="19" t="s">
        <v>4206</v>
      </c>
      <c r="F2235" s="10">
        <v>42036</v>
      </c>
      <c r="G2235" s="10">
        <v>45689</v>
      </c>
      <c r="H2235" s="11">
        <v>11</v>
      </c>
      <c r="I2235" s="20" t="s">
        <v>238</v>
      </c>
      <c r="J2235" s="11" t="s">
        <v>240</v>
      </c>
      <c r="K2235" s="11" t="s">
        <v>4263</v>
      </c>
      <c r="L2235" s="11">
        <v>2</v>
      </c>
    </row>
    <row r="2236" spans="1:12">
      <c r="A2236" s="11" t="s">
        <v>3963</v>
      </c>
      <c r="D2236" s="11" t="s">
        <v>239</v>
      </c>
      <c r="E2236" s="19" t="s">
        <v>4207</v>
      </c>
      <c r="F2236" s="10">
        <v>42036</v>
      </c>
      <c r="G2236" s="10">
        <v>45689</v>
      </c>
      <c r="H2236" s="11">
        <v>11</v>
      </c>
      <c r="I2236" s="20" t="s">
        <v>238</v>
      </c>
      <c r="J2236" s="11" t="s">
        <v>240</v>
      </c>
      <c r="K2236" s="11" t="s">
        <v>4263</v>
      </c>
      <c r="L2236" s="11">
        <v>2</v>
      </c>
    </row>
    <row r="2237" spans="1:12">
      <c r="A2237" s="11" t="s">
        <v>3964</v>
      </c>
      <c r="D2237" s="11" t="s">
        <v>239</v>
      </c>
      <c r="E2237" s="19" t="s">
        <v>4208</v>
      </c>
      <c r="F2237" s="10">
        <v>42036</v>
      </c>
      <c r="G2237" s="10">
        <v>45689</v>
      </c>
      <c r="H2237" s="11">
        <v>11</v>
      </c>
      <c r="I2237" s="20" t="s">
        <v>238</v>
      </c>
      <c r="J2237" s="11" t="s">
        <v>240</v>
      </c>
      <c r="K2237" s="11" t="s">
        <v>4263</v>
      </c>
      <c r="L2237" s="11">
        <v>2</v>
      </c>
    </row>
    <row r="2238" spans="1:12">
      <c r="A2238" s="11" t="s">
        <v>3965</v>
      </c>
      <c r="D2238" s="11" t="s">
        <v>239</v>
      </c>
      <c r="E2238" s="19" t="s">
        <v>4209</v>
      </c>
      <c r="F2238" s="10">
        <v>42036</v>
      </c>
      <c r="G2238" s="10">
        <v>45689</v>
      </c>
      <c r="H2238" s="11">
        <v>11</v>
      </c>
      <c r="I2238" s="20" t="s">
        <v>238</v>
      </c>
      <c r="J2238" s="11" t="s">
        <v>240</v>
      </c>
      <c r="K2238" s="11" t="s">
        <v>4263</v>
      </c>
      <c r="L2238" s="11">
        <v>2</v>
      </c>
    </row>
    <row r="2239" spans="1:12">
      <c r="A2239" s="11" t="s">
        <v>3966</v>
      </c>
      <c r="D2239" s="11" t="s">
        <v>239</v>
      </c>
      <c r="E2239" s="19" t="s">
        <v>4210</v>
      </c>
      <c r="F2239" s="10">
        <v>42036</v>
      </c>
      <c r="G2239" s="10">
        <v>45689</v>
      </c>
      <c r="H2239" s="11">
        <v>11</v>
      </c>
      <c r="I2239" s="20" t="s">
        <v>238</v>
      </c>
      <c r="J2239" s="11" t="s">
        <v>240</v>
      </c>
      <c r="K2239" s="11" t="s">
        <v>4263</v>
      </c>
      <c r="L2239" s="11">
        <v>2</v>
      </c>
    </row>
    <row r="2240" spans="1:12">
      <c r="A2240" s="11" t="s">
        <v>3967</v>
      </c>
      <c r="D2240" s="11" t="s">
        <v>239</v>
      </c>
      <c r="E2240" s="19" t="s">
        <v>4211</v>
      </c>
      <c r="F2240" s="10">
        <v>42036</v>
      </c>
      <c r="G2240" s="10">
        <v>45689</v>
      </c>
      <c r="H2240" s="11">
        <v>11</v>
      </c>
      <c r="I2240" s="20" t="s">
        <v>238</v>
      </c>
      <c r="J2240" s="11" t="s">
        <v>240</v>
      </c>
      <c r="K2240" s="11" t="s">
        <v>4263</v>
      </c>
      <c r="L2240" s="11">
        <v>2</v>
      </c>
    </row>
    <row r="2241" spans="1:12">
      <c r="A2241" s="11" t="s">
        <v>3968</v>
      </c>
      <c r="D2241" s="11" t="s">
        <v>239</v>
      </c>
      <c r="E2241" s="19" t="s">
        <v>4212</v>
      </c>
      <c r="F2241" s="10">
        <v>42036</v>
      </c>
      <c r="G2241" s="10">
        <v>45689</v>
      </c>
      <c r="H2241" s="11">
        <v>11</v>
      </c>
      <c r="I2241" s="20" t="s">
        <v>238</v>
      </c>
      <c r="J2241" s="11" t="s">
        <v>240</v>
      </c>
      <c r="K2241" s="11" t="s">
        <v>4263</v>
      </c>
      <c r="L2241" s="11">
        <v>2</v>
      </c>
    </row>
    <row r="2242" spans="1:12">
      <c r="A2242" s="11" t="s">
        <v>3969</v>
      </c>
      <c r="D2242" s="11" t="s">
        <v>239</v>
      </c>
      <c r="E2242" s="19" t="s">
        <v>4213</v>
      </c>
      <c r="F2242" s="10">
        <v>42036</v>
      </c>
      <c r="G2242" s="10">
        <v>45689</v>
      </c>
      <c r="H2242" s="11">
        <v>11</v>
      </c>
      <c r="I2242" s="20" t="s">
        <v>238</v>
      </c>
      <c r="J2242" s="11" t="s">
        <v>240</v>
      </c>
      <c r="K2242" s="11" t="s">
        <v>4263</v>
      </c>
      <c r="L2242" s="11">
        <v>2</v>
      </c>
    </row>
    <row r="2243" spans="1:12">
      <c r="A2243" s="11" t="s">
        <v>3970</v>
      </c>
      <c r="D2243" s="11" t="s">
        <v>239</v>
      </c>
      <c r="E2243" s="19" t="s">
        <v>4214</v>
      </c>
      <c r="F2243" s="10">
        <v>42036</v>
      </c>
      <c r="G2243" s="10">
        <v>45689</v>
      </c>
      <c r="H2243" s="11">
        <v>11</v>
      </c>
      <c r="I2243" s="20" t="s">
        <v>238</v>
      </c>
      <c r="J2243" s="11" t="s">
        <v>240</v>
      </c>
      <c r="K2243" s="11" t="s">
        <v>4263</v>
      </c>
      <c r="L2243" s="11">
        <v>2</v>
      </c>
    </row>
    <row r="2244" spans="1:12">
      <c r="A2244" s="11" t="s">
        <v>3971</v>
      </c>
      <c r="D2244" s="11" t="s">
        <v>239</v>
      </c>
      <c r="E2244" s="19" t="s">
        <v>4215</v>
      </c>
      <c r="F2244" s="10">
        <v>42036</v>
      </c>
      <c r="G2244" s="10">
        <v>45689</v>
      </c>
      <c r="H2244" s="11">
        <v>11</v>
      </c>
      <c r="I2244" s="20" t="s">
        <v>238</v>
      </c>
      <c r="J2244" s="11" t="s">
        <v>240</v>
      </c>
      <c r="K2244" s="11" t="s">
        <v>4263</v>
      </c>
      <c r="L2244" s="11">
        <v>2</v>
      </c>
    </row>
    <row r="2245" spans="1:12">
      <c r="A2245" s="11" t="s">
        <v>3972</v>
      </c>
      <c r="D2245" s="11" t="s">
        <v>239</v>
      </c>
      <c r="E2245" s="19" t="s">
        <v>4216</v>
      </c>
      <c r="F2245" s="10">
        <v>42036</v>
      </c>
      <c r="G2245" s="10">
        <v>45689</v>
      </c>
      <c r="H2245" s="11">
        <v>11</v>
      </c>
      <c r="I2245" s="20" t="s">
        <v>238</v>
      </c>
      <c r="J2245" s="11" t="s">
        <v>240</v>
      </c>
      <c r="K2245" s="11" t="s">
        <v>4263</v>
      </c>
      <c r="L2245" s="11">
        <v>2</v>
      </c>
    </row>
    <row r="2246" spans="1:12">
      <c r="A2246" s="11" t="s">
        <v>3973</v>
      </c>
      <c r="D2246" s="11" t="s">
        <v>239</v>
      </c>
      <c r="E2246" s="19" t="s">
        <v>4217</v>
      </c>
      <c r="F2246" s="10">
        <v>42036</v>
      </c>
      <c r="G2246" s="10">
        <v>45689</v>
      </c>
      <c r="H2246" s="11">
        <v>11</v>
      </c>
      <c r="I2246" s="20" t="s">
        <v>238</v>
      </c>
      <c r="J2246" s="11" t="s">
        <v>240</v>
      </c>
      <c r="K2246" s="11" t="s">
        <v>4263</v>
      </c>
      <c r="L2246" s="11">
        <v>2</v>
      </c>
    </row>
    <row r="2247" spans="1:12">
      <c r="A2247" s="11" t="s">
        <v>3974</v>
      </c>
      <c r="D2247" s="11" t="s">
        <v>239</v>
      </c>
      <c r="E2247" s="19" t="s">
        <v>4218</v>
      </c>
      <c r="F2247" s="10">
        <v>42036</v>
      </c>
      <c r="G2247" s="10">
        <v>45689</v>
      </c>
      <c r="H2247" s="11">
        <v>11</v>
      </c>
      <c r="I2247" s="20" t="s">
        <v>238</v>
      </c>
      <c r="J2247" s="11" t="s">
        <v>240</v>
      </c>
      <c r="K2247" s="11" t="s">
        <v>4263</v>
      </c>
      <c r="L2247" s="11">
        <v>2</v>
      </c>
    </row>
    <row r="2248" spans="1:12">
      <c r="A2248" s="11" t="s">
        <v>3975</v>
      </c>
      <c r="D2248" s="11" t="s">
        <v>239</v>
      </c>
      <c r="E2248" s="19" t="s">
        <v>4219</v>
      </c>
      <c r="F2248" s="10">
        <v>42036</v>
      </c>
      <c r="G2248" s="10">
        <v>45689</v>
      </c>
      <c r="H2248" s="11">
        <v>11</v>
      </c>
      <c r="I2248" s="20" t="s">
        <v>238</v>
      </c>
      <c r="J2248" s="11" t="s">
        <v>240</v>
      </c>
      <c r="K2248" s="11" t="s">
        <v>4263</v>
      </c>
      <c r="L2248" s="11">
        <v>2</v>
      </c>
    </row>
    <row r="2249" spans="1:12">
      <c r="A2249" s="11" t="s">
        <v>3976</v>
      </c>
      <c r="D2249" s="11" t="s">
        <v>239</v>
      </c>
      <c r="E2249" s="19" t="s">
        <v>4220</v>
      </c>
      <c r="F2249" s="10">
        <v>42036</v>
      </c>
      <c r="G2249" s="10">
        <v>45689</v>
      </c>
      <c r="H2249" s="11">
        <v>11</v>
      </c>
      <c r="I2249" s="20" t="s">
        <v>238</v>
      </c>
      <c r="J2249" s="11" t="s">
        <v>240</v>
      </c>
      <c r="K2249" s="11" t="s">
        <v>4263</v>
      </c>
      <c r="L2249" s="11">
        <v>2</v>
      </c>
    </row>
    <row r="2250" spans="1:12">
      <c r="A2250" s="11" t="s">
        <v>3977</v>
      </c>
      <c r="D2250" s="11" t="s">
        <v>239</v>
      </c>
      <c r="E2250" s="19" t="s">
        <v>4221</v>
      </c>
      <c r="F2250" s="10">
        <v>42036</v>
      </c>
      <c r="G2250" s="10">
        <v>45689</v>
      </c>
      <c r="H2250" s="11">
        <v>11</v>
      </c>
      <c r="I2250" s="20" t="s">
        <v>238</v>
      </c>
      <c r="J2250" s="11" t="s">
        <v>240</v>
      </c>
      <c r="K2250" s="11" t="s">
        <v>4263</v>
      </c>
      <c r="L2250" s="11">
        <v>2</v>
      </c>
    </row>
    <row r="2251" spans="1:12">
      <c r="A2251" s="11" t="s">
        <v>3978</v>
      </c>
      <c r="D2251" s="11" t="s">
        <v>239</v>
      </c>
      <c r="E2251" s="19" t="s">
        <v>4222</v>
      </c>
      <c r="F2251" s="10">
        <v>42036</v>
      </c>
      <c r="G2251" s="10">
        <v>45689</v>
      </c>
      <c r="H2251" s="11">
        <v>11</v>
      </c>
      <c r="I2251" s="20" t="s">
        <v>238</v>
      </c>
      <c r="J2251" s="11" t="s">
        <v>240</v>
      </c>
      <c r="K2251" s="11" t="s">
        <v>4263</v>
      </c>
      <c r="L2251" s="11">
        <v>2</v>
      </c>
    </row>
    <row r="2252" spans="1:12">
      <c r="A2252" s="11" t="s">
        <v>3979</v>
      </c>
      <c r="D2252" s="11" t="s">
        <v>239</v>
      </c>
      <c r="E2252" s="19" t="s">
        <v>4223</v>
      </c>
      <c r="F2252" s="10">
        <v>42036</v>
      </c>
      <c r="G2252" s="10">
        <v>45689</v>
      </c>
      <c r="H2252" s="11">
        <v>11</v>
      </c>
      <c r="I2252" s="20" t="s">
        <v>238</v>
      </c>
      <c r="J2252" s="11" t="s">
        <v>240</v>
      </c>
      <c r="K2252" s="11" t="s">
        <v>4263</v>
      </c>
      <c r="L2252" s="11">
        <v>2</v>
      </c>
    </row>
    <row r="2253" spans="1:12">
      <c r="A2253" s="11" t="s">
        <v>3980</v>
      </c>
      <c r="D2253" s="11" t="s">
        <v>239</v>
      </c>
      <c r="E2253" s="19" t="s">
        <v>4224</v>
      </c>
      <c r="F2253" s="10">
        <v>42036</v>
      </c>
      <c r="G2253" s="10">
        <v>45689</v>
      </c>
      <c r="H2253" s="11">
        <v>11</v>
      </c>
      <c r="I2253" s="20" t="s">
        <v>238</v>
      </c>
      <c r="J2253" s="11" t="s">
        <v>240</v>
      </c>
      <c r="K2253" s="11" t="s">
        <v>4263</v>
      </c>
      <c r="L2253" s="11">
        <v>2</v>
      </c>
    </row>
    <row r="2254" spans="1:12">
      <c r="A2254" s="11" t="s">
        <v>3981</v>
      </c>
      <c r="D2254" s="11" t="s">
        <v>239</v>
      </c>
      <c r="E2254" s="19" t="s">
        <v>4225</v>
      </c>
      <c r="F2254" s="10">
        <v>42036</v>
      </c>
      <c r="G2254" s="10">
        <v>45689</v>
      </c>
      <c r="H2254" s="11">
        <v>11</v>
      </c>
      <c r="I2254" s="20" t="s">
        <v>238</v>
      </c>
      <c r="J2254" s="11" t="s">
        <v>240</v>
      </c>
      <c r="K2254" s="11" t="s">
        <v>4263</v>
      </c>
      <c r="L2254" s="11">
        <v>2</v>
      </c>
    </row>
    <row r="2255" spans="1:12">
      <c r="A2255" s="11" t="s">
        <v>3982</v>
      </c>
      <c r="D2255" s="11" t="s">
        <v>239</v>
      </c>
      <c r="E2255" s="19" t="s">
        <v>4226</v>
      </c>
      <c r="F2255" s="10">
        <v>42036</v>
      </c>
      <c r="G2255" s="10">
        <v>45689</v>
      </c>
      <c r="H2255" s="11">
        <v>11</v>
      </c>
      <c r="I2255" s="20" t="s">
        <v>238</v>
      </c>
      <c r="J2255" s="11" t="s">
        <v>240</v>
      </c>
      <c r="K2255" s="11" t="s">
        <v>4263</v>
      </c>
      <c r="L2255" s="11">
        <v>2</v>
      </c>
    </row>
    <row r="2256" spans="1:12">
      <c r="A2256" s="11" t="s">
        <v>3923</v>
      </c>
      <c r="D2256" s="11" t="s">
        <v>239</v>
      </c>
      <c r="E2256" s="19" t="s">
        <v>4227</v>
      </c>
      <c r="F2256" s="10">
        <v>42036</v>
      </c>
      <c r="G2256" s="10">
        <v>45689</v>
      </c>
      <c r="H2256" s="11">
        <v>11</v>
      </c>
      <c r="I2256" s="20" t="s">
        <v>238</v>
      </c>
      <c r="J2256" s="11" t="s">
        <v>240</v>
      </c>
      <c r="K2256" s="11" t="s">
        <v>4263</v>
      </c>
      <c r="L2256" s="11">
        <v>2</v>
      </c>
    </row>
    <row r="2257" spans="1:12">
      <c r="A2257" s="11" t="s">
        <v>3924</v>
      </c>
      <c r="D2257" s="11" t="s">
        <v>239</v>
      </c>
      <c r="E2257" s="19" t="s">
        <v>4228</v>
      </c>
      <c r="F2257" s="10">
        <v>42036</v>
      </c>
      <c r="G2257" s="10">
        <v>45689</v>
      </c>
      <c r="H2257" s="11">
        <v>11</v>
      </c>
      <c r="I2257" s="20" t="s">
        <v>238</v>
      </c>
      <c r="J2257" s="11" t="s">
        <v>240</v>
      </c>
      <c r="K2257" s="11" t="s">
        <v>4263</v>
      </c>
      <c r="L2257" s="11">
        <v>2</v>
      </c>
    </row>
    <row r="2258" spans="1:12">
      <c r="A2258" s="11" t="s">
        <v>3925</v>
      </c>
      <c r="D2258" s="11" t="s">
        <v>239</v>
      </c>
      <c r="E2258" s="19" t="s">
        <v>4229</v>
      </c>
      <c r="F2258" s="10">
        <v>42036</v>
      </c>
      <c r="G2258" s="10">
        <v>45689</v>
      </c>
      <c r="H2258" s="11">
        <v>11</v>
      </c>
      <c r="I2258" s="20" t="s">
        <v>238</v>
      </c>
      <c r="J2258" s="11" t="s">
        <v>240</v>
      </c>
      <c r="K2258" s="11" t="s">
        <v>4263</v>
      </c>
      <c r="L2258" s="11">
        <v>2</v>
      </c>
    </row>
    <row r="2259" spans="1:12">
      <c r="A2259" s="11" t="s">
        <v>3926</v>
      </c>
      <c r="D2259" s="11" t="s">
        <v>239</v>
      </c>
      <c r="E2259" s="19" t="s">
        <v>4230</v>
      </c>
      <c r="F2259" s="10">
        <v>42036</v>
      </c>
      <c r="G2259" s="10">
        <v>45689</v>
      </c>
      <c r="H2259" s="11">
        <v>11</v>
      </c>
      <c r="I2259" s="20" t="s">
        <v>238</v>
      </c>
      <c r="J2259" s="11" t="s">
        <v>240</v>
      </c>
      <c r="K2259" s="11" t="s">
        <v>4263</v>
      </c>
      <c r="L2259" s="11">
        <v>2</v>
      </c>
    </row>
    <row r="2260" spans="1:12">
      <c r="A2260" s="11" t="s">
        <v>3927</v>
      </c>
      <c r="D2260" s="11" t="s">
        <v>239</v>
      </c>
      <c r="E2260" s="19" t="s">
        <v>4231</v>
      </c>
      <c r="F2260" s="10">
        <v>42036</v>
      </c>
      <c r="G2260" s="10">
        <v>45689</v>
      </c>
      <c r="H2260" s="11">
        <v>11</v>
      </c>
      <c r="I2260" s="20" t="s">
        <v>238</v>
      </c>
      <c r="J2260" s="11" t="s">
        <v>240</v>
      </c>
      <c r="K2260" s="11" t="s">
        <v>4263</v>
      </c>
      <c r="L2260" s="11">
        <v>2</v>
      </c>
    </row>
    <row r="2261" spans="1:12">
      <c r="A2261" s="11" t="s">
        <v>3928</v>
      </c>
      <c r="D2261" s="11" t="s">
        <v>239</v>
      </c>
      <c r="E2261" s="19" t="s">
        <v>4232</v>
      </c>
      <c r="F2261" s="10">
        <v>42036</v>
      </c>
      <c r="G2261" s="10">
        <v>45689</v>
      </c>
      <c r="H2261" s="11">
        <v>11</v>
      </c>
      <c r="I2261" s="20" t="s">
        <v>238</v>
      </c>
      <c r="J2261" s="11" t="s">
        <v>240</v>
      </c>
      <c r="K2261" s="11" t="s">
        <v>4263</v>
      </c>
      <c r="L2261" s="11">
        <v>2</v>
      </c>
    </row>
    <row r="2262" spans="1:12">
      <c r="A2262" s="11" t="s">
        <v>3929</v>
      </c>
      <c r="D2262" s="11" t="s">
        <v>239</v>
      </c>
      <c r="E2262" s="19" t="s">
        <v>4236</v>
      </c>
      <c r="F2262" s="10">
        <v>42036</v>
      </c>
      <c r="G2262" s="10">
        <v>45689</v>
      </c>
      <c r="H2262" s="11">
        <v>11</v>
      </c>
      <c r="I2262" s="20" t="s">
        <v>238</v>
      </c>
      <c r="J2262" s="11" t="s">
        <v>240</v>
      </c>
      <c r="K2262" s="11" t="s">
        <v>4263</v>
      </c>
      <c r="L2262" s="11">
        <v>2</v>
      </c>
    </row>
    <row r="2263" spans="1:12">
      <c r="A2263" s="11" t="s">
        <v>3930</v>
      </c>
      <c r="D2263" s="11" t="s">
        <v>239</v>
      </c>
      <c r="E2263" s="19" t="s">
        <v>4237</v>
      </c>
      <c r="F2263" s="10">
        <v>42036</v>
      </c>
      <c r="G2263" s="10">
        <v>45689</v>
      </c>
      <c r="H2263" s="11">
        <v>11</v>
      </c>
      <c r="I2263" s="20" t="s">
        <v>238</v>
      </c>
      <c r="J2263" s="11" t="s">
        <v>240</v>
      </c>
      <c r="K2263" s="11" t="s">
        <v>4263</v>
      </c>
      <c r="L2263" s="11">
        <v>2</v>
      </c>
    </row>
    <row r="2264" spans="1:12">
      <c r="A2264" s="11" t="s">
        <v>3931</v>
      </c>
      <c r="D2264" s="11" t="s">
        <v>239</v>
      </c>
      <c r="E2264" s="19" t="s">
        <v>4238</v>
      </c>
      <c r="F2264" s="10">
        <v>42036</v>
      </c>
      <c r="G2264" s="10">
        <v>45689</v>
      </c>
      <c r="H2264" s="11">
        <v>11</v>
      </c>
      <c r="I2264" s="20" t="s">
        <v>238</v>
      </c>
      <c r="J2264" s="11" t="s">
        <v>240</v>
      </c>
      <c r="K2264" s="11" t="s">
        <v>4263</v>
      </c>
      <c r="L2264" s="11">
        <v>2</v>
      </c>
    </row>
    <row r="2265" spans="1:12">
      <c r="A2265" s="11" t="s">
        <v>4233</v>
      </c>
      <c r="D2265" s="11" t="s">
        <v>239</v>
      </c>
      <c r="E2265" s="19" t="s">
        <v>4239</v>
      </c>
      <c r="F2265" s="10">
        <v>42036</v>
      </c>
      <c r="G2265" s="10">
        <v>45689</v>
      </c>
      <c r="H2265" s="11">
        <v>11</v>
      </c>
      <c r="I2265" s="20" t="s">
        <v>238</v>
      </c>
      <c r="J2265" s="11" t="s">
        <v>240</v>
      </c>
      <c r="K2265" s="11" t="s">
        <v>4263</v>
      </c>
      <c r="L2265" s="11">
        <v>2</v>
      </c>
    </row>
    <row r="2266" spans="1:12">
      <c r="A2266" s="11" t="s">
        <v>4234</v>
      </c>
      <c r="D2266" s="11" t="s">
        <v>239</v>
      </c>
      <c r="E2266" s="19" t="s">
        <v>4240</v>
      </c>
      <c r="F2266" s="10">
        <v>42036</v>
      </c>
      <c r="G2266" s="10">
        <v>45689</v>
      </c>
      <c r="H2266" s="11">
        <v>11</v>
      </c>
      <c r="I2266" s="20" t="s">
        <v>238</v>
      </c>
      <c r="J2266" s="11" t="s">
        <v>240</v>
      </c>
      <c r="K2266" s="11" t="s">
        <v>4263</v>
      </c>
      <c r="L2266" s="11">
        <v>2</v>
      </c>
    </row>
    <row r="2267" spans="1:12">
      <c r="A2267" s="11" t="s">
        <v>4235</v>
      </c>
      <c r="D2267" s="11" t="s">
        <v>239</v>
      </c>
      <c r="E2267" s="19" t="s">
        <v>4241</v>
      </c>
      <c r="F2267" s="10">
        <v>42036</v>
      </c>
      <c r="G2267" s="10">
        <v>45689</v>
      </c>
      <c r="H2267" s="11">
        <v>11</v>
      </c>
      <c r="I2267" s="20" t="s">
        <v>238</v>
      </c>
      <c r="J2267" s="11" t="s">
        <v>240</v>
      </c>
      <c r="K2267" s="11" t="s">
        <v>4263</v>
      </c>
      <c r="L2267" s="11">
        <v>2</v>
      </c>
    </row>
    <row r="2268" spans="1:12">
      <c r="A2268" s="11" t="s">
        <v>3935</v>
      </c>
      <c r="D2268" s="11" t="s">
        <v>239</v>
      </c>
      <c r="E2268" s="19" t="s">
        <v>4242</v>
      </c>
      <c r="F2268" s="10">
        <v>42036</v>
      </c>
      <c r="G2268" s="10">
        <v>45689</v>
      </c>
      <c r="H2268" s="11">
        <v>11</v>
      </c>
      <c r="I2268" s="20" t="s">
        <v>238</v>
      </c>
      <c r="J2268" s="11" t="s">
        <v>240</v>
      </c>
      <c r="K2268" s="11" t="s">
        <v>4263</v>
      </c>
      <c r="L2268" s="11">
        <v>2</v>
      </c>
    </row>
    <row r="2269" spans="1:12">
      <c r="A2269" s="11" t="s">
        <v>3936</v>
      </c>
      <c r="D2269" s="11" t="s">
        <v>239</v>
      </c>
      <c r="E2269" s="19" t="s">
        <v>4243</v>
      </c>
      <c r="F2269" s="10">
        <v>42036</v>
      </c>
      <c r="G2269" s="10">
        <v>45689</v>
      </c>
      <c r="H2269" s="11">
        <v>11</v>
      </c>
      <c r="I2269" s="20" t="s">
        <v>238</v>
      </c>
      <c r="J2269" s="11" t="s">
        <v>240</v>
      </c>
      <c r="K2269" s="11" t="s">
        <v>4263</v>
      </c>
      <c r="L2269" s="11">
        <v>2</v>
      </c>
    </row>
    <row r="2270" spans="1:12">
      <c r="A2270" s="11" t="s">
        <v>3937</v>
      </c>
      <c r="D2270" s="11" t="s">
        <v>239</v>
      </c>
      <c r="E2270" s="19" t="s">
        <v>4244</v>
      </c>
      <c r="F2270" s="10">
        <v>42036</v>
      </c>
      <c r="G2270" s="10">
        <v>45689</v>
      </c>
      <c r="H2270" s="11">
        <v>11</v>
      </c>
      <c r="I2270" s="20" t="s">
        <v>238</v>
      </c>
      <c r="J2270" s="11" t="s">
        <v>240</v>
      </c>
      <c r="K2270" s="11" t="s">
        <v>4263</v>
      </c>
      <c r="L2270" s="11">
        <v>2</v>
      </c>
    </row>
    <row r="2271" spans="1:12">
      <c r="A2271" s="11" t="s">
        <v>3938</v>
      </c>
      <c r="D2271" s="11" t="s">
        <v>239</v>
      </c>
      <c r="E2271" s="19" t="s">
        <v>4245</v>
      </c>
      <c r="F2271" s="10">
        <v>42036</v>
      </c>
      <c r="G2271" s="10">
        <v>45689</v>
      </c>
      <c r="H2271" s="11">
        <v>11</v>
      </c>
      <c r="I2271" s="20" t="s">
        <v>238</v>
      </c>
      <c r="J2271" s="11" t="s">
        <v>240</v>
      </c>
      <c r="K2271" s="11" t="s">
        <v>4263</v>
      </c>
      <c r="L2271" s="11">
        <v>2</v>
      </c>
    </row>
    <row r="2272" spans="1:12">
      <c r="A2272" s="11" t="s">
        <v>3939</v>
      </c>
      <c r="D2272" s="11" t="s">
        <v>239</v>
      </c>
      <c r="E2272" s="19" t="s">
        <v>4246</v>
      </c>
      <c r="F2272" s="10">
        <v>42036</v>
      </c>
      <c r="G2272" s="10">
        <v>45689</v>
      </c>
      <c r="H2272" s="11">
        <v>11</v>
      </c>
      <c r="I2272" s="20" t="s">
        <v>238</v>
      </c>
      <c r="J2272" s="11" t="s">
        <v>240</v>
      </c>
      <c r="K2272" s="11" t="s">
        <v>4263</v>
      </c>
      <c r="L2272" s="11">
        <v>2</v>
      </c>
    </row>
    <row r="2273" spans="1:12">
      <c r="A2273" s="11" t="s">
        <v>3940</v>
      </c>
      <c r="D2273" s="11" t="s">
        <v>239</v>
      </c>
      <c r="E2273" s="19" t="s">
        <v>4247</v>
      </c>
      <c r="F2273" s="10">
        <v>42036</v>
      </c>
      <c r="G2273" s="10">
        <v>45689</v>
      </c>
      <c r="H2273" s="11">
        <v>11</v>
      </c>
      <c r="I2273" s="20" t="s">
        <v>238</v>
      </c>
      <c r="J2273" s="11" t="s">
        <v>240</v>
      </c>
      <c r="K2273" s="11" t="s">
        <v>4263</v>
      </c>
      <c r="L2273" s="11">
        <v>2</v>
      </c>
    </row>
    <row r="2274" spans="1:12">
      <c r="A2274" s="11" t="s">
        <v>3941</v>
      </c>
      <c r="D2274" s="11" t="s">
        <v>239</v>
      </c>
      <c r="E2274" s="19" t="s">
        <v>4248</v>
      </c>
      <c r="F2274" s="10">
        <v>42036</v>
      </c>
      <c r="G2274" s="10">
        <v>45689</v>
      </c>
      <c r="H2274" s="11">
        <v>11</v>
      </c>
      <c r="I2274" s="20" t="s">
        <v>238</v>
      </c>
      <c r="J2274" s="11" t="s">
        <v>240</v>
      </c>
      <c r="K2274" s="11" t="s">
        <v>4263</v>
      </c>
      <c r="L2274" s="11">
        <v>2</v>
      </c>
    </row>
    <row r="2275" spans="1:12">
      <c r="A2275" s="11" t="s">
        <v>3942</v>
      </c>
      <c r="D2275" s="11" t="s">
        <v>239</v>
      </c>
      <c r="E2275" s="19" t="s">
        <v>4249</v>
      </c>
      <c r="F2275" s="10">
        <v>42036</v>
      </c>
      <c r="G2275" s="10">
        <v>45689</v>
      </c>
      <c r="H2275" s="11">
        <v>11</v>
      </c>
      <c r="I2275" s="20" t="s">
        <v>238</v>
      </c>
      <c r="J2275" s="11" t="s">
        <v>240</v>
      </c>
      <c r="K2275" s="11" t="s">
        <v>4263</v>
      </c>
      <c r="L2275" s="11">
        <v>2</v>
      </c>
    </row>
    <row r="2276" spans="1:12">
      <c r="A2276" s="11" t="s">
        <v>3943</v>
      </c>
      <c r="D2276" s="11" t="s">
        <v>239</v>
      </c>
      <c r="E2276" s="19" t="s">
        <v>4250</v>
      </c>
      <c r="F2276" s="10">
        <v>42036</v>
      </c>
      <c r="G2276" s="10">
        <v>45689</v>
      </c>
      <c r="H2276" s="11">
        <v>11</v>
      </c>
      <c r="I2276" s="20" t="s">
        <v>238</v>
      </c>
      <c r="J2276" s="11" t="s">
        <v>240</v>
      </c>
      <c r="K2276" s="11" t="s">
        <v>4263</v>
      </c>
      <c r="L2276" s="11">
        <v>2</v>
      </c>
    </row>
    <row r="2277" spans="1:12">
      <c r="A2277" s="11" t="s">
        <v>3944</v>
      </c>
      <c r="D2277" s="11" t="s">
        <v>239</v>
      </c>
      <c r="E2277" s="19" t="s">
        <v>4251</v>
      </c>
      <c r="F2277" s="10">
        <v>42036</v>
      </c>
      <c r="G2277" s="10">
        <v>45689</v>
      </c>
      <c r="H2277" s="11">
        <v>11</v>
      </c>
      <c r="I2277" s="20" t="s">
        <v>238</v>
      </c>
      <c r="J2277" s="11" t="s">
        <v>240</v>
      </c>
      <c r="K2277" s="11" t="s">
        <v>4263</v>
      </c>
      <c r="L2277" s="11">
        <v>2</v>
      </c>
    </row>
    <row r="2278" spans="1:12">
      <c r="A2278" s="11" t="s">
        <v>3945</v>
      </c>
      <c r="D2278" s="11" t="s">
        <v>239</v>
      </c>
      <c r="E2278" s="19" t="s">
        <v>4252</v>
      </c>
      <c r="F2278" s="10">
        <v>42036</v>
      </c>
      <c r="G2278" s="10">
        <v>45689</v>
      </c>
      <c r="H2278" s="11">
        <v>11</v>
      </c>
      <c r="I2278" s="20" t="s">
        <v>238</v>
      </c>
      <c r="J2278" s="11" t="s">
        <v>240</v>
      </c>
      <c r="K2278" s="11" t="s">
        <v>4263</v>
      </c>
      <c r="L2278" s="11">
        <v>2</v>
      </c>
    </row>
    <row r="2279" spans="1:12">
      <c r="A2279" s="11" t="s">
        <v>3946</v>
      </c>
      <c r="D2279" s="11" t="s">
        <v>239</v>
      </c>
      <c r="E2279" s="19" t="s">
        <v>4253</v>
      </c>
      <c r="F2279" s="10">
        <v>42036</v>
      </c>
      <c r="G2279" s="10">
        <v>45689</v>
      </c>
      <c r="H2279" s="11">
        <v>11</v>
      </c>
      <c r="I2279" s="20" t="s">
        <v>238</v>
      </c>
      <c r="J2279" s="11" t="s">
        <v>240</v>
      </c>
      <c r="K2279" s="11" t="s">
        <v>4263</v>
      </c>
      <c r="L2279" s="11">
        <v>2</v>
      </c>
    </row>
    <row r="2281" spans="1:12">
      <c r="A2281" s="11" t="s">
        <v>4262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6273910C" display="A126273910C" xr:uid="{00000000-0004-0000-0000-000001000000}"/>
    <hyperlink ref="E13" location="A126297238L" display="A126297238L" xr:uid="{00000000-0004-0000-0000-000002000000}"/>
    <hyperlink ref="E14" location="A126285574A" display="A126285574A" xr:uid="{00000000-0004-0000-0000-000003000000}"/>
    <hyperlink ref="E15" location="A126273866F" display="A126273866F" xr:uid="{00000000-0004-0000-0000-000004000000}"/>
    <hyperlink ref="E16" location="A126297194W" display="A126297194W" xr:uid="{00000000-0004-0000-0000-000005000000}"/>
    <hyperlink ref="E17" location="A126285530X" display="A126285530X" xr:uid="{00000000-0004-0000-0000-000006000000}"/>
    <hyperlink ref="E18" location="A126273794F" display="A126273794F" xr:uid="{00000000-0004-0000-0000-000007000000}"/>
    <hyperlink ref="E19" location="A126297122K" display="A126297122K" xr:uid="{00000000-0004-0000-0000-000008000000}"/>
    <hyperlink ref="E20" location="A126285458T" display="A126285458T" xr:uid="{00000000-0004-0000-0000-000009000000}"/>
    <hyperlink ref="E21" location="A126273870W" display="A126273870W" xr:uid="{00000000-0004-0000-0000-00000A000000}"/>
    <hyperlink ref="E22" location="A126297198F" display="A126297198F" xr:uid="{00000000-0004-0000-0000-00000B000000}"/>
    <hyperlink ref="E23" location="A126285534J" display="A126285534J" xr:uid="{00000000-0004-0000-0000-00000C000000}"/>
    <hyperlink ref="E24" location="A126273874F" display="A126273874F" xr:uid="{00000000-0004-0000-0000-00000D000000}"/>
    <hyperlink ref="E25" location="A126297202K" display="A126297202K" xr:uid="{00000000-0004-0000-0000-00000E000000}"/>
    <hyperlink ref="E26" location="A126285538T" display="A126285538T" xr:uid="{00000000-0004-0000-0000-00000F000000}"/>
    <hyperlink ref="E27" location="A126273798R" display="A126273798R" xr:uid="{00000000-0004-0000-0000-000010000000}"/>
    <hyperlink ref="E28" location="A126297126V" display="A126297126V" xr:uid="{00000000-0004-0000-0000-000011000000}"/>
    <hyperlink ref="E29" location="A126285462J" display="A126285462J" xr:uid="{00000000-0004-0000-0000-000012000000}"/>
    <hyperlink ref="E30" location="A126273802V" display="A126273802V" xr:uid="{00000000-0004-0000-0000-000013000000}"/>
    <hyperlink ref="E31" location="A126297130K" display="A126297130K" xr:uid="{00000000-0004-0000-0000-000014000000}"/>
    <hyperlink ref="E32" location="A126285466T" display="A126285466T" xr:uid="{00000000-0004-0000-0000-000015000000}"/>
    <hyperlink ref="E33" location="A126273842L" display="A126273842L" xr:uid="{00000000-0004-0000-0000-000016000000}"/>
    <hyperlink ref="E34" location="A126297170C" display="A126297170C" xr:uid="{00000000-0004-0000-0000-000017000000}"/>
    <hyperlink ref="E35" location="A126285506X" display="A126285506X" xr:uid="{00000000-0004-0000-0000-000018000000}"/>
    <hyperlink ref="E36" location="A126273758W" display="A126273758W" xr:uid="{00000000-0004-0000-0000-000019000000}"/>
    <hyperlink ref="E37" location="A126297086L" display="A126297086L" xr:uid="{00000000-0004-0000-0000-00001A000000}"/>
    <hyperlink ref="E38" location="A126285422R" display="A126285422R" xr:uid="{00000000-0004-0000-0000-00001B000000}"/>
    <hyperlink ref="E39" location="A126273878R" display="A126273878R" xr:uid="{00000000-0004-0000-0000-00001C000000}"/>
    <hyperlink ref="E40" location="A126297206V" display="A126297206V" xr:uid="{00000000-0004-0000-0000-00001D000000}"/>
    <hyperlink ref="E41" location="A126285542J" display="A126285542J" xr:uid="{00000000-0004-0000-0000-00001E000000}"/>
    <hyperlink ref="E42" location="A126273846W" display="A126273846W" xr:uid="{00000000-0004-0000-0000-00001F000000}"/>
    <hyperlink ref="E43" location="A126297174L" display="A126297174L" xr:uid="{00000000-0004-0000-0000-000020000000}"/>
    <hyperlink ref="E44" location="A126285510R" display="A126285510R" xr:uid="{00000000-0004-0000-0000-000021000000}"/>
    <hyperlink ref="E45" location="A126273890F" display="A126273890F" xr:uid="{00000000-0004-0000-0000-000022000000}"/>
    <hyperlink ref="E46" location="A126297218C" display="A126297218C" xr:uid="{00000000-0004-0000-0000-000023000000}"/>
    <hyperlink ref="E47" location="A126285554T" display="A126285554T" xr:uid="{00000000-0004-0000-0000-000024000000}"/>
    <hyperlink ref="E48" location="A126273762L" display="A126273762L" xr:uid="{00000000-0004-0000-0000-000025000000}"/>
    <hyperlink ref="E49" location="A126297090C" display="A126297090C" xr:uid="{00000000-0004-0000-0000-000026000000}"/>
    <hyperlink ref="E50" location="A126285426X" display="A126285426X" xr:uid="{00000000-0004-0000-0000-000027000000}"/>
    <hyperlink ref="E51" location="A126273698F" display="A126273698F" xr:uid="{00000000-0004-0000-0000-000028000000}"/>
    <hyperlink ref="E52" location="A126297026K" display="A126297026K" xr:uid="{00000000-0004-0000-0000-000029000000}"/>
    <hyperlink ref="E53" location="A126285362X" display="A126285362X" xr:uid="{00000000-0004-0000-0000-00002A000000}"/>
    <hyperlink ref="E54" location="A126273726C" display="A126273726C" xr:uid="{00000000-0004-0000-0000-00002B000000}"/>
    <hyperlink ref="E55" location="A126297054V" display="A126297054V" xr:uid="{00000000-0004-0000-0000-00002C000000}"/>
    <hyperlink ref="E56" location="A126285390J" display="A126285390J" xr:uid="{00000000-0004-0000-0000-00002D000000}"/>
    <hyperlink ref="E57" location="A126273806C" display="A126273806C" xr:uid="{00000000-0004-0000-0000-00002E000000}"/>
    <hyperlink ref="E58" location="A126297134V" display="A126297134V" xr:uid="{00000000-0004-0000-0000-00002F000000}"/>
    <hyperlink ref="E59" location="A126285470J" display="A126285470J" xr:uid="{00000000-0004-0000-0000-000030000000}"/>
    <hyperlink ref="E60" location="A126273730V" display="A126273730V" xr:uid="{00000000-0004-0000-0000-000031000000}"/>
    <hyperlink ref="E61" location="A126297058C" display="A126297058C" xr:uid="{00000000-0004-0000-0000-000032000000}"/>
    <hyperlink ref="E62" location="A126285394T" display="A126285394T" xr:uid="{00000000-0004-0000-0000-000033000000}"/>
    <hyperlink ref="E63" location="A126273810V" display="A126273810V" xr:uid="{00000000-0004-0000-0000-000034000000}"/>
    <hyperlink ref="E64" location="A126297138C" display="A126297138C" xr:uid="{00000000-0004-0000-0000-000035000000}"/>
    <hyperlink ref="E65" location="A126285474T" display="A126285474T" xr:uid="{00000000-0004-0000-0000-000036000000}"/>
    <hyperlink ref="E66" location="A126273814C" display="A126273814C" xr:uid="{00000000-0004-0000-0000-000037000000}"/>
    <hyperlink ref="E67" location="A126297142V" display="A126297142V" xr:uid="{00000000-0004-0000-0000-000038000000}"/>
    <hyperlink ref="E68" location="A126285478A" display="A126285478A" xr:uid="{00000000-0004-0000-0000-000039000000}"/>
    <hyperlink ref="E69" location="A126273894R" display="A126273894R" xr:uid="{00000000-0004-0000-0000-00003A000000}"/>
    <hyperlink ref="E70" location="A126297222V" display="A126297222V" xr:uid="{00000000-0004-0000-0000-00003B000000}"/>
    <hyperlink ref="E71" location="A126285558A" display="A126285558A" xr:uid="{00000000-0004-0000-0000-00003C000000}"/>
    <hyperlink ref="E72" location="A126273702K" display="A126273702K" xr:uid="{00000000-0004-0000-0000-00003D000000}"/>
    <hyperlink ref="E73" location="A126297030A" display="A126297030A" xr:uid="{00000000-0004-0000-0000-00003E000000}"/>
    <hyperlink ref="E74" location="A126285366J" display="A126285366J" xr:uid="{00000000-0004-0000-0000-00003F000000}"/>
    <hyperlink ref="E75" location="A126273882F" display="A126273882F" xr:uid="{00000000-0004-0000-0000-000040000000}"/>
    <hyperlink ref="E76" location="A126297210K" display="A126297210K" xr:uid="{00000000-0004-0000-0000-000041000000}"/>
    <hyperlink ref="E77" location="A126285546T" display="A126285546T" xr:uid="{00000000-0004-0000-0000-000042000000}"/>
    <hyperlink ref="E78" location="A126273886R" display="A126273886R" xr:uid="{00000000-0004-0000-0000-000043000000}"/>
    <hyperlink ref="E79" location="A126297214V" display="A126297214V" xr:uid="{00000000-0004-0000-0000-000044000000}"/>
    <hyperlink ref="E80" location="A126285550J" display="A126285550J" xr:uid="{00000000-0004-0000-0000-000045000000}"/>
    <hyperlink ref="E81" location="A126273706V" display="A126273706V" xr:uid="{00000000-0004-0000-0000-000046000000}"/>
    <hyperlink ref="E82" location="A126297034K" display="A126297034K" xr:uid="{00000000-0004-0000-0000-000047000000}"/>
    <hyperlink ref="E83" location="A126285370X" display="A126285370X" xr:uid="{00000000-0004-0000-0000-000048000000}"/>
    <hyperlink ref="E84" location="A126273766W" display="A126273766W" xr:uid="{00000000-0004-0000-0000-000049000000}"/>
    <hyperlink ref="E85" location="A126297094L" display="A126297094L" xr:uid="{00000000-0004-0000-0000-00004A000000}"/>
    <hyperlink ref="E86" location="A126285430R" display="A126285430R" xr:uid="{00000000-0004-0000-0000-00004B000000}"/>
    <hyperlink ref="E87" location="A126273818L" display="A126273818L" xr:uid="{00000000-0004-0000-0000-00004C000000}"/>
    <hyperlink ref="E88" location="A126297146C" display="A126297146C" xr:uid="{00000000-0004-0000-0000-00004D000000}"/>
    <hyperlink ref="E89" location="A126285482T" display="A126285482T" xr:uid="{00000000-0004-0000-0000-00004E000000}"/>
    <hyperlink ref="E90" location="A126273898X" display="A126273898X" xr:uid="{00000000-0004-0000-0000-00004F000000}"/>
    <hyperlink ref="E91" location="A126297226C" display="A126297226C" xr:uid="{00000000-0004-0000-0000-000050000000}"/>
    <hyperlink ref="E92" location="A126285562T" display="A126285562T" xr:uid="{00000000-0004-0000-0000-000051000000}"/>
    <hyperlink ref="E93" location="A126273710K" display="A126273710K" xr:uid="{00000000-0004-0000-0000-000052000000}"/>
    <hyperlink ref="E94" location="A126297038V" display="A126297038V" xr:uid="{00000000-0004-0000-0000-000053000000}"/>
    <hyperlink ref="E95" location="A126285374J" display="A126285374J" xr:uid="{00000000-0004-0000-0000-000054000000}"/>
    <hyperlink ref="E96" location="A126273850L" display="A126273850L" xr:uid="{00000000-0004-0000-0000-000055000000}"/>
    <hyperlink ref="E97" location="A126297178W" display="A126297178W" xr:uid="{00000000-0004-0000-0000-000056000000}"/>
    <hyperlink ref="E98" location="A126285514X" display="A126285514X" xr:uid="{00000000-0004-0000-0000-000057000000}"/>
    <hyperlink ref="E99" location="A126273854W" display="A126273854W" xr:uid="{00000000-0004-0000-0000-000058000000}"/>
    <hyperlink ref="E100" location="A126297182L" display="A126297182L" xr:uid="{00000000-0004-0000-0000-000059000000}"/>
    <hyperlink ref="E101" location="A126285518J" display="A126285518J" xr:uid="{00000000-0004-0000-0000-00005A000000}"/>
    <hyperlink ref="E102" location="A126273742C" display="A126273742C" xr:uid="{00000000-0004-0000-0000-00005B000000}"/>
    <hyperlink ref="E103" location="A126297070V" display="A126297070V" xr:uid="{00000000-0004-0000-0000-00005C000000}"/>
    <hyperlink ref="E104" location="A126285406R" display="A126285406R" xr:uid="{00000000-0004-0000-0000-00005D000000}"/>
    <hyperlink ref="E105" location="A126273714V" display="A126273714V" xr:uid="{00000000-0004-0000-0000-00005E000000}"/>
    <hyperlink ref="E106" location="A126297042K" display="A126297042K" xr:uid="{00000000-0004-0000-0000-00005F000000}"/>
    <hyperlink ref="E107" location="A126285378T" display="A126285378T" xr:uid="{00000000-0004-0000-0000-000060000000}"/>
    <hyperlink ref="E108" location="A126273770L" display="A126273770L" xr:uid="{00000000-0004-0000-0000-000061000000}"/>
    <hyperlink ref="E109" location="A126297098W" display="A126297098W" xr:uid="{00000000-0004-0000-0000-000062000000}"/>
    <hyperlink ref="E110" location="A126285434X" display="A126285434X" xr:uid="{00000000-0004-0000-0000-000063000000}"/>
    <hyperlink ref="E111" location="A126273734C" display="A126273734C" xr:uid="{00000000-0004-0000-0000-000064000000}"/>
    <hyperlink ref="E112" location="A126297062V" display="A126297062V" xr:uid="{00000000-0004-0000-0000-000065000000}"/>
    <hyperlink ref="E113" location="A126285398A" display="A126285398A" xr:uid="{00000000-0004-0000-0000-000066000000}"/>
    <hyperlink ref="E114" location="A126273774W" display="A126273774W" xr:uid="{00000000-0004-0000-0000-000067000000}"/>
    <hyperlink ref="E115" location="A126297102A" display="A126297102A" xr:uid="{00000000-0004-0000-0000-000068000000}"/>
    <hyperlink ref="E116" location="A126285438J" display="A126285438J" xr:uid="{00000000-0004-0000-0000-000069000000}"/>
    <hyperlink ref="E117" location="A126273746L" display="A126273746L" xr:uid="{00000000-0004-0000-0000-00006A000000}"/>
    <hyperlink ref="E118" location="A126297074C" display="A126297074C" xr:uid="{00000000-0004-0000-0000-00006B000000}"/>
    <hyperlink ref="E119" location="A126285410F" display="A126285410F" xr:uid="{00000000-0004-0000-0000-00006C000000}"/>
    <hyperlink ref="E120" location="A126273778F" display="A126273778F" xr:uid="{00000000-0004-0000-0000-00006D000000}"/>
    <hyperlink ref="E121" location="A126297106K" display="A126297106K" xr:uid="{00000000-0004-0000-0000-00006E000000}"/>
    <hyperlink ref="E122" location="A126285442X" display="A126285442X" xr:uid="{00000000-0004-0000-0000-00006F000000}"/>
    <hyperlink ref="E123" location="A126273822C" display="A126273822C" xr:uid="{00000000-0004-0000-0000-000070000000}"/>
    <hyperlink ref="E124" location="A126297150V" display="A126297150V" xr:uid="{00000000-0004-0000-0000-000071000000}"/>
    <hyperlink ref="E125" location="A126285486A" display="A126285486A" xr:uid="{00000000-0004-0000-0000-000072000000}"/>
    <hyperlink ref="E126" location="A126273782W" display="A126273782W" xr:uid="{00000000-0004-0000-0000-000073000000}"/>
    <hyperlink ref="E127" location="A126297110A" display="A126297110A" xr:uid="{00000000-0004-0000-0000-000074000000}"/>
    <hyperlink ref="E128" location="A126285446J" display="A126285446J" xr:uid="{00000000-0004-0000-0000-000075000000}"/>
    <hyperlink ref="E129" location="A126273750C" display="A126273750C" xr:uid="{00000000-0004-0000-0000-000076000000}"/>
    <hyperlink ref="E130" location="A126297078L" display="A126297078L" xr:uid="{00000000-0004-0000-0000-000077000000}"/>
    <hyperlink ref="E131" location="A126285414R" display="A126285414R" xr:uid="{00000000-0004-0000-0000-000078000000}"/>
    <hyperlink ref="E132" location="A126273858F" display="A126273858F" xr:uid="{00000000-0004-0000-0000-000079000000}"/>
    <hyperlink ref="E133" location="A126297186W" display="A126297186W" xr:uid="{00000000-0004-0000-0000-00007A000000}"/>
    <hyperlink ref="E134" location="A126285522X" display="A126285522X" xr:uid="{00000000-0004-0000-0000-00007B000000}"/>
    <hyperlink ref="E135" location="A126273826L" display="A126273826L" xr:uid="{00000000-0004-0000-0000-00007C000000}"/>
    <hyperlink ref="E136" location="A126297154C" display="A126297154C" xr:uid="{00000000-0004-0000-0000-00007D000000}"/>
    <hyperlink ref="E137" location="A126285490T" display="A126285490T" xr:uid="{00000000-0004-0000-0000-00007E000000}"/>
    <hyperlink ref="E138" location="A126273830C" display="A126273830C" xr:uid="{00000000-0004-0000-0000-00007F000000}"/>
    <hyperlink ref="E139" location="A126297158L" display="A126297158L" xr:uid="{00000000-0004-0000-0000-000080000000}"/>
    <hyperlink ref="E140" location="A126285494A" display="A126285494A" xr:uid="{00000000-0004-0000-0000-000081000000}"/>
    <hyperlink ref="E141" location="A126273902C" display="A126273902C" xr:uid="{00000000-0004-0000-0000-000082000000}"/>
    <hyperlink ref="E142" location="A126297230V" display="A126297230V" xr:uid="{00000000-0004-0000-0000-000083000000}"/>
    <hyperlink ref="E143" location="A126285566A" display="A126285566A" xr:uid="{00000000-0004-0000-0000-000084000000}"/>
    <hyperlink ref="E144" location="A126273718C" display="A126273718C" xr:uid="{00000000-0004-0000-0000-000085000000}"/>
    <hyperlink ref="E145" location="A126297046V" display="A126297046V" xr:uid="{00000000-0004-0000-0000-000086000000}"/>
    <hyperlink ref="E146" location="A126285382J" display="A126285382J" xr:uid="{00000000-0004-0000-0000-000087000000}"/>
    <hyperlink ref="E147" location="A126273786F" display="A126273786F" xr:uid="{00000000-0004-0000-0000-000088000000}"/>
    <hyperlink ref="E148" location="A126297114K" display="A126297114K" xr:uid="{00000000-0004-0000-0000-000089000000}"/>
    <hyperlink ref="E149" location="A126285450X" display="A126285450X" xr:uid="{00000000-0004-0000-0000-00008A000000}"/>
    <hyperlink ref="E150" location="A126273738L" display="A126273738L" xr:uid="{00000000-0004-0000-0000-00008B000000}"/>
    <hyperlink ref="E151" location="A126297066C" display="A126297066C" xr:uid="{00000000-0004-0000-0000-00008C000000}"/>
    <hyperlink ref="E152" location="A126285402F" display="A126285402F" xr:uid="{00000000-0004-0000-0000-00008D000000}"/>
    <hyperlink ref="E153" location="A126273834L" display="A126273834L" xr:uid="{00000000-0004-0000-0000-00008E000000}"/>
    <hyperlink ref="E154" location="A126297162C" display="A126297162C" xr:uid="{00000000-0004-0000-0000-00008F000000}"/>
    <hyperlink ref="E155" location="A126285498K" display="A126285498K" xr:uid="{00000000-0004-0000-0000-000090000000}"/>
    <hyperlink ref="E156" location="A126273838W" display="A126273838W" xr:uid="{00000000-0004-0000-0000-000091000000}"/>
    <hyperlink ref="E157" location="A126297166L" display="A126297166L" xr:uid="{00000000-0004-0000-0000-000092000000}"/>
    <hyperlink ref="E158" location="A126285502R" display="A126285502R" xr:uid="{00000000-0004-0000-0000-000093000000}"/>
    <hyperlink ref="E159" location="A126273754L" display="A126273754L" xr:uid="{00000000-0004-0000-0000-000094000000}"/>
    <hyperlink ref="E160" location="A126297082C" display="A126297082C" xr:uid="{00000000-0004-0000-0000-000095000000}"/>
    <hyperlink ref="E161" location="A126285418X" display="A126285418X" xr:uid="{00000000-0004-0000-0000-000096000000}"/>
    <hyperlink ref="E162" location="A126273722V" display="A126273722V" xr:uid="{00000000-0004-0000-0000-000097000000}"/>
    <hyperlink ref="E163" location="A126297050K" display="A126297050K" xr:uid="{00000000-0004-0000-0000-000098000000}"/>
    <hyperlink ref="E164" location="A126285386T" display="A126285386T" xr:uid="{00000000-0004-0000-0000-000099000000}"/>
    <hyperlink ref="E165" location="A126273906L" display="A126273906L" xr:uid="{00000000-0004-0000-0000-00009A000000}"/>
    <hyperlink ref="E166" location="A126297234C" display="A126297234C" xr:uid="{00000000-0004-0000-0000-00009B000000}"/>
    <hyperlink ref="E167" location="A126285570T" display="A126285570T" xr:uid="{00000000-0004-0000-0000-00009C000000}"/>
    <hyperlink ref="E168" location="A126273790W" display="A126273790W" xr:uid="{00000000-0004-0000-0000-00009D000000}"/>
    <hyperlink ref="E169" location="A126297118V" display="A126297118V" xr:uid="{00000000-0004-0000-0000-00009E000000}"/>
    <hyperlink ref="E170" location="A126285454J" display="A126285454J" xr:uid="{00000000-0004-0000-0000-00009F000000}"/>
    <hyperlink ref="E171" location="A126273862W" display="A126273862W" xr:uid="{00000000-0004-0000-0000-0000A0000000}"/>
    <hyperlink ref="E172" location="A126297190L" display="A126297190L" xr:uid="{00000000-0004-0000-0000-0000A1000000}"/>
    <hyperlink ref="E173" location="A126285526J" display="A126285526J" xr:uid="{00000000-0004-0000-0000-0000A2000000}"/>
    <hyperlink ref="E174" location="A126279742L" display="A126279742L" xr:uid="{00000000-0004-0000-0000-0000A3000000}"/>
    <hyperlink ref="E175" location="A126303070T" display="A126303070T" xr:uid="{00000000-0004-0000-0000-0000A4000000}"/>
    <hyperlink ref="E176" location="A126291406C" display="A126291406C" xr:uid="{00000000-0004-0000-0000-0000A5000000}"/>
    <hyperlink ref="E177" location="A126279698R" display="A126279698R" xr:uid="{00000000-0004-0000-0000-0000A6000000}"/>
    <hyperlink ref="E178" location="A126303026J" display="A126303026J" xr:uid="{00000000-0004-0000-0000-0000A7000000}"/>
    <hyperlink ref="E179" location="A126291362L" display="A126291362L" xr:uid="{00000000-0004-0000-0000-0000A8000000}"/>
    <hyperlink ref="E180" location="A126279626C" display="A126279626C" xr:uid="{00000000-0004-0000-0000-0000A9000000}"/>
    <hyperlink ref="E181" location="A126302954F" display="A126302954F" xr:uid="{00000000-0004-0000-0000-0000AA000000}"/>
    <hyperlink ref="E182" location="A126291290L" display="A126291290L" xr:uid="{00000000-0004-0000-0000-0000AB000000}"/>
    <hyperlink ref="E183" location="A126279702V" display="A126279702V" xr:uid="{00000000-0004-0000-0000-0000AC000000}"/>
    <hyperlink ref="E184" location="A126303030X" display="A126303030X" xr:uid="{00000000-0004-0000-0000-0000AD000000}"/>
    <hyperlink ref="E185" location="A126291366W" display="A126291366W" xr:uid="{00000000-0004-0000-0000-0000AE000000}"/>
    <hyperlink ref="E186" location="A126279706C" display="A126279706C" xr:uid="{00000000-0004-0000-0000-0000AF000000}"/>
    <hyperlink ref="E187" location="A126303034J" display="A126303034J" xr:uid="{00000000-0004-0000-0000-0000B0000000}"/>
    <hyperlink ref="E188" location="A126291370L" display="A126291370L" xr:uid="{00000000-0004-0000-0000-0000B1000000}"/>
    <hyperlink ref="E189" location="A126279630V" display="A126279630V" xr:uid="{00000000-0004-0000-0000-0000B2000000}"/>
    <hyperlink ref="E190" location="A126302958R" display="A126302958R" xr:uid="{00000000-0004-0000-0000-0000B3000000}"/>
    <hyperlink ref="E191" location="A126291294W" display="A126291294W" xr:uid="{00000000-0004-0000-0000-0000B4000000}"/>
    <hyperlink ref="E192" location="A126279634C" display="A126279634C" xr:uid="{00000000-0004-0000-0000-0000B5000000}"/>
    <hyperlink ref="E193" location="A126302962F" display="A126302962F" xr:uid="{00000000-0004-0000-0000-0000B6000000}"/>
    <hyperlink ref="E194" location="A126291298F" display="A126291298F" xr:uid="{00000000-0004-0000-0000-0000B7000000}"/>
    <hyperlink ref="E195" location="A126279674W" display="A126279674W" xr:uid="{00000000-0004-0000-0000-0000B8000000}"/>
    <hyperlink ref="E196" location="A126303002R" display="A126303002R" xr:uid="{00000000-0004-0000-0000-0000B9000000}"/>
    <hyperlink ref="E197" location="A126291338L" display="A126291338L" xr:uid="{00000000-0004-0000-0000-0000BA000000}"/>
    <hyperlink ref="E198" location="A126279590L" display="A126279590L" xr:uid="{00000000-0004-0000-0000-0000BB000000}"/>
    <hyperlink ref="E199" location="A126302918W" display="A126302918W" xr:uid="{00000000-0004-0000-0000-0000BC000000}"/>
    <hyperlink ref="E200" location="A126291254C" display="A126291254C" xr:uid="{00000000-0004-0000-0000-0000BD000000}"/>
    <hyperlink ref="E201" location="A126279710V" display="A126279710V" xr:uid="{00000000-0004-0000-0000-0000BE000000}"/>
    <hyperlink ref="E202" location="A126303038T" display="A126303038T" xr:uid="{00000000-0004-0000-0000-0000BF000000}"/>
    <hyperlink ref="E203" location="A126291374W" display="A126291374W" xr:uid="{00000000-0004-0000-0000-0000C0000000}"/>
    <hyperlink ref="E204" location="A126279678F" display="A126279678F" xr:uid="{00000000-0004-0000-0000-0000C1000000}"/>
    <hyperlink ref="E205" location="A126303006X" display="A126303006X" xr:uid="{00000000-0004-0000-0000-0000C2000000}"/>
    <hyperlink ref="E206" location="A126291342C" display="A126291342C" xr:uid="{00000000-0004-0000-0000-0000C3000000}"/>
    <hyperlink ref="E207" location="A126279722C" display="A126279722C" xr:uid="{00000000-0004-0000-0000-0000C4000000}"/>
    <hyperlink ref="E208" location="A126303050J" display="A126303050J" xr:uid="{00000000-0004-0000-0000-0000C5000000}"/>
    <hyperlink ref="E209" location="A126291386F" display="A126291386F" xr:uid="{00000000-0004-0000-0000-0000C6000000}"/>
    <hyperlink ref="E210" location="A126279594W" display="A126279594W" xr:uid="{00000000-0004-0000-0000-0000C7000000}"/>
    <hyperlink ref="E211" location="A126302922L" display="A126302922L" xr:uid="{00000000-0004-0000-0000-0000C8000000}"/>
    <hyperlink ref="E212" location="A126291258L" display="A126291258L" xr:uid="{00000000-0004-0000-0000-0000C9000000}"/>
    <hyperlink ref="E213" location="A126279530K" display="A126279530K" xr:uid="{00000000-0004-0000-0000-0000CA000000}"/>
    <hyperlink ref="E214" location="A126302858F" display="A126302858F" xr:uid="{00000000-0004-0000-0000-0000CB000000}"/>
    <hyperlink ref="E215" location="A126291194L" display="A126291194L" xr:uid="{00000000-0004-0000-0000-0000CC000000}"/>
    <hyperlink ref="E216" location="A126279558L" display="A126279558L" xr:uid="{00000000-0004-0000-0000-0000CD000000}"/>
    <hyperlink ref="E217" location="A126302886R" display="A126302886R" xr:uid="{00000000-0004-0000-0000-0000CE000000}"/>
    <hyperlink ref="E218" location="A126291222K" display="A126291222K" xr:uid="{00000000-0004-0000-0000-0000CF000000}"/>
    <hyperlink ref="E219" location="A126279638L" display="A126279638L" xr:uid="{00000000-0004-0000-0000-0000D0000000}"/>
    <hyperlink ref="E220" location="A126302966R" display="A126302966R" xr:uid="{00000000-0004-0000-0000-0000D1000000}"/>
    <hyperlink ref="E221" location="A126291302K" display="A126291302K" xr:uid="{00000000-0004-0000-0000-0000D2000000}"/>
    <hyperlink ref="E222" location="A126279562C" display="A126279562C" xr:uid="{00000000-0004-0000-0000-0000D3000000}"/>
    <hyperlink ref="E223" location="A126302890F" display="A126302890F" xr:uid="{00000000-0004-0000-0000-0000D4000000}"/>
    <hyperlink ref="E224" location="A126291226V" display="A126291226V" xr:uid="{00000000-0004-0000-0000-0000D5000000}"/>
    <hyperlink ref="E225" location="A126279642C" display="A126279642C" xr:uid="{00000000-0004-0000-0000-0000D6000000}"/>
    <hyperlink ref="E226" location="A126302970F" display="A126302970F" xr:uid="{00000000-0004-0000-0000-0000D7000000}"/>
    <hyperlink ref="E227" location="A126291306V" display="A126291306V" xr:uid="{00000000-0004-0000-0000-0000D8000000}"/>
    <hyperlink ref="E228" location="A126279646L" display="A126279646L" xr:uid="{00000000-0004-0000-0000-0000D9000000}"/>
    <hyperlink ref="E229" location="A126302974R" display="A126302974R" xr:uid="{00000000-0004-0000-0000-0000DA000000}"/>
    <hyperlink ref="E230" location="A126291310K" display="A126291310K" xr:uid="{00000000-0004-0000-0000-0000DB000000}"/>
    <hyperlink ref="E231" location="A126279726L" display="A126279726L" xr:uid="{00000000-0004-0000-0000-0000DC000000}"/>
    <hyperlink ref="E232" location="A126303054T" display="A126303054T" xr:uid="{00000000-0004-0000-0000-0000DD000000}"/>
    <hyperlink ref="E233" location="A126291390W" display="A126291390W" xr:uid="{00000000-0004-0000-0000-0000DE000000}"/>
    <hyperlink ref="E234" location="A126279534V" display="A126279534V" xr:uid="{00000000-0004-0000-0000-0000DF000000}"/>
    <hyperlink ref="E235" location="A126302862W" display="A126302862W" xr:uid="{00000000-0004-0000-0000-0000E0000000}"/>
    <hyperlink ref="E236" location="A126291198W" display="A126291198W" xr:uid="{00000000-0004-0000-0000-0000E1000000}"/>
    <hyperlink ref="E237" location="A126279714C" display="A126279714C" xr:uid="{00000000-0004-0000-0000-0000E2000000}"/>
    <hyperlink ref="E238" location="A126303042J" display="A126303042J" xr:uid="{00000000-0004-0000-0000-0000E3000000}"/>
    <hyperlink ref="E239" location="A126291378F" display="A126291378F" xr:uid="{00000000-0004-0000-0000-0000E4000000}"/>
    <hyperlink ref="E240" location="A126279718L" display="A126279718L" xr:uid="{00000000-0004-0000-0000-0000E5000000}"/>
    <hyperlink ref="E241" location="A126303046T" display="A126303046T" xr:uid="{00000000-0004-0000-0000-0000E6000000}"/>
    <hyperlink ref="E242" location="A126291382W" display="A126291382W" xr:uid="{00000000-0004-0000-0000-0000E7000000}"/>
    <hyperlink ref="E243" location="A126279538C" display="A126279538C" xr:uid="{00000000-0004-0000-0000-0000E8000000}"/>
    <hyperlink ref="E244" location="A126302866F" display="A126302866F" xr:uid="{00000000-0004-0000-0000-0000E9000000}"/>
    <hyperlink ref="E245" location="A126291202A" display="A126291202A" xr:uid="{00000000-0004-0000-0000-0000EA000000}"/>
    <hyperlink ref="E246" location="A126279598F" display="A126279598F" xr:uid="{00000000-0004-0000-0000-0000EB000000}"/>
    <hyperlink ref="E247" location="A126302926W" display="A126302926W" xr:uid="{00000000-0004-0000-0000-0000EC000000}"/>
    <hyperlink ref="E248" location="A126291262C" display="A126291262C" xr:uid="{00000000-0004-0000-0000-0000ED000000}"/>
    <hyperlink ref="E249" location="A126279650C" display="A126279650C" xr:uid="{00000000-0004-0000-0000-0000EE000000}"/>
    <hyperlink ref="E250" location="A126302978X" display="A126302978X" xr:uid="{00000000-0004-0000-0000-0000EF000000}"/>
    <hyperlink ref="E251" location="A126291314V" display="A126291314V" xr:uid="{00000000-0004-0000-0000-0000F0000000}"/>
    <hyperlink ref="E252" location="A126279730C" display="A126279730C" xr:uid="{00000000-0004-0000-0000-0000F1000000}"/>
    <hyperlink ref="E253" location="A126303058A" display="A126303058A" xr:uid="{00000000-0004-0000-0000-0000F2000000}"/>
    <hyperlink ref="E254" location="A126291394F" display="A126291394F" xr:uid="{00000000-0004-0000-0000-0000F3000000}"/>
    <hyperlink ref="E255" location="A126279542V" display="A126279542V" xr:uid="{00000000-0004-0000-0000-0000F4000000}"/>
    <hyperlink ref="E256" location="A126302870W" display="A126302870W" xr:uid="{00000000-0004-0000-0000-0000F5000000}"/>
    <hyperlink ref="E257" location="A126291206K" display="A126291206K" xr:uid="{00000000-0004-0000-0000-0000F6000000}"/>
    <hyperlink ref="E258" location="A126279682W" display="A126279682W" xr:uid="{00000000-0004-0000-0000-0000F7000000}"/>
    <hyperlink ref="E259" location="A126303010R" display="A126303010R" xr:uid="{00000000-0004-0000-0000-0000F8000000}"/>
    <hyperlink ref="E260" location="A126291346L" display="A126291346L" xr:uid="{00000000-0004-0000-0000-0000F9000000}"/>
    <hyperlink ref="E261" location="A126279686F" display="A126279686F" xr:uid="{00000000-0004-0000-0000-0000FA000000}"/>
    <hyperlink ref="E262" location="A126303014X" display="A126303014X" xr:uid="{00000000-0004-0000-0000-0000FB000000}"/>
    <hyperlink ref="E263" location="A126291350C" display="A126291350C" xr:uid="{00000000-0004-0000-0000-0000FC000000}"/>
    <hyperlink ref="E264" location="A126279574L" display="A126279574L" xr:uid="{00000000-0004-0000-0000-0000FD000000}"/>
    <hyperlink ref="E265" location="A126302902C" display="A126302902C" xr:uid="{00000000-0004-0000-0000-0000FE000000}"/>
    <hyperlink ref="E266" location="A126291238C" display="A126291238C" xr:uid="{00000000-0004-0000-0000-0000FF000000}"/>
    <hyperlink ref="E267" location="A126279546C" display="A126279546C" xr:uid="{00000000-0004-0000-0000-000000010000}"/>
    <hyperlink ref="E268" location="A126302874F" display="A126302874F" xr:uid="{00000000-0004-0000-0000-000001010000}"/>
    <hyperlink ref="E269" location="A126291210A" display="A126291210A" xr:uid="{00000000-0004-0000-0000-000002010000}"/>
    <hyperlink ref="E270" location="A126279602K" display="A126279602K" xr:uid="{00000000-0004-0000-0000-000003010000}"/>
    <hyperlink ref="E271" location="A126302930L" display="A126302930L" xr:uid="{00000000-0004-0000-0000-000004010000}"/>
    <hyperlink ref="E272" location="A126291266L" display="A126291266L" xr:uid="{00000000-0004-0000-0000-000005010000}"/>
    <hyperlink ref="E273" location="A126279566L" display="A126279566L" xr:uid="{00000000-0004-0000-0000-000006010000}"/>
    <hyperlink ref="E274" location="A126302894R" display="A126302894R" xr:uid="{00000000-0004-0000-0000-000007010000}"/>
    <hyperlink ref="E275" location="A126291230K" display="A126291230K" xr:uid="{00000000-0004-0000-0000-000008010000}"/>
    <hyperlink ref="E276" location="A126279606V" display="A126279606V" xr:uid="{00000000-0004-0000-0000-000009010000}"/>
    <hyperlink ref="E277" location="A126302934W" display="A126302934W" xr:uid="{00000000-0004-0000-0000-00000A010000}"/>
    <hyperlink ref="E278" location="A126291270C" display="A126291270C" xr:uid="{00000000-0004-0000-0000-00000B010000}"/>
    <hyperlink ref="E279" location="A126279578W" display="A126279578W" xr:uid="{00000000-0004-0000-0000-00000C010000}"/>
    <hyperlink ref="E280" location="A126302906L" display="A126302906L" xr:uid="{00000000-0004-0000-0000-00000D010000}"/>
    <hyperlink ref="E281" location="A126291242V" display="A126291242V" xr:uid="{00000000-0004-0000-0000-00000E010000}"/>
    <hyperlink ref="E282" location="A126279610K" display="A126279610K" xr:uid="{00000000-0004-0000-0000-00000F010000}"/>
    <hyperlink ref="E283" location="A126302938F" display="A126302938F" xr:uid="{00000000-0004-0000-0000-000010010000}"/>
    <hyperlink ref="E284" location="A126291274L" display="A126291274L" xr:uid="{00000000-0004-0000-0000-000011010000}"/>
    <hyperlink ref="E285" location="A126279654L" display="A126279654L" xr:uid="{00000000-0004-0000-0000-000012010000}"/>
    <hyperlink ref="E286" location="A126302982R" display="A126302982R" xr:uid="{00000000-0004-0000-0000-000013010000}"/>
    <hyperlink ref="E287" location="A126291318C" display="A126291318C" xr:uid="{00000000-0004-0000-0000-000014010000}"/>
    <hyperlink ref="E288" location="A126279614V" display="A126279614V" xr:uid="{00000000-0004-0000-0000-000015010000}"/>
    <hyperlink ref="E289" location="A126302942W" display="A126302942W" xr:uid="{00000000-0004-0000-0000-000016010000}"/>
    <hyperlink ref="E290" location="A126291278W" display="A126291278W" xr:uid="{00000000-0004-0000-0000-000017010000}"/>
    <hyperlink ref="E291" location="A126279582L" display="A126279582L" xr:uid="{00000000-0004-0000-0000-000018010000}"/>
    <hyperlink ref="E292" location="A126302910C" display="A126302910C" xr:uid="{00000000-0004-0000-0000-000019010000}"/>
    <hyperlink ref="E293" location="A126291246C" display="A126291246C" xr:uid="{00000000-0004-0000-0000-00001A010000}"/>
    <hyperlink ref="E294" location="A126279690W" display="A126279690W" xr:uid="{00000000-0004-0000-0000-00001B010000}"/>
    <hyperlink ref="E295" location="A126303018J" display="A126303018J" xr:uid="{00000000-0004-0000-0000-00001C010000}"/>
    <hyperlink ref="E296" location="A126291354L" display="A126291354L" xr:uid="{00000000-0004-0000-0000-00001D010000}"/>
    <hyperlink ref="E297" location="A126279658W" display="A126279658W" xr:uid="{00000000-0004-0000-0000-00001E010000}"/>
    <hyperlink ref="E298" location="A126302986X" display="A126302986X" xr:uid="{00000000-0004-0000-0000-00001F010000}"/>
    <hyperlink ref="E299" location="A126291322V" display="A126291322V" xr:uid="{00000000-0004-0000-0000-000020010000}"/>
    <hyperlink ref="E300" location="A126279662L" display="A126279662L" xr:uid="{00000000-0004-0000-0000-000021010000}"/>
    <hyperlink ref="E301" location="A126302990R" display="A126302990R" xr:uid="{00000000-0004-0000-0000-000022010000}"/>
    <hyperlink ref="E302" location="A126291326C" display="A126291326C" xr:uid="{00000000-0004-0000-0000-000023010000}"/>
    <hyperlink ref="E303" location="A126279734L" display="A126279734L" xr:uid="{00000000-0004-0000-0000-000024010000}"/>
    <hyperlink ref="E304" location="A126303062T" display="A126303062T" xr:uid="{00000000-0004-0000-0000-000025010000}"/>
    <hyperlink ref="E305" location="A126291398R" display="A126291398R" xr:uid="{00000000-0004-0000-0000-000026010000}"/>
    <hyperlink ref="E306" location="A126279550V" display="A126279550V" xr:uid="{00000000-0004-0000-0000-000027010000}"/>
    <hyperlink ref="E307" location="A126302878R" display="A126302878R" xr:uid="{00000000-0004-0000-0000-000028010000}"/>
    <hyperlink ref="E308" location="A126291214K" display="A126291214K" xr:uid="{00000000-0004-0000-0000-000029010000}"/>
    <hyperlink ref="E309" location="A126279618C" display="A126279618C" xr:uid="{00000000-0004-0000-0000-00002A010000}"/>
    <hyperlink ref="E310" location="A126302946F" display="A126302946F" xr:uid="{00000000-0004-0000-0000-00002B010000}"/>
    <hyperlink ref="E311" location="A126291282L" display="A126291282L" xr:uid="{00000000-0004-0000-0000-00002C010000}"/>
    <hyperlink ref="E312" location="A126279570C" display="A126279570C" xr:uid="{00000000-0004-0000-0000-00002D010000}"/>
    <hyperlink ref="E313" location="A126302898X" display="A126302898X" xr:uid="{00000000-0004-0000-0000-00002E010000}"/>
    <hyperlink ref="E314" location="A126291234V" display="A126291234V" xr:uid="{00000000-0004-0000-0000-00002F010000}"/>
    <hyperlink ref="E315" location="A126279666W" display="A126279666W" xr:uid="{00000000-0004-0000-0000-000030010000}"/>
    <hyperlink ref="E316" location="A126302994X" display="A126302994X" xr:uid="{00000000-0004-0000-0000-000031010000}"/>
    <hyperlink ref="E317" location="A126291330V" display="A126291330V" xr:uid="{00000000-0004-0000-0000-000032010000}"/>
    <hyperlink ref="E318" location="A126279670L" display="A126279670L" xr:uid="{00000000-0004-0000-0000-000033010000}"/>
    <hyperlink ref="E319" location="A126302998J" display="A126302998J" xr:uid="{00000000-0004-0000-0000-000034010000}"/>
    <hyperlink ref="E320" location="A126291334C" display="A126291334C" xr:uid="{00000000-0004-0000-0000-000035010000}"/>
    <hyperlink ref="E321" location="A126279586W" display="A126279586W" xr:uid="{00000000-0004-0000-0000-000036010000}"/>
    <hyperlink ref="E322" location="A126302914L" display="A126302914L" xr:uid="{00000000-0004-0000-0000-000037010000}"/>
    <hyperlink ref="E323" location="A126291250V" display="A126291250V" xr:uid="{00000000-0004-0000-0000-000038010000}"/>
    <hyperlink ref="E324" location="A126279554C" display="A126279554C" xr:uid="{00000000-0004-0000-0000-000039010000}"/>
    <hyperlink ref="E325" location="A126302882F" display="A126302882F" xr:uid="{00000000-0004-0000-0000-00003A010000}"/>
    <hyperlink ref="E326" location="A126291218V" display="A126291218V" xr:uid="{00000000-0004-0000-0000-00003B010000}"/>
    <hyperlink ref="E327" location="A126279738W" display="A126279738W" xr:uid="{00000000-0004-0000-0000-00003C010000}"/>
    <hyperlink ref="E328" location="A126303066A" display="A126303066A" xr:uid="{00000000-0004-0000-0000-00003D010000}"/>
    <hyperlink ref="E329" location="A126291402V" display="A126291402V" xr:uid="{00000000-0004-0000-0000-00003E010000}"/>
    <hyperlink ref="E330" location="A126279622V" display="A126279622V" xr:uid="{00000000-0004-0000-0000-00003F010000}"/>
    <hyperlink ref="E331" location="A126302950W" display="A126302950W" xr:uid="{00000000-0004-0000-0000-000040010000}"/>
    <hyperlink ref="E332" location="A126291286W" display="A126291286W" xr:uid="{00000000-0004-0000-0000-000041010000}"/>
    <hyperlink ref="E333" location="A126279694F" display="A126279694F" xr:uid="{00000000-0004-0000-0000-000042010000}"/>
    <hyperlink ref="E334" location="A126303022X" display="A126303022X" xr:uid="{00000000-0004-0000-0000-000043010000}"/>
    <hyperlink ref="E335" location="A126291358W" display="A126291358W" xr:uid="{00000000-0004-0000-0000-000044010000}"/>
    <hyperlink ref="E336" location="A126275854J" display="A126275854J" xr:uid="{00000000-0004-0000-0000-000045010000}"/>
    <hyperlink ref="E337" location="A126299182X" display="A126299182X" xr:uid="{00000000-0004-0000-0000-000046010000}"/>
    <hyperlink ref="E338" location="A126287518V" display="A126287518V" xr:uid="{00000000-0004-0000-0000-000047010000}"/>
    <hyperlink ref="E339" location="A126275810F" display="A126275810F" xr:uid="{00000000-0004-0000-0000-000048010000}"/>
    <hyperlink ref="E340" location="A126299138R" display="A126299138R" xr:uid="{00000000-0004-0000-0000-000049010000}"/>
    <hyperlink ref="E341" location="A126287474C" display="A126287474C" xr:uid="{00000000-0004-0000-0000-00004A010000}"/>
    <hyperlink ref="E342" location="A126275738X" display="A126275738X" xr:uid="{00000000-0004-0000-0000-00004B010000}"/>
    <hyperlink ref="E343" location="A126299066R" display="A126299066R" xr:uid="{00000000-0004-0000-0000-00004C010000}"/>
    <hyperlink ref="E344" location="A126287402T" display="A126287402T" xr:uid="{00000000-0004-0000-0000-00004D010000}"/>
    <hyperlink ref="E345" location="A126275814R" display="A126275814R" xr:uid="{00000000-0004-0000-0000-00004E010000}"/>
    <hyperlink ref="E346" location="A126299142F" display="A126299142F" xr:uid="{00000000-0004-0000-0000-00004F010000}"/>
    <hyperlink ref="E347" location="A126287478L" display="A126287478L" xr:uid="{00000000-0004-0000-0000-000050010000}"/>
    <hyperlink ref="E348" location="A126275818X" display="A126275818X" xr:uid="{00000000-0004-0000-0000-000051010000}"/>
    <hyperlink ref="E349" location="A126299146R" display="A126299146R" xr:uid="{00000000-0004-0000-0000-000052010000}"/>
    <hyperlink ref="E350" location="A126287482C" display="A126287482C" xr:uid="{00000000-0004-0000-0000-000053010000}"/>
    <hyperlink ref="E351" location="A126275742R" display="A126275742R" xr:uid="{00000000-0004-0000-0000-000054010000}"/>
    <hyperlink ref="E352" location="A126299070F" display="A126299070F" xr:uid="{00000000-0004-0000-0000-000055010000}"/>
    <hyperlink ref="E353" location="A126287406A" display="A126287406A" xr:uid="{00000000-0004-0000-0000-000056010000}"/>
    <hyperlink ref="E354" location="A126275746X" display="A126275746X" xr:uid="{00000000-0004-0000-0000-000057010000}"/>
    <hyperlink ref="E355" location="A126299074R" display="A126299074R" xr:uid="{00000000-0004-0000-0000-000058010000}"/>
    <hyperlink ref="E356" location="A126287410T" display="A126287410T" xr:uid="{00000000-0004-0000-0000-000059010000}"/>
    <hyperlink ref="E357" location="A126275786T" display="A126275786T" xr:uid="{00000000-0004-0000-0000-00005A010000}"/>
    <hyperlink ref="E358" location="A126299114W" display="A126299114W" xr:uid="{00000000-0004-0000-0000-00005B010000}"/>
    <hyperlink ref="E359" location="A126287450K" display="A126287450K" xr:uid="{00000000-0004-0000-0000-00005C010000}"/>
    <hyperlink ref="E360" location="A126275702W" display="A126275702W" xr:uid="{00000000-0004-0000-0000-00005D010000}"/>
    <hyperlink ref="E361" location="A126299030L" display="A126299030L" xr:uid="{00000000-0004-0000-0000-00005E010000}"/>
    <hyperlink ref="E362" location="A126287366V" display="A126287366V" xr:uid="{00000000-0004-0000-0000-00005F010000}"/>
    <hyperlink ref="E363" location="A126275822R" display="A126275822R" xr:uid="{00000000-0004-0000-0000-000060010000}"/>
    <hyperlink ref="E364" location="A126299150F" display="A126299150F" xr:uid="{00000000-0004-0000-0000-000061010000}"/>
    <hyperlink ref="E365" location="A126287486L" display="A126287486L" xr:uid="{00000000-0004-0000-0000-000062010000}"/>
    <hyperlink ref="E366" location="A126275790J" display="A126275790J" xr:uid="{00000000-0004-0000-0000-000063010000}"/>
    <hyperlink ref="E367" location="A126299118F" display="A126299118F" xr:uid="{00000000-0004-0000-0000-000064010000}"/>
    <hyperlink ref="E368" location="A126287454V" display="A126287454V" xr:uid="{00000000-0004-0000-0000-000065010000}"/>
    <hyperlink ref="E369" location="A126275834X" display="A126275834X" xr:uid="{00000000-0004-0000-0000-000066010000}"/>
    <hyperlink ref="E370" location="A126299162R" display="A126299162R" xr:uid="{00000000-0004-0000-0000-000067010000}"/>
    <hyperlink ref="E371" location="A126287498W" display="A126287498W" xr:uid="{00000000-0004-0000-0000-000068010000}"/>
    <hyperlink ref="E372" location="A126275706F" display="A126275706F" xr:uid="{00000000-0004-0000-0000-000069010000}"/>
    <hyperlink ref="E373" location="A126299034W" display="A126299034W" xr:uid="{00000000-0004-0000-0000-00006A010000}"/>
    <hyperlink ref="E374" location="A126287370K" display="A126287370K" xr:uid="{00000000-0004-0000-0000-00006B010000}"/>
    <hyperlink ref="E375" location="A126275642F" display="A126275642F" xr:uid="{00000000-0004-0000-0000-00006C010000}"/>
    <hyperlink ref="E376" location="A126298970V" display="A126298970V" xr:uid="{00000000-0004-0000-0000-00006D010000}"/>
    <hyperlink ref="E377" location="A126287306T" display="A126287306T" xr:uid="{00000000-0004-0000-0000-00006E010000}"/>
    <hyperlink ref="E378" location="A126275670R" display="A126275670R" xr:uid="{00000000-0004-0000-0000-00006F010000}"/>
    <hyperlink ref="E379" location="A126298998W" display="A126298998W" xr:uid="{00000000-0004-0000-0000-000070010000}"/>
    <hyperlink ref="E380" location="A126287334A" display="A126287334A" xr:uid="{00000000-0004-0000-0000-000071010000}"/>
    <hyperlink ref="E381" location="A126275750R" display="A126275750R" xr:uid="{00000000-0004-0000-0000-000072010000}"/>
    <hyperlink ref="E382" location="A126299078X" display="A126299078X" xr:uid="{00000000-0004-0000-0000-000073010000}"/>
    <hyperlink ref="E383" location="A126287414A" display="A126287414A" xr:uid="{00000000-0004-0000-0000-000074010000}"/>
    <hyperlink ref="E384" location="A126275674X" display="A126275674X" xr:uid="{00000000-0004-0000-0000-000075010000}"/>
    <hyperlink ref="E385" location="A126299002C" display="A126299002C" xr:uid="{00000000-0004-0000-0000-000076010000}"/>
    <hyperlink ref="E386" location="A126287338K" display="A126287338K" xr:uid="{00000000-0004-0000-0000-000077010000}"/>
    <hyperlink ref="E387" location="A126275754X" display="A126275754X" xr:uid="{00000000-0004-0000-0000-000078010000}"/>
    <hyperlink ref="E388" location="A126299082R" display="A126299082R" xr:uid="{00000000-0004-0000-0000-000079010000}"/>
    <hyperlink ref="E389" location="A126287418K" display="A126287418K" xr:uid="{00000000-0004-0000-0000-00007A010000}"/>
    <hyperlink ref="E390" location="A126275758J" display="A126275758J" xr:uid="{00000000-0004-0000-0000-00007B010000}"/>
    <hyperlink ref="E391" location="A126299086X" display="A126299086X" xr:uid="{00000000-0004-0000-0000-00007C010000}"/>
    <hyperlink ref="E392" location="A126287422A" display="A126287422A" xr:uid="{00000000-0004-0000-0000-00007D010000}"/>
    <hyperlink ref="E393" location="A126275838J" display="A126275838J" xr:uid="{00000000-0004-0000-0000-00007E010000}"/>
    <hyperlink ref="E394" location="A126299166X" display="A126299166X" xr:uid="{00000000-0004-0000-0000-00007F010000}"/>
    <hyperlink ref="E395" location="A126287502A" display="A126287502A" xr:uid="{00000000-0004-0000-0000-000080010000}"/>
    <hyperlink ref="E396" location="A126275646R" display="A126275646R" xr:uid="{00000000-0004-0000-0000-000081010000}"/>
    <hyperlink ref="E397" location="A126298974C" display="A126298974C" xr:uid="{00000000-0004-0000-0000-000082010000}"/>
    <hyperlink ref="E398" location="A126287310J" display="A126287310J" xr:uid="{00000000-0004-0000-0000-000083010000}"/>
    <hyperlink ref="E399" location="A126275826X" display="A126275826X" xr:uid="{00000000-0004-0000-0000-000084010000}"/>
    <hyperlink ref="E400" location="A126299154R" display="A126299154R" xr:uid="{00000000-0004-0000-0000-000085010000}"/>
    <hyperlink ref="E401" location="A126287490C" display="A126287490C" xr:uid="{00000000-0004-0000-0000-000086010000}"/>
    <hyperlink ref="E402" location="A126275830R" display="A126275830R" xr:uid="{00000000-0004-0000-0000-000087010000}"/>
    <hyperlink ref="E403" location="A126299158X" display="A126299158X" xr:uid="{00000000-0004-0000-0000-000088010000}"/>
    <hyperlink ref="E404" location="A126287494L" display="A126287494L" xr:uid="{00000000-0004-0000-0000-000089010000}"/>
    <hyperlink ref="E405" location="A126275650F" display="A126275650F" xr:uid="{00000000-0004-0000-0000-00008A010000}"/>
    <hyperlink ref="E406" location="A126298978L" display="A126298978L" xr:uid="{00000000-0004-0000-0000-00008B010000}"/>
    <hyperlink ref="E407" location="A126287314T" display="A126287314T" xr:uid="{00000000-0004-0000-0000-00008C010000}"/>
    <hyperlink ref="E408" location="A126275710W" display="A126275710W" xr:uid="{00000000-0004-0000-0000-00008D010000}"/>
    <hyperlink ref="E409" location="A126299038F" display="A126299038F" xr:uid="{00000000-0004-0000-0000-00008E010000}"/>
    <hyperlink ref="E410" location="A126287374V" display="A126287374V" xr:uid="{00000000-0004-0000-0000-00008F010000}"/>
    <hyperlink ref="E411" location="A126275762X" display="A126275762X" xr:uid="{00000000-0004-0000-0000-000090010000}"/>
    <hyperlink ref="E412" location="A126299090R" display="A126299090R" xr:uid="{00000000-0004-0000-0000-000091010000}"/>
    <hyperlink ref="E413" location="A126287426K" display="A126287426K" xr:uid="{00000000-0004-0000-0000-000092010000}"/>
    <hyperlink ref="E414" location="A126275842X" display="A126275842X" xr:uid="{00000000-0004-0000-0000-000093010000}"/>
    <hyperlink ref="E415" location="A126299170R" display="A126299170R" xr:uid="{00000000-0004-0000-0000-000094010000}"/>
    <hyperlink ref="E416" location="A126287506K" display="A126287506K" xr:uid="{00000000-0004-0000-0000-000095010000}"/>
    <hyperlink ref="E417" location="A126275654R" display="A126275654R" xr:uid="{00000000-0004-0000-0000-000096010000}"/>
    <hyperlink ref="E418" location="A126298982C" display="A126298982C" xr:uid="{00000000-0004-0000-0000-000097010000}"/>
    <hyperlink ref="E419" location="A126287318A" display="A126287318A" xr:uid="{00000000-0004-0000-0000-000098010000}"/>
    <hyperlink ref="E420" location="A126275794T" display="A126275794T" xr:uid="{00000000-0004-0000-0000-000099010000}"/>
    <hyperlink ref="E421" location="A126299122W" display="A126299122W" xr:uid="{00000000-0004-0000-0000-00009A010000}"/>
    <hyperlink ref="E422" location="A126287458C" display="A126287458C" xr:uid="{00000000-0004-0000-0000-00009B010000}"/>
    <hyperlink ref="E423" location="A126275798A" display="A126275798A" xr:uid="{00000000-0004-0000-0000-00009C010000}"/>
    <hyperlink ref="E424" location="A126299126F" display="A126299126F" xr:uid="{00000000-0004-0000-0000-00009D010000}"/>
    <hyperlink ref="E425" location="A126287462V" display="A126287462V" xr:uid="{00000000-0004-0000-0000-00009E010000}"/>
    <hyperlink ref="E426" location="A126275686J" display="A126275686J" xr:uid="{00000000-0004-0000-0000-00009F010000}"/>
    <hyperlink ref="E427" location="A126299014L" display="A126299014L" xr:uid="{00000000-0004-0000-0000-0000A0010000}"/>
    <hyperlink ref="E428" location="A126287350A" display="A126287350A" xr:uid="{00000000-0004-0000-0000-0000A1010000}"/>
    <hyperlink ref="E429" location="A126275658X" display="A126275658X" xr:uid="{00000000-0004-0000-0000-0000A2010000}"/>
    <hyperlink ref="E430" location="A126298986L" display="A126298986L" xr:uid="{00000000-0004-0000-0000-0000A3010000}"/>
    <hyperlink ref="E431" location="A126287322T" display="A126287322T" xr:uid="{00000000-0004-0000-0000-0000A4010000}"/>
    <hyperlink ref="E432" location="A126275714F" display="A126275714F" xr:uid="{00000000-0004-0000-0000-0000A5010000}"/>
    <hyperlink ref="E433" location="A126299042W" display="A126299042W" xr:uid="{00000000-0004-0000-0000-0000A6010000}"/>
    <hyperlink ref="E434" location="A126287378C" display="A126287378C" xr:uid="{00000000-0004-0000-0000-0000A7010000}"/>
    <hyperlink ref="E435" location="A126275678J" display="A126275678J" xr:uid="{00000000-0004-0000-0000-0000A8010000}"/>
    <hyperlink ref="E436" location="A126299006L" display="A126299006L" xr:uid="{00000000-0004-0000-0000-0000A9010000}"/>
    <hyperlink ref="E437" location="A126287342A" display="A126287342A" xr:uid="{00000000-0004-0000-0000-0000AA010000}"/>
    <hyperlink ref="E438" location="A126275718R" display="A126275718R" xr:uid="{00000000-0004-0000-0000-0000AB010000}"/>
    <hyperlink ref="E439" location="A126299046F" display="A126299046F" xr:uid="{00000000-0004-0000-0000-0000AC010000}"/>
    <hyperlink ref="E440" location="A126287382V" display="A126287382V" xr:uid="{00000000-0004-0000-0000-0000AD010000}"/>
    <hyperlink ref="E441" location="A126275690X" display="A126275690X" xr:uid="{00000000-0004-0000-0000-0000AE010000}"/>
    <hyperlink ref="E442" location="A126299018W" display="A126299018W" xr:uid="{00000000-0004-0000-0000-0000AF010000}"/>
    <hyperlink ref="E443" location="A126287354K" display="A126287354K" xr:uid="{00000000-0004-0000-0000-0000B0010000}"/>
    <hyperlink ref="E444" location="A126275722F" display="A126275722F" xr:uid="{00000000-0004-0000-0000-0000B1010000}"/>
    <hyperlink ref="E445" location="A126299050W" display="A126299050W" xr:uid="{00000000-0004-0000-0000-0000B2010000}"/>
    <hyperlink ref="E446" location="A126287386C" display="A126287386C" xr:uid="{00000000-0004-0000-0000-0000B3010000}"/>
    <hyperlink ref="E447" location="A126275766J" display="A126275766J" xr:uid="{00000000-0004-0000-0000-0000B4010000}"/>
    <hyperlink ref="E448" location="A126299094X" display="A126299094X" xr:uid="{00000000-0004-0000-0000-0000B5010000}"/>
    <hyperlink ref="E449" location="A126287430A" display="A126287430A" xr:uid="{00000000-0004-0000-0000-0000B6010000}"/>
    <hyperlink ref="E450" location="A126275726R" display="A126275726R" xr:uid="{00000000-0004-0000-0000-0000B7010000}"/>
    <hyperlink ref="E451" location="A126299054F" display="A126299054F" xr:uid="{00000000-0004-0000-0000-0000B8010000}"/>
    <hyperlink ref="E452" location="A126287390V" display="A126287390V" xr:uid="{00000000-0004-0000-0000-0000B9010000}"/>
    <hyperlink ref="E453" location="A126275694J" display="A126275694J" xr:uid="{00000000-0004-0000-0000-0000BA010000}"/>
    <hyperlink ref="E454" location="A126299022L" display="A126299022L" xr:uid="{00000000-0004-0000-0000-0000BB010000}"/>
    <hyperlink ref="E455" location="A126287358V" display="A126287358V" xr:uid="{00000000-0004-0000-0000-0000BC010000}"/>
    <hyperlink ref="E456" location="A126275802F" display="A126275802F" xr:uid="{00000000-0004-0000-0000-0000BD010000}"/>
    <hyperlink ref="E457" location="A126299130W" display="A126299130W" xr:uid="{00000000-0004-0000-0000-0000BE010000}"/>
    <hyperlink ref="E458" location="A126287466C" display="A126287466C" xr:uid="{00000000-0004-0000-0000-0000BF010000}"/>
    <hyperlink ref="E459" location="A126275770X" display="A126275770X" xr:uid="{00000000-0004-0000-0000-0000C0010000}"/>
    <hyperlink ref="E460" location="A126299098J" display="A126299098J" xr:uid="{00000000-0004-0000-0000-0000C1010000}"/>
    <hyperlink ref="E461" location="A126287434K" display="A126287434K" xr:uid="{00000000-0004-0000-0000-0000C2010000}"/>
    <hyperlink ref="E462" location="A126275774J" display="A126275774J" xr:uid="{00000000-0004-0000-0000-0000C3010000}"/>
    <hyperlink ref="E463" location="A126299102L" display="A126299102L" xr:uid="{00000000-0004-0000-0000-0000C4010000}"/>
    <hyperlink ref="E464" location="A126287438V" display="A126287438V" xr:uid="{00000000-0004-0000-0000-0000C5010000}"/>
    <hyperlink ref="E465" location="A126275846J" display="A126275846J" xr:uid="{00000000-0004-0000-0000-0000C6010000}"/>
    <hyperlink ref="E466" location="A126299174X" display="A126299174X" xr:uid="{00000000-0004-0000-0000-0000C7010000}"/>
    <hyperlink ref="E467" location="A126287510A" display="A126287510A" xr:uid="{00000000-0004-0000-0000-0000C8010000}"/>
    <hyperlink ref="E468" location="A126275662R" display="A126275662R" xr:uid="{00000000-0004-0000-0000-0000C9010000}"/>
    <hyperlink ref="E469" location="A126298990C" display="A126298990C" xr:uid="{00000000-0004-0000-0000-0000CA010000}"/>
    <hyperlink ref="E470" location="A126287326A" display="A126287326A" xr:uid="{00000000-0004-0000-0000-0000CB010000}"/>
    <hyperlink ref="E471" location="A126275730F" display="A126275730F" xr:uid="{00000000-0004-0000-0000-0000CC010000}"/>
    <hyperlink ref="E472" location="A126299058R" display="A126299058R" xr:uid="{00000000-0004-0000-0000-0000CD010000}"/>
    <hyperlink ref="E473" location="A126287394C" display="A126287394C" xr:uid="{00000000-0004-0000-0000-0000CE010000}"/>
    <hyperlink ref="E474" location="A126275682X" display="A126275682X" xr:uid="{00000000-0004-0000-0000-0000CF010000}"/>
    <hyperlink ref="E475" location="A126299010C" display="A126299010C" xr:uid="{00000000-0004-0000-0000-0000D0010000}"/>
    <hyperlink ref="E476" location="A126287346K" display="A126287346K" xr:uid="{00000000-0004-0000-0000-0000D1010000}"/>
    <hyperlink ref="E477" location="A126275778T" display="A126275778T" xr:uid="{00000000-0004-0000-0000-0000D2010000}"/>
    <hyperlink ref="E478" location="A126299106W" display="A126299106W" xr:uid="{00000000-0004-0000-0000-0000D3010000}"/>
    <hyperlink ref="E479" location="A126287442K" display="A126287442K" xr:uid="{00000000-0004-0000-0000-0000D4010000}"/>
    <hyperlink ref="E480" location="A126275782J" display="A126275782J" xr:uid="{00000000-0004-0000-0000-0000D5010000}"/>
    <hyperlink ref="E481" location="A126299110L" display="A126299110L" xr:uid="{00000000-0004-0000-0000-0000D6010000}"/>
    <hyperlink ref="E482" location="A126287446V" display="A126287446V" xr:uid="{00000000-0004-0000-0000-0000D7010000}"/>
    <hyperlink ref="E483" location="A126275698T" display="A126275698T" xr:uid="{00000000-0004-0000-0000-0000D8010000}"/>
    <hyperlink ref="E484" location="A126299026W" display="A126299026W" xr:uid="{00000000-0004-0000-0000-0000D9010000}"/>
    <hyperlink ref="E485" location="A126287362K" display="A126287362K" xr:uid="{00000000-0004-0000-0000-0000DA010000}"/>
    <hyperlink ref="E486" location="A126275666X" display="A126275666X" xr:uid="{00000000-0004-0000-0000-0000DB010000}"/>
    <hyperlink ref="E487" location="A126298994L" display="A126298994L" xr:uid="{00000000-0004-0000-0000-0000DC010000}"/>
    <hyperlink ref="E488" location="A126287330T" display="A126287330T" xr:uid="{00000000-0004-0000-0000-0000DD010000}"/>
    <hyperlink ref="E489" location="A126275850X" display="A126275850X" xr:uid="{00000000-0004-0000-0000-0000DE010000}"/>
    <hyperlink ref="E490" location="A126299178J" display="A126299178J" xr:uid="{00000000-0004-0000-0000-0000DF010000}"/>
    <hyperlink ref="E491" location="A126287514K" display="A126287514K" xr:uid="{00000000-0004-0000-0000-0000E0010000}"/>
    <hyperlink ref="E492" location="A126275734R" display="A126275734R" xr:uid="{00000000-0004-0000-0000-0000E1010000}"/>
    <hyperlink ref="E493" location="A126299062F" display="A126299062F" xr:uid="{00000000-0004-0000-0000-0000E2010000}"/>
    <hyperlink ref="E494" location="A126287398L" display="A126287398L" xr:uid="{00000000-0004-0000-0000-0000E3010000}"/>
    <hyperlink ref="E495" location="A126275806R" display="A126275806R" xr:uid="{00000000-0004-0000-0000-0000E4010000}"/>
    <hyperlink ref="E496" location="A126299134F" display="A126299134F" xr:uid="{00000000-0004-0000-0000-0000E5010000}"/>
    <hyperlink ref="E497" location="A126287470V" display="A126287470V" xr:uid="{00000000-0004-0000-0000-0000E6010000}"/>
    <hyperlink ref="E498" location="A126281686W" display="A126281686W" xr:uid="{00000000-0004-0000-0000-0000E7010000}"/>
    <hyperlink ref="E499" location="A126305014K" display="A126305014K" xr:uid="{00000000-0004-0000-0000-0000E8010000}"/>
    <hyperlink ref="E500" location="A126293350R" display="A126293350R" xr:uid="{00000000-0004-0000-0000-0000E9010000}"/>
    <hyperlink ref="E501" location="A126281642V" display="A126281642V" xr:uid="{00000000-0004-0000-0000-0000EA010000}"/>
    <hyperlink ref="E502" location="A126304970T" display="A126304970T" xr:uid="{00000000-0004-0000-0000-0000EB010000}"/>
    <hyperlink ref="E503" location="A126293306F" display="A126293306F" xr:uid="{00000000-0004-0000-0000-0000EC010000}"/>
    <hyperlink ref="E504" location="A126281570V" display="A126281570V" xr:uid="{00000000-0004-0000-0000-0000ED010000}"/>
    <hyperlink ref="E505" location="A126304898K" display="A126304898K" xr:uid="{00000000-0004-0000-0000-0000EE010000}"/>
    <hyperlink ref="E506" location="A126293234F" display="A126293234F" xr:uid="{00000000-0004-0000-0000-0000EF010000}"/>
    <hyperlink ref="E507" location="A126281646C" display="A126281646C" xr:uid="{00000000-0004-0000-0000-0000F0010000}"/>
    <hyperlink ref="E508" location="A126304974A" display="A126304974A" xr:uid="{00000000-0004-0000-0000-0000F1010000}"/>
    <hyperlink ref="E509" location="A126293310W" display="A126293310W" xr:uid="{00000000-0004-0000-0000-0000F2010000}"/>
    <hyperlink ref="E510" location="A126281650V" display="A126281650V" xr:uid="{00000000-0004-0000-0000-0000F3010000}"/>
    <hyperlink ref="E511" location="A126304978K" display="A126304978K" xr:uid="{00000000-0004-0000-0000-0000F4010000}"/>
    <hyperlink ref="E512" location="A126293314F" display="A126293314F" xr:uid="{00000000-0004-0000-0000-0000F5010000}"/>
    <hyperlink ref="E513" location="A126281574C" display="A126281574C" xr:uid="{00000000-0004-0000-0000-0000F6010000}"/>
    <hyperlink ref="E514" location="A126304902R" display="A126304902R" xr:uid="{00000000-0004-0000-0000-0000F7010000}"/>
    <hyperlink ref="E515" location="A126293238R" display="A126293238R" xr:uid="{00000000-0004-0000-0000-0000F8010000}"/>
    <hyperlink ref="E516" location="A126281578L" display="A126281578L" xr:uid="{00000000-0004-0000-0000-0000F9010000}"/>
    <hyperlink ref="E517" location="A126304906X" display="A126304906X" xr:uid="{00000000-0004-0000-0000-0000FA010000}"/>
    <hyperlink ref="E518" location="A126293242F" display="A126293242F" xr:uid="{00000000-0004-0000-0000-0000FB010000}"/>
    <hyperlink ref="E519" location="A126281618V" display="A126281618V" xr:uid="{00000000-0004-0000-0000-0000FC010000}"/>
    <hyperlink ref="E520" location="A126304946T" display="A126304946T" xr:uid="{00000000-0004-0000-0000-0000FD010000}"/>
    <hyperlink ref="E521" location="A126293282X" display="A126293282X" xr:uid="{00000000-0004-0000-0000-0000FE010000}"/>
    <hyperlink ref="E522" location="A126281534K" display="A126281534K" xr:uid="{00000000-0004-0000-0000-0000FF010000}"/>
    <hyperlink ref="E523" location="A126304862J" display="A126304862J" xr:uid="{00000000-0004-0000-0000-000000020000}"/>
    <hyperlink ref="E524" location="A126293198J" display="A126293198J" xr:uid="{00000000-0004-0000-0000-000001020000}"/>
    <hyperlink ref="E525" location="A126281654C" display="A126281654C" xr:uid="{00000000-0004-0000-0000-000002020000}"/>
    <hyperlink ref="E526" location="A126304982A" display="A126304982A" xr:uid="{00000000-0004-0000-0000-000003020000}"/>
    <hyperlink ref="E527" location="A126293318R" display="A126293318R" xr:uid="{00000000-0004-0000-0000-000004020000}"/>
    <hyperlink ref="E528" location="A126281622K" display="A126281622K" xr:uid="{00000000-0004-0000-0000-000005020000}"/>
    <hyperlink ref="E529" location="A126304950J" display="A126304950J" xr:uid="{00000000-0004-0000-0000-000006020000}"/>
    <hyperlink ref="E530" location="A126293286J" display="A126293286J" xr:uid="{00000000-0004-0000-0000-000007020000}"/>
    <hyperlink ref="E531" location="A126281666L" display="A126281666L" xr:uid="{00000000-0004-0000-0000-000008020000}"/>
    <hyperlink ref="E532" location="A126304994K" display="A126304994K" xr:uid="{00000000-0004-0000-0000-000009020000}"/>
    <hyperlink ref="E533" location="A126293330F" display="A126293330F" xr:uid="{00000000-0004-0000-0000-00000A020000}"/>
    <hyperlink ref="E534" location="A126281538V" display="A126281538V" xr:uid="{00000000-0004-0000-0000-00000B020000}"/>
    <hyperlink ref="E535" location="A126304866T" display="A126304866T" xr:uid="{00000000-0004-0000-0000-00000C020000}"/>
    <hyperlink ref="E536" location="A126293202L" display="A126293202L" xr:uid="{00000000-0004-0000-0000-00000D020000}"/>
    <hyperlink ref="E537" location="A126281474V" display="A126281474V" xr:uid="{00000000-0004-0000-0000-00000E020000}"/>
    <hyperlink ref="E538" location="A126304802F" display="A126304802F" xr:uid="{00000000-0004-0000-0000-00000F020000}"/>
    <hyperlink ref="E539" location="A126293138F" display="A126293138F" xr:uid="{00000000-0004-0000-0000-000010020000}"/>
    <hyperlink ref="E540" location="A126281502T" display="A126281502T" xr:uid="{00000000-0004-0000-0000-000011020000}"/>
    <hyperlink ref="E541" location="A126304830R" display="A126304830R" xr:uid="{00000000-0004-0000-0000-000012020000}"/>
    <hyperlink ref="E542" location="A126293166R" display="A126293166R" xr:uid="{00000000-0004-0000-0000-000013020000}"/>
    <hyperlink ref="E543" location="A126281582C" display="A126281582C" xr:uid="{00000000-0004-0000-0000-000014020000}"/>
    <hyperlink ref="E544" location="A126304910R" display="A126304910R" xr:uid="{00000000-0004-0000-0000-000015020000}"/>
    <hyperlink ref="E545" location="A126293246R" display="A126293246R" xr:uid="{00000000-0004-0000-0000-000016020000}"/>
    <hyperlink ref="E546" location="A126281506A" display="A126281506A" xr:uid="{00000000-0004-0000-0000-000017020000}"/>
    <hyperlink ref="E547" location="A126304834X" display="A126304834X" xr:uid="{00000000-0004-0000-0000-000018020000}"/>
    <hyperlink ref="E548" location="A126293170F" display="A126293170F" xr:uid="{00000000-0004-0000-0000-000019020000}"/>
    <hyperlink ref="E549" location="A126281586L" display="A126281586L" xr:uid="{00000000-0004-0000-0000-00001A020000}"/>
    <hyperlink ref="E550" location="A126304914X" display="A126304914X" xr:uid="{00000000-0004-0000-0000-00001B020000}"/>
    <hyperlink ref="E551" location="A126293250F" display="A126293250F" xr:uid="{00000000-0004-0000-0000-00001C020000}"/>
    <hyperlink ref="E552" location="A126281590C" display="A126281590C" xr:uid="{00000000-0004-0000-0000-00001D020000}"/>
    <hyperlink ref="E553" location="A126304918J" display="A126304918J" xr:uid="{00000000-0004-0000-0000-00001E020000}"/>
    <hyperlink ref="E554" location="A126293254R" display="A126293254R" xr:uid="{00000000-0004-0000-0000-00001F020000}"/>
    <hyperlink ref="E555" location="A126281670C" display="A126281670C" xr:uid="{00000000-0004-0000-0000-000020020000}"/>
    <hyperlink ref="E556" location="A126304998V" display="A126304998V" xr:uid="{00000000-0004-0000-0000-000021020000}"/>
    <hyperlink ref="E557" location="A126293334R" display="A126293334R" xr:uid="{00000000-0004-0000-0000-000022020000}"/>
    <hyperlink ref="E558" location="A126281478C" display="A126281478C" xr:uid="{00000000-0004-0000-0000-000023020000}"/>
    <hyperlink ref="E559" location="A126304806R" display="A126304806R" xr:uid="{00000000-0004-0000-0000-000024020000}"/>
    <hyperlink ref="E560" location="A126293142W" display="A126293142W" xr:uid="{00000000-0004-0000-0000-000025020000}"/>
    <hyperlink ref="E561" location="A126281658L" display="A126281658L" xr:uid="{00000000-0004-0000-0000-000026020000}"/>
    <hyperlink ref="E562" location="A126304986K" display="A126304986K" xr:uid="{00000000-0004-0000-0000-000027020000}"/>
    <hyperlink ref="E563" location="A126293322F" display="A126293322F" xr:uid="{00000000-0004-0000-0000-000028020000}"/>
    <hyperlink ref="E564" location="A126281662C" display="A126281662C" xr:uid="{00000000-0004-0000-0000-000029020000}"/>
    <hyperlink ref="E565" location="A126304990A" display="A126304990A" xr:uid="{00000000-0004-0000-0000-00002A020000}"/>
    <hyperlink ref="E566" location="A126293326R" display="A126293326R" xr:uid="{00000000-0004-0000-0000-00002B020000}"/>
    <hyperlink ref="E567" location="A126281482V" display="A126281482V" xr:uid="{00000000-0004-0000-0000-00002C020000}"/>
    <hyperlink ref="E568" location="A126304810F" display="A126304810F" xr:uid="{00000000-0004-0000-0000-00002D020000}"/>
    <hyperlink ref="E569" location="A126293146F" display="A126293146F" xr:uid="{00000000-0004-0000-0000-00002E020000}"/>
    <hyperlink ref="E570" location="A126281542K" display="A126281542K" xr:uid="{00000000-0004-0000-0000-00002F020000}"/>
    <hyperlink ref="E571" location="A126304870J" display="A126304870J" xr:uid="{00000000-0004-0000-0000-000030020000}"/>
    <hyperlink ref="E572" location="A126293206W" display="A126293206W" xr:uid="{00000000-0004-0000-0000-000031020000}"/>
    <hyperlink ref="E573" location="A126281594L" display="A126281594L" xr:uid="{00000000-0004-0000-0000-000032020000}"/>
    <hyperlink ref="E574" location="A126304922X" display="A126304922X" xr:uid="{00000000-0004-0000-0000-000033020000}"/>
    <hyperlink ref="E575" location="A126293258X" display="A126293258X" xr:uid="{00000000-0004-0000-0000-000034020000}"/>
    <hyperlink ref="E576" location="A126281674L" display="A126281674L" xr:uid="{00000000-0004-0000-0000-000035020000}"/>
    <hyperlink ref="E577" location="A126305002A" display="A126305002A" xr:uid="{00000000-0004-0000-0000-000036020000}"/>
    <hyperlink ref="E578" location="A126293338X" display="A126293338X" xr:uid="{00000000-0004-0000-0000-000037020000}"/>
    <hyperlink ref="E579" location="A126281486C" display="A126281486C" xr:uid="{00000000-0004-0000-0000-000038020000}"/>
    <hyperlink ref="E580" location="A126304814R" display="A126304814R" xr:uid="{00000000-0004-0000-0000-000039020000}"/>
    <hyperlink ref="E581" location="A126293150W" display="A126293150W" xr:uid="{00000000-0004-0000-0000-00003A020000}"/>
    <hyperlink ref="E582" location="A126281626V" display="A126281626V" xr:uid="{00000000-0004-0000-0000-00003B020000}"/>
    <hyperlink ref="E583" location="A126304954T" display="A126304954T" xr:uid="{00000000-0004-0000-0000-00003C020000}"/>
    <hyperlink ref="E584" location="A126293290X" display="A126293290X" xr:uid="{00000000-0004-0000-0000-00003D020000}"/>
    <hyperlink ref="E585" location="A126281630K" display="A126281630K" xr:uid="{00000000-0004-0000-0000-00003E020000}"/>
    <hyperlink ref="E586" location="A126304958A" display="A126304958A" xr:uid="{00000000-0004-0000-0000-00003F020000}"/>
    <hyperlink ref="E587" location="A126293294J" display="A126293294J" xr:uid="{00000000-0004-0000-0000-000040020000}"/>
    <hyperlink ref="E588" location="A126281518K" display="A126281518K" xr:uid="{00000000-0004-0000-0000-000041020000}"/>
    <hyperlink ref="E589" location="A126304846J" display="A126304846J" xr:uid="{00000000-0004-0000-0000-000042020000}"/>
    <hyperlink ref="E590" location="A126293182R" display="A126293182R" xr:uid="{00000000-0004-0000-0000-000043020000}"/>
    <hyperlink ref="E591" location="A126281490V" display="A126281490V" xr:uid="{00000000-0004-0000-0000-000044020000}"/>
    <hyperlink ref="E592" location="A126304818X" display="A126304818X" xr:uid="{00000000-0004-0000-0000-000045020000}"/>
    <hyperlink ref="E593" location="A126293154F" display="A126293154F" xr:uid="{00000000-0004-0000-0000-000046020000}"/>
    <hyperlink ref="E594" location="A126281546V" display="A126281546V" xr:uid="{00000000-0004-0000-0000-000047020000}"/>
    <hyperlink ref="E595" location="A126304874T" display="A126304874T" xr:uid="{00000000-0004-0000-0000-000048020000}"/>
    <hyperlink ref="E596" location="A126293210L" display="A126293210L" xr:uid="{00000000-0004-0000-0000-000049020000}"/>
    <hyperlink ref="E597" location="A126281510T" display="A126281510T" xr:uid="{00000000-0004-0000-0000-00004A020000}"/>
    <hyperlink ref="E598" location="A126304838J" display="A126304838J" xr:uid="{00000000-0004-0000-0000-00004B020000}"/>
    <hyperlink ref="E599" location="A126293174R" display="A126293174R" xr:uid="{00000000-0004-0000-0000-00004C020000}"/>
    <hyperlink ref="E600" location="A126281550K" display="A126281550K" xr:uid="{00000000-0004-0000-0000-00004D020000}"/>
    <hyperlink ref="E601" location="A126304878A" display="A126304878A" xr:uid="{00000000-0004-0000-0000-00004E020000}"/>
    <hyperlink ref="E602" location="A126293214W" display="A126293214W" xr:uid="{00000000-0004-0000-0000-00004F020000}"/>
    <hyperlink ref="E603" location="A126281522A" display="A126281522A" xr:uid="{00000000-0004-0000-0000-000050020000}"/>
    <hyperlink ref="E604" location="A126304850X" display="A126304850X" xr:uid="{00000000-0004-0000-0000-000051020000}"/>
    <hyperlink ref="E605" location="A126293186X" display="A126293186X" xr:uid="{00000000-0004-0000-0000-000052020000}"/>
    <hyperlink ref="E606" location="A126281554V" display="A126281554V" xr:uid="{00000000-0004-0000-0000-000053020000}"/>
    <hyperlink ref="E607" location="A126304882T" display="A126304882T" xr:uid="{00000000-0004-0000-0000-000054020000}"/>
    <hyperlink ref="E608" location="A126293218F" display="A126293218F" xr:uid="{00000000-0004-0000-0000-000055020000}"/>
    <hyperlink ref="E609" location="A126281598W" display="A126281598W" xr:uid="{00000000-0004-0000-0000-000056020000}"/>
    <hyperlink ref="E610" location="A126304926J" display="A126304926J" xr:uid="{00000000-0004-0000-0000-000057020000}"/>
    <hyperlink ref="E611" location="A126293262R" display="A126293262R" xr:uid="{00000000-0004-0000-0000-000058020000}"/>
    <hyperlink ref="E612" location="A126281558C" display="A126281558C" xr:uid="{00000000-0004-0000-0000-000059020000}"/>
    <hyperlink ref="E613" location="A126304886A" display="A126304886A" xr:uid="{00000000-0004-0000-0000-00005A020000}"/>
    <hyperlink ref="E614" location="A126293222W" display="A126293222W" xr:uid="{00000000-0004-0000-0000-00005B020000}"/>
    <hyperlink ref="E615" location="A126281526K" display="A126281526K" xr:uid="{00000000-0004-0000-0000-00005C020000}"/>
    <hyperlink ref="E616" location="A126304854J" display="A126304854J" xr:uid="{00000000-0004-0000-0000-00005D020000}"/>
    <hyperlink ref="E617" location="A126293190R" display="A126293190R" xr:uid="{00000000-0004-0000-0000-00005E020000}"/>
    <hyperlink ref="E618" location="A126281634V" display="A126281634V" xr:uid="{00000000-0004-0000-0000-00005F020000}"/>
    <hyperlink ref="E619" location="A126304962T" display="A126304962T" xr:uid="{00000000-0004-0000-0000-000060020000}"/>
    <hyperlink ref="E620" location="A126293298T" display="A126293298T" xr:uid="{00000000-0004-0000-0000-000061020000}"/>
    <hyperlink ref="E621" location="A126281602A" display="A126281602A" xr:uid="{00000000-0004-0000-0000-000062020000}"/>
    <hyperlink ref="E622" location="A126304930X" display="A126304930X" xr:uid="{00000000-0004-0000-0000-000063020000}"/>
    <hyperlink ref="E623" location="A126293266X" display="A126293266X" xr:uid="{00000000-0004-0000-0000-000064020000}"/>
    <hyperlink ref="E624" location="A126281606K" display="A126281606K" xr:uid="{00000000-0004-0000-0000-000065020000}"/>
    <hyperlink ref="E625" location="A126304934J" display="A126304934J" xr:uid="{00000000-0004-0000-0000-000066020000}"/>
    <hyperlink ref="E626" location="A126293270R" display="A126293270R" xr:uid="{00000000-0004-0000-0000-000067020000}"/>
    <hyperlink ref="E627" location="A126281678W" display="A126281678W" xr:uid="{00000000-0004-0000-0000-000068020000}"/>
    <hyperlink ref="E628" location="A126305006K" display="A126305006K" xr:uid="{00000000-0004-0000-0000-000069020000}"/>
    <hyperlink ref="E629" location="A126293342R" display="A126293342R" xr:uid="{00000000-0004-0000-0000-00006A020000}"/>
    <hyperlink ref="E630" location="A126281494C" display="A126281494C" xr:uid="{00000000-0004-0000-0000-00006B020000}"/>
    <hyperlink ref="E631" location="A126304822R" display="A126304822R" xr:uid="{00000000-0004-0000-0000-00006C020000}"/>
    <hyperlink ref="E632" location="A126293158R" display="A126293158R" xr:uid="{00000000-0004-0000-0000-00006D020000}"/>
    <hyperlink ref="E633" location="A126281562V" display="A126281562V" xr:uid="{00000000-0004-0000-0000-00006E020000}"/>
    <hyperlink ref="E634" location="A126304890T" display="A126304890T" xr:uid="{00000000-0004-0000-0000-00006F020000}"/>
    <hyperlink ref="E635" location="A126293226F" display="A126293226F" xr:uid="{00000000-0004-0000-0000-000070020000}"/>
    <hyperlink ref="E636" location="A126281514A" display="A126281514A" xr:uid="{00000000-0004-0000-0000-000071020000}"/>
    <hyperlink ref="E637" location="A126304842X" display="A126304842X" xr:uid="{00000000-0004-0000-0000-000072020000}"/>
    <hyperlink ref="E638" location="A126293178X" display="A126293178X" xr:uid="{00000000-0004-0000-0000-000073020000}"/>
    <hyperlink ref="E639" location="A126281610A" display="A126281610A" xr:uid="{00000000-0004-0000-0000-000074020000}"/>
    <hyperlink ref="E640" location="A126304938T" display="A126304938T" xr:uid="{00000000-0004-0000-0000-000075020000}"/>
    <hyperlink ref="E641" location="A126293274X" display="A126293274X" xr:uid="{00000000-0004-0000-0000-000076020000}"/>
    <hyperlink ref="E642" location="A126281614K" display="A126281614K" xr:uid="{00000000-0004-0000-0000-000077020000}"/>
    <hyperlink ref="E643" location="A126304942J" display="A126304942J" xr:uid="{00000000-0004-0000-0000-000078020000}"/>
    <hyperlink ref="E644" location="A126293278J" display="A126293278J" xr:uid="{00000000-0004-0000-0000-000079020000}"/>
    <hyperlink ref="E645" location="A126281530A" display="A126281530A" xr:uid="{00000000-0004-0000-0000-00007A020000}"/>
    <hyperlink ref="E646" location="A126304858T" display="A126304858T" xr:uid="{00000000-0004-0000-0000-00007B020000}"/>
    <hyperlink ref="E647" location="A126293194X" display="A126293194X" xr:uid="{00000000-0004-0000-0000-00007C020000}"/>
    <hyperlink ref="E648" location="A126281498L" display="A126281498L" xr:uid="{00000000-0004-0000-0000-00007D020000}"/>
    <hyperlink ref="E649" location="A126304826X" display="A126304826X" xr:uid="{00000000-0004-0000-0000-00007E020000}"/>
    <hyperlink ref="E650" location="A126293162F" display="A126293162F" xr:uid="{00000000-0004-0000-0000-00007F020000}"/>
    <hyperlink ref="E651" location="A126281682L" display="A126281682L" xr:uid="{00000000-0004-0000-0000-000080020000}"/>
    <hyperlink ref="E652" location="A126305010A" display="A126305010A" xr:uid="{00000000-0004-0000-0000-000081020000}"/>
    <hyperlink ref="E653" location="A126293346X" display="A126293346X" xr:uid="{00000000-0004-0000-0000-000082020000}"/>
    <hyperlink ref="E654" location="A126281566C" display="A126281566C" xr:uid="{00000000-0004-0000-0000-000083020000}"/>
    <hyperlink ref="E655" location="A126304894A" display="A126304894A" xr:uid="{00000000-0004-0000-0000-000084020000}"/>
    <hyperlink ref="E656" location="A126293230W" display="A126293230W" xr:uid="{00000000-0004-0000-0000-000085020000}"/>
    <hyperlink ref="E657" location="A126281638C" display="A126281638C" xr:uid="{00000000-0004-0000-0000-000086020000}"/>
    <hyperlink ref="E658" location="A126304966A" display="A126304966A" xr:uid="{00000000-0004-0000-0000-000087020000}"/>
    <hyperlink ref="E659" location="A126293302W" display="A126293302W" xr:uid="{00000000-0004-0000-0000-000088020000}"/>
    <hyperlink ref="E660" location="A126283630W" display="A126283630W" xr:uid="{00000000-0004-0000-0000-000089020000}"/>
    <hyperlink ref="E661" location="A126306958L" display="A126306958L" xr:uid="{00000000-0004-0000-0000-00008A020000}"/>
    <hyperlink ref="E662" location="A126295294V" display="A126295294V" xr:uid="{00000000-0004-0000-0000-00008B020000}"/>
    <hyperlink ref="E663" location="A126283586X" display="A126283586X" xr:uid="{00000000-0004-0000-0000-00008C020000}"/>
    <hyperlink ref="E664" location="A126306914K" display="A126306914K" xr:uid="{00000000-0004-0000-0000-00008D020000}"/>
    <hyperlink ref="E665" location="A126295250T" display="A126295250T" xr:uid="{00000000-0004-0000-0000-00008E020000}"/>
    <hyperlink ref="E666" location="A126283514L" display="A126283514L" xr:uid="{00000000-0004-0000-0000-00008F020000}"/>
    <hyperlink ref="E667" location="A126306842K" display="A126306842K" xr:uid="{00000000-0004-0000-0000-000090020000}"/>
    <hyperlink ref="E668" location="A126295178K" display="A126295178K" xr:uid="{00000000-0004-0000-0000-000091020000}"/>
    <hyperlink ref="E669" location="A126283590R" display="A126283590R" xr:uid="{00000000-0004-0000-0000-000092020000}"/>
    <hyperlink ref="E670" location="A126306918V" display="A126306918V" xr:uid="{00000000-0004-0000-0000-000093020000}"/>
    <hyperlink ref="E671" location="A126295254A" display="A126295254A" xr:uid="{00000000-0004-0000-0000-000094020000}"/>
    <hyperlink ref="E672" location="A126283594X" display="A126283594X" xr:uid="{00000000-0004-0000-0000-000095020000}"/>
    <hyperlink ref="E673" location="A126306922K" display="A126306922K" xr:uid="{00000000-0004-0000-0000-000096020000}"/>
    <hyperlink ref="E674" location="A126295258K" display="A126295258K" xr:uid="{00000000-0004-0000-0000-000097020000}"/>
    <hyperlink ref="E675" location="A126283518W" display="A126283518W" xr:uid="{00000000-0004-0000-0000-000098020000}"/>
    <hyperlink ref="E676" location="A126306846V" display="A126306846V" xr:uid="{00000000-0004-0000-0000-000099020000}"/>
    <hyperlink ref="E677" location="A126295182A" display="A126295182A" xr:uid="{00000000-0004-0000-0000-00009A020000}"/>
    <hyperlink ref="E678" location="A126283522L" display="A126283522L" xr:uid="{00000000-0004-0000-0000-00009B020000}"/>
    <hyperlink ref="E679" location="A126306850K" display="A126306850K" xr:uid="{00000000-0004-0000-0000-00009C020000}"/>
    <hyperlink ref="E680" location="A126295186K" display="A126295186K" xr:uid="{00000000-0004-0000-0000-00009D020000}"/>
    <hyperlink ref="E681" location="A126283562F" display="A126283562F" xr:uid="{00000000-0004-0000-0000-00009E020000}"/>
    <hyperlink ref="E682" location="A126306890C" display="A126306890C" xr:uid="{00000000-0004-0000-0000-00009F020000}"/>
    <hyperlink ref="E683" location="A126295226T" display="A126295226T" xr:uid="{00000000-0004-0000-0000-0000A0020000}"/>
    <hyperlink ref="E684" location="A126283478R" display="A126283478R" xr:uid="{00000000-0004-0000-0000-0000A1020000}"/>
    <hyperlink ref="E685" location="A126306806A" display="A126306806A" xr:uid="{00000000-0004-0000-0000-0000A2020000}"/>
    <hyperlink ref="E686" location="A126295142J" display="A126295142J" xr:uid="{00000000-0004-0000-0000-0000A3020000}"/>
    <hyperlink ref="E687" location="A126283598J" display="A126283598J" xr:uid="{00000000-0004-0000-0000-0000A4020000}"/>
    <hyperlink ref="E688" location="A126306926V" display="A126306926V" xr:uid="{00000000-0004-0000-0000-0000A5020000}"/>
    <hyperlink ref="E689" location="A126295262A" display="A126295262A" xr:uid="{00000000-0004-0000-0000-0000A6020000}"/>
    <hyperlink ref="E690" location="A126283566R" display="A126283566R" xr:uid="{00000000-0004-0000-0000-0000A7020000}"/>
    <hyperlink ref="E691" location="A126306894L" display="A126306894L" xr:uid="{00000000-0004-0000-0000-0000A8020000}"/>
    <hyperlink ref="E692" location="A126295230J" display="A126295230J" xr:uid="{00000000-0004-0000-0000-0000A9020000}"/>
    <hyperlink ref="E693" location="A126283610L" display="A126283610L" xr:uid="{00000000-0004-0000-0000-0000AA020000}"/>
    <hyperlink ref="E694" location="A126306938C" display="A126306938C" xr:uid="{00000000-0004-0000-0000-0000AB020000}"/>
    <hyperlink ref="E695" location="A126295274K" display="A126295274K" xr:uid="{00000000-0004-0000-0000-0000AC020000}"/>
    <hyperlink ref="E696" location="A126283482F" display="A126283482F" xr:uid="{00000000-0004-0000-0000-0000AD020000}"/>
    <hyperlink ref="E697" location="A126306810T" display="A126306810T" xr:uid="{00000000-0004-0000-0000-0000AE020000}"/>
    <hyperlink ref="E698" location="A126295146T" display="A126295146T" xr:uid="{00000000-0004-0000-0000-0000AF020000}"/>
    <hyperlink ref="E699" location="A126283418L" display="A126283418L" xr:uid="{00000000-0004-0000-0000-0000B0020000}"/>
    <hyperlink ref="E700" location="A126306746K" display="A126306746K" xr:uid="{00000000-0004-0000-0000-0000B1020000}"/>
    <hyperlink ref="E701" location="A126295082T" display="A126295082T" xr:uid="{00000000-0004-0000-0000-0000B2020000}"/>
    <hyperlink ref="E702" location="A126283446W" display="A126283446W" xr:uid="{00000000-0004-0000-0000-0000B3020000}"/>
    <hyperlink ref="E703" location="A126306774V" display="A126306774V" xr:uid="{00000000-0004-0000-0000-0000B4020000}"/>
    <hyperlink ref="E704" location="A126295110R" display="A126295110R" xr:uid="{00000000-0004-0000-0000-0000B5020000}"/>
    <hyperlink ref="E705" location="A126283526W" display="A126283526W" xr:uid="{00000000-0004-0000-0000-0000B6020000}"/>
    <hyperlink ref="E706" location="A126306854V" display="A126306854V" xr:uid="{00000000-0004-0000-0000-0000B7020000}"/>
    <hyperlink ref="E707" location="A126295190A" display="A126295190A" xr:uid="{00000000-0004-0000-0000-0000B8020000}"/>
    <hyperlink ref="E708" location="A126283450L" display="A126283450L" xr:uid="{00000000-0004-0000-0000-0000B9020000}"/>
    <hyperlink ref="E709" location="A126306778C" display="A126306778C" xr:uid="{00000000-0004-0000-0000-0000BA020000}"/>
    <hyperlink ref="E710" location="A126295114X" display="A126295114X" xr:uid="{00000000-0004-0000-0000-0000BB020000}"/>
    <hyperlink ref="E711" location="A126283530L" display="A126283530L" xr:uid="{00000000-0004-0000-0000-0000BC020000}"/>
    <hyperlink ref="E712" location="A126306858C" display="A126306858C" xr:uid="{00000000-0004-0000-0000-0000BD020000}"/>
    <hyperlink ref="E713" location="A126295194K" display="A126295194K" xr:uid="{00000000-0004-0000-0000-0000BE020000}"/>
    <hyperlink ref="E714" location="A126283534W" display="A126283534W" xr:uid="{00000000-0004-0000-0000-0000BF020000}"/>
    <hyperlink ref="E715" location="A126306862V" display="A126306862V" xr:uid="{00000000-0004-0000-0000-0000C0020000}"/>
    <hyperlink ref="E716" location="A126295198V" display="A126295198V" xr:uid="{00000000-0004-0000-0000-0000C1020000}"/>
    <hyperlink ref="E717" location="A126283614W" display="A126283614W" xr:uid="{00000000-0004-0000-0000-0000C2020000}"/>
    <hyperlink ref="E718" location="A126306942V" display="A126306942V" xr:uid="{00000000-0004-0000-0000-0000C3020000}"/>
    <hyperlink ref="E719" location="A126295278V" display="A126295278V" xr:uid="{00000000-0004-0000-0000-0000C4020000}"/>
    <hyperlink ref="E720" location="A126283422C" display="A126283422C" xr:uid="{00000000-0004-0000-0000-0000C5020000}"/>
    <hyperlink ref="E721" location="A126306750A" display="A126306750A" xr:uid="{00000000-0004-0000-0000-0000C6020000}"/>
    <hyperlink ref="E722" location="A126295086A" display="A126295086A" xr:uid="{00000000-0004-0000-0000-0000C7020000}"/>
    <hyperlink ref="E723" location="A126283602L" display="A126283602L" xr:uid="{00000000-0004-0000-0000-0000C8020000}"/>
    <hyperlink ref="E724" location="A126306930K" display="A126306930K" xr:uid="{00000000-0004-0000-0000-0000C9020000}"/>
    <hyperlink ref="E725" location="A126295266K" display="A126295266K" xr:uid="{00000000-0004-0000-0000-0000CA020000}"/>
    <hyperlink ref="E726" location="A126283606W" display="A126283606W" xr:uid="{00000000-0004-0000-0000-0000CB020000}"/>
    <hyperlink ref="E727" location="A126306934V" display="A126306934V" xr:uid="{00000000-0004-0000-0000-0000CC020000}"/>
    <hyperlink ref="E728" location="A126295270A" display="A126295270A" xr:uid="{00000000-0004-0000-0000-0000CD020000}"/>
    <hyperlink ref="E729" location="A126283426L" display="A126283426L" xr:uid="{00000000-0004-0000-0000-0000CE020000}"/>
    <hyperlink ref="E730" location="A126306754K" display="A126306754K" xr:uid="{00000000-0004-0000-0000-0000CF020000}"/>
    <hyperlink ref="E731" location="A126295090T" display="A126295090T" xr:uid="{00000000-0004-0000-0000-0000D0020000}"/>
    <hyperlink ref="E732" location="A126283486R" display="A126283486R" xr:uid="{00000000-0004-0000-0000-0000D1020000}"/>
    <hyperlink ref="E733" location="A126306814A" display="A126306814A" xr:uid="{00000000-0004-0000-0000-0000D2020000}"/>
    <hyperlink ref="E734" location="A126295150J" display="A126295150J" xr:uid="{00000000-0004-0000-0000-0000D3020000}"/>
    <hyperlink ref="E735" location="A126283538F" display="A126283538F" xr:uid="{00000000-0004-0000-0000-0000D4020000}"/>
    <hyperlink ref="E736" location="A126306866C" display="A126306866C" xr:uid="{00000000-0004-0000-0000-0000D5020000}"/>
    <hyperlink ref="E737" location="A126295202X" display="A126295202X" xr:uid="{00000000-0004-0000-0000-0000D6020000}"/>
    <hyperlink ref="E738" location="A126283618F" display="A126283618F" xr:uid="{00000000-0004-0000-0000-0000D7020000}"/>
    <hyperlink ref="E739" location="A126306946C" display="A126306946C" xr:uid="{00000000-0004-0000-0000-0000D8020000}"/>
    <hyperlink ref="E740" location="A126295282K" display="A126295282K" xr:uid="{00000000-0004-0000-0000-0000D9020000}"/>
    <hyperlink ref="E741" location="A126283430C" display="A126283430C" xr:uid="{00000000-0004-0000-0000-0000DA020000}"/>
    <hyperlink ref="E742" location="A126306758V" display="A126306758V" xr:uid="{00000000-0004-0000-0000-0000DB020000}"/>
    <hyperlink ref="E743" location="A126295094A" display="A126295094A" xr:uid="{00000000-0004-0000-0000-0000DC020000}"/>
    <hyperlink ref="E744" location="A126283570F" display="A126283570F" xr:uid="{00000000-0004-0000-0000-0000DD020000}"/>
    <hyperlink ref="E745" location="A126306898W" display="A126306898W" xr:uid="{00000000-0004-0000-0000-0000DE020000}"/>
    <hyperlink ref="E746" location="A126295234T" display="A126295234T" xr:uid="{00000000-0004-0000-0000-0000DF020000}"/>
    <hyperlink ref="E747" location="A126283574R" display="A126283574R" xr:uid="{00000000-0004-0000-0000-0000E0020000}"/>
    <hyperlink ref="E748" location="A126306902A" display="A126306902A" xr:uid="{00000000-0004-0000-0000-0000E1020000}"/>
    <hyperlink ref="E749" location="A126295238A" display="A126295238A" xr:uid="{00000000-0004-0000-0000-0000E2020000}"/>
    <hyperlink ref="E750" location="A126283462W" display="A126283462W" xr:uid="{00000000-0004-0000-0000-0000E3020000}"/>
    <hyperlink ref="E751" location="A126306790V" display="A126306790V" xr:uid="{00000000-0004-0000-0000-0000E4020000}"/>
    <hyperlink ref="E752" location="A126295126J" display="A126295126J" xr:uid="{00000000-0004-0000-0000-0000E5020000}"/>
    <hyperlink ref="E753" location="A126283434L" display="A126283434L" xr:uid="{00000000-0004-0000-0000-0000E6020000}"/>
    <hyperlink ref="E754" location="A126306762K" display="A126306762K" xr:uid="{00000000-0004-0000-0000-0000E7020000}"/>
    <hyperlink ref="E755" location="A126295098K" display="A126295098K" xr:uid="{00000000-0004-0000-0000-0000E8020000}"/>
    <hyperlink ref="E756" location="A126283490F" display="A126283490F" xr:uid="{00000000-0004-0000-0000-0000E9020000}"/>
    <hyperlink ref="E757" location="A126306818K" display="A126306818K" xr:uid="{00000000-0004-0000-0000-0000EA020000}"/>
    <hyperlink ref="E758" location="A126295154T" display="A126295154T" xr:uid="{00000000-0004-0000-0000-0000EB020000}"/>
    <hyperlink ref="E759" location="A126283454W" display="A126283454W" xr:uid="{00000000-0004-0000-0000-0000EC020000}"/>
    <hyperlink ref="E760" location="A126306782V" display="A126306782V" xr:uid="{00000000-0004-0000-0000-0000ED020000}"/>
    <hyperlink ref="E761" location="A126295118J" display="A126295118J" xr:uid="{00000000-0004-0000-0000-0000EE020000}"/>
    <hyperlink ref="E762" location="A126283494R" display="A126283494R" xr:uid="{00000000-0004-0000-0000-0000EF020000}"/>
    <hyperlink ref="E763" location="A126306822A" display="A126306822A" xr:uid="{00000000-0004-0000-0000-0000F0020000}"/>
    <hyperlink ref="E764" location="A126295158A" display="A126295158A" xr:uid="{00000000-0004-0000-0000-0000F1020000}"/>
    <hyperlink ref="E765" location="A126283466F" display="A126283466F" xr:uid="{00000000-0004-0000-0000-0000F2020000}"/>
    <hyperlink ref="E766" location="A126306794C" display="A126306794C" xr:uid="{00000000-0004-0000-0000-0000F3020000}"/>
    <hyperlink ref="E767" location="A126295130X" display="A126295130X" xr:uid="{00000000-0004-0000-0000-0000F4020000}"/>
    <hyperlink ref="E768" location="A126283498X" display="A126283498X" xr:uid="{00000000-0004-0000-0000-0000F5020000}"/>
    <hyperlink ref="E769" location="A126306826K" display="A126306826K" xr:uid="{00000000-0004-0000-0000-0000F6020000}"/>
    <hyperlink ref="E770" location="A126295162T" display="A126295162T" xr:uid="{00000000-0004-0000-0000-0000F7020000}"/>
    <hyperlink ref="E771" location="A126283542W" display="A126283542W" xr:uid="{00000000-0004-0000-0000-0000F8020000}"/>
    <hyperlink ref="E772" location="A126306870V" display="A126306870V" xr:uid="{00000000-0004-0000-0000-0000F9020000}"/>
    <hyperlink ref="E773" location="A126295206J" display="A126295206J" xr:uid="{00000000-0004-0000-0000-0000FA020000}"/>
    <hyperlink ref="E774" location="A126283502C" display="A126283502C" xr:uid="{00000000-0004-0000-0000-0000FB020000}"/>
    <hyperlink ref="E775" location="A126306830A" display="A126306830A" xr:uid="{00000000-0004-0000-0000-0000FC020000}"/>
    <hyperlink ref="E776" location="A126295166A" display="A126295166A" xr:uid="{00000000-0004-0000-0000-0000FD020000}"/>
    <hyperlink ref="E777" location="A126283470W" display="A126283470W" xr:uid="{00000000-0004-0000-0000-0000FE020000}"/>
    <hyperlink ref="E778" location="A126306798L" display="A126306798L" xr:uid="{00000000-0004-0000-0000-0000FF020000}"/>
    <hyperlink ref="E779" location="A126295134J" display="A126295134J" xr:uid="{00000000-0004-0000-0000-000000030000}"/>
    <hyperlink ref="E780" location="A126283578X" display="A126283578X" xr:uid="{00000000-0004-0000-0000-000001030000}"/>
    <hyperlink ref="E781" location="A126306906K" display="A126306906K" xr:uid="{00000000-0004-0000-0000-000002030000}"/>
    <hyperlink ref="E782" location="A126295242T" display="A126295242T" xr:uid="{00000000-0004-0000-0000-000003030000}"/>
    <hyperlink ref="E783" location="A126283546F" display="A126283546F" xr:uid="{00000000-0004-0000-0000-000004030000}"/>
    <hyperlink ref="E784" location="A126306874C" display="A126306874C" xr:uid="{00000000-0004-0000-0000-000005030000}"/>
    <hyperlink ref="E785" location="A126295210X" display="A126295210X" xr:uid="{00000000-0004-0000-0000-000006030000}"/>
    <hyperlink ref="E786" location="A126283550W" display="A126283550W" xr:uid="{00000000-0004-0000-0000-000007030000}"/>
    <hyperlink ref="E787" location="A126306878L" display="A126306878L" xr:uid="{00000000-0004-0000-0000-000008030000}"/>
    <hyperlink ref="E788" location="A126295214J" display="A126295214J" xr:uid="{00000000-0004-0000-0000-000009030000}"/>
    <hyperlink ref="E789" location="A126283622W" display="A126283622W" xr:uid="{00000000-0004-0000-0000-00000A030000}"/>
    <hyperlink ref="E790" location="A126306950V" display="A126306950V" xr:uid="{00000000-0004-0000-0000-00000B030000}"/>
    <hyperlink ref="E791" location="A126295286V" display="A126295286V" xr:uid="{00000000-0004-0000-0000-00000C030000}"/>
    <hyperlink ref="E792" location="A126283438W" display="A126283438W" xr:uid="{00000000-0004-0000-0000-00000D030000}"/>
    <hyperlink ref="E793" location="A126306766V" display="A126306766V" xr:uid="{00000000-0004-0000-0000-00000E030000}"/>
    <hyperlink ref="E794" location="A126295102R" display="A126295102R" xr:uid="{00000000-0004-0000-0000-00000F030000}"/>
    <hyperlink ref="E795" location="A126283506L" display="A126283506L" xr:uid="{00000000-0004-0000-0000-000010030000}"/>
    <hyperlink ref="E796" location="A126306834K" display="A126306834K" xr:uid="{00000000-0004-0000-0000-000011030000}"/>
    <hyperlink ref="E797" location="A126295170T" display="A126295170T" xr:uid="{00000000-0004-0000-0000-000012030000}"/>
    <hyperlink ref="E798" location="A126283458F" display="A126283458F" xr:uid="{00000000-0004-0000-0000-000013030000}"/>
    <hyperlink ref="E799" location="A126306786C" display="A126306786C" xr:uid="{00000000-0004-0000-0000-000014030000}"/>
    <hyperlink ref="E800" location="A126295122X" display="A126295122X" xr:uid="{00000000-0004-0000-0000-000015030000}"/>
    <hyperlink ref="E801" location="A126283554F" display="A126283554F" xr:uid="{00000000-0004-0000-0000-000016030000}"/>
    <hyperlink ref="E802" location="A126306882C" display="A126306882C" xr:uid="{00000000-0004-0000-0000-000017030000}"/>
    <hyperlink ref="E803" location="A126295218T" display="A126295218T" xr:uid="{00000000-0004-0000-0000-000018030000}"/>
    <hyperlink ref="E804" location="A126283558R" display="A126283558R" xr:uid="{00000000-0004-0000-0000-000019030000}"/>
    <hyperlink ref="E805" location="A126306886L" display="A126306886L" xr:uid="{00000000-0004-0000-0000-00001A030000}"/>
    <hyperlink ref="E806" location="A126295222J" display="A126295222J" xr:uid="{00000000-0004-0000-0000-00001B030000}"/>
    <hyperlink ref="E807" location="A126283474F" display="A126283474F" xr:uid="{00000000-0004-0000-0000-00001C030000}"/>
    <hyperlink ref="E808" location="A126306802T" display="A126306802T" xr:uid="{00000000-0004-0000-0000-00001D030000}"/>
    <hyperlink ref="E809" location="A126295138T" display="A126295138T" xr:uid="{00000000-0004-0000-0000-00001E030000}"/>
    <hyperlink ref="E810" location="A126283442L" display="A126283442L" xr:uid="{00000000-0004-0000-0000-00001F030000}"/>
    <hyperlink ref="E811" location="A126306770K" display="A126306770K" xr:uid="{00000000-0004-0000-0000-000020030000}"/>
    <hyperlink ref="E812" location="A126295106X" display="A126295106X" xr:uid="{00000000-0004-0000-0000-000021030000}"/>
    <hyperlink ref="E813" location="A126283626F" display="A126283626F" xr:uid="{00000000-0004-0000-0000-000022030000}"/>
    <hyperlink ref="E814" location="A126306954C" display="A126306954C" xr:uid="{00000000-0004-0000-0000-000023030000}"/>
    <hyperlink ref="E815" location="A126295290K" display="A126295290K" xr:uid="{00000000-0004-0000-0000-000024030000}"/>
    <hyperlink ref="E816" location="A126283510C" display="A126283510C" xr:uid="{00000000-0004-0000-0000-000025030000}"/>
    <hyperlink ref="E817" location="A126306838V" display="A126306838V" xr:uid="{00000000-0004-0000-0000-000026030000}"/>
    <hyperlink ref="E818" location="A126295174A" display="A126295174A" xr:uid="{00000000-0004-0000-0000-000027030000}"/>
    <hyperlink ref="E819" location="A126283582R" display="A126283582R" xr:uid="{00000000-0004-0000-0000-000028030000}"/>
    <hyperlink ref="E820" location="A126306910A" display="A126306910A" xr:uid="{00000000-0004-0000-0000-000029030000}"/>
    <hyperlink ref="E821" location="A126295246A" display="A126295246A" xr:uid="{00000000-0004-0000-0000-00002A030000}"/>
    <hyperlink ref="E822" location="A126277798L" display="A126277798L" xr:uid="{00000000-0004-0000-0000-00002B030000}"/>
    <hyperlink ref="E823" location="A126301126F" display="A126301126F" xr:uid="{00000000-0004-0000-0000-00002C030000}"/>
    <hyperlink ref="E824" location="A126289462F" display="A126289462F" xr:uid="{00000000-0004-0000-0000-00002D030000}"/>
    <hyperlink ref="E825" location="A126277754K" display="A126277754K" xr:uid="{00000000-0004-0000-0000-00002E030000}"/>
    <hyperlink ref="E826" location="A126301082R" display="A126301082R" xr:uid="{00000000-0004-0000-0000-00002F030000}"/>
    <hyperlink ref="E827" location="A126289418W" display="A126289418W" xr:uid="{00000000-0004-0000-0000-000030030000}"/>
    <hyperlink ref="E828" location="A126277682K" display="A126277682K" xr:uid="{00000000-0004-0000-0000-000031030000}"/>
    <hyperlink ref="E829" location="A126301010C" display="A126301010C" xr:uid="{00000000-0004-0000-0000-000032030000}"/>
    <hyperlink ref="E830" location="A126289346W" display="A126289346W" xr:uid="{00000000-0004-0000-0000-000033030000}"/>
    <hyperlink ref="E831" location="A126277758V" display="A126277758V" xr:uid="{00000000-0004-0000-0000-000034030000}"/>
    <hyperlink ref="E832" location="A126301086X" display="A126301086X" xr:uid="{00000000-0004-0000-0000-000035030000}"/>
    <hyperlink ref="E833" location="A126289422L" display="A126289422L" xr:uid="{00000000-0004-0000-0000-000036030000}"/>
    <hyperlink ref="E834" location="A126277762K" display="A126277762K" xr:uid="{00000000-0004-0000-0000-000037030000}"/>
    <hyperlink ref="E835" location="A126301090R" display="A126301090R" xr:uid="{00000000-0004-0000-0000-000038030000}"/>
    <hyperlink ref="E836" location="A126289426W" display="A126289426W" xr:uid="{00000000-0004-0000-0000-000039030000}"/>
    <hyperlink ref="E837" location="A126277686V" display="A126277686V" xr:uid="{00000000-0004-0000-0000-00003A030000}"/>
    <hyperlink ref="E838" location="A126301014L" display="A126301014L" xr:uid="{00000000-0004-0000-0000-00003B030000}"/>
    <hyperlink ref="E839" location="A126289350L" display="A126289350L" xr:uid="{00000000-0004-0000-0000-00003C030000}"/>
    <hyperlink ref="E840" location="A126277690K" display="A126277690K" xr:uid="{00000000-0004-0000-0000-00003D030000}"/>
    <hyperlink ref="E841" location="A126301018W" display="A126301018W" xr:uid="{00000000-0004-0000-0000-00003E030000}"/>
    <hyperlink ref="E842" location="A126289354W" display="A126289354W" xr:uid="{00000000-0004-0000-0000-00003F030000}"/>
    <hyperlink ref="E843" location="A126277730T" display="A126277730T" xr:uid="{00000000-0004-0000-0000-000040030000}"/>
    <hyperlink ref="E844" location="A126301058R" display="A126301058R" xr:uid="{00000000-0004-0000-0000-000041030000}"/>
    <hyperlink ref="E845" location="A126289394R" display="A126289394R" xr:uid="{00000000-0004-0000-0000-000042030000}"/>
    <hyperlink ref="E846" location="A126277646A" display="A126277646A" xr:uid="{00000000-0004-0000-0000-000043030000}"/>
    <hyperlink ref="E847" location="A126300974C" display="A126300974C" xr:uid="{00000000-0004-0000-0000-000044030000}"/>
    <hyperlink ref="E848" location="A126289310V" display="A126289310V" xr:uid="{00000000-0004-0000-0000-000045030000}"/>
    <hyperlink ref="E849" location="A126277766V" display="A126277766V" xr:uid="{00000000-0004-0000-0000-000046030000}"/>
    <hyperlink ref="E850" location="A126301094X" display="A126301094X" xr:uid="{00000000-0004-0000-0000-000047030000}"/>
    <hyperlink ref="E851" location="A126289430L" display="A126289430L" xr:uid="{00000000-0004-0000-0000-000048030000}"/>
    <hyperlink ref="E852" location="A126277734A" display="A126277734A" xr:uid="{00000000-0004-0000-0000-000049030000}"/>
    <hyperlink ref="E853" location="A126301062F" display="A126301062F" xr:uid="{00000000-0004-0000-0000-00004A030000}"/>
    <hyperlink ref="E854" location="A126289398X" display="A126289398X" xr:uid="{00000000-0004-0000-0000-00004B030000}"/>
    <hyperlink ref="E855" location="A126277778C" display="A126277778C" xr:uid="{00000000-0004-0000-0000-00004C030000}"/>
    <hyperlink ref="E856" location="A126301106W" display="A126301106W" xr:uid="{00000000-0004-0000-0000-00004D030000}"/>
    <hyperlink ref="E857" location="A126289442W" display="A126289442W" xr:uid="{00000000-0004-0000-0000-00004E030000}"/>
    <hyperlink ref="E858" location="A126277650T" display="A126277650T" xr:uid="{00000000-0004-0000-0000-00004F030000}"/>
    <hyperlink ref="E859" location="A126300978L" display="A126300978L" xr:uid="{00000000-0004-0000-0000-000050030000}"/>
    <hyperlink ref="E860" location="A126289314C" display="A126289314C" xr:uid="{00000000-0004-0000-0000-000051030000}"/>
    <hyperlink ref="E861" location="A126277586K" display="A126277586K" xr:uid="{00000000-0004-0000-0000-000052030000}"/>
    <hyperlink ref="E862" location="A126300914A" display="A126300914A" xr:uid="{00000000-0004-0000-0000-000053030000}"/>
    <hyperlink ref="E863" location="A126289250C" display="A126289250C" xr:uid="{00000000-0004-0000-0000-000054030000}"/>
    <hyperlink ref="E864" location="A126277614J" display="A126277614J" xr:uid="{00000000-0004-0000-0000-000055030000}"/>
    <hyperlink ref="E865" location="A126300942K" display="A126300942K" xr:uid="{00000000-0004-0000-0000-000056030000}"/>
    <hyperlink ref="E866" location="A126289278F" display="A126289278F" xr:uid="{00000000-0004-0000-0000-000057030000}"/>
    <hyperlink ref="E867" location="A126277694V" display="A126277694V" xr:uid="{00000000-0004-0000-0000-000058030000}"/>
    <hyperlink ref="E868" location="A126301022L" display="A126301022L" xr:uid="{00000000-0004-0000-0000-000059030000}"/>
    <hyperlink ref="E869" location="A126289358F" display="A126289358F" xr:uid="{00000000-0004-0000-0000-00005A030000}"/>
    <hyperlink ref="E870" location="A126277618T" display="A126277618T" xr:uid="{00000000-0004-0000-0000-00005B030000}"/>
    <hyperlink ref="E871" location="A126300946V" display="A126300946V" xr:uid="{00000000-0004-0000-0000-00005C030000}"/>
    <hyperlink ref="E872" location="A126289282W" display="A126289282W" xr:uid="{00000000-0004-0000-0000-00005D030000}"/>
    <hyperlink ref="E873" location="A126277698C" display="A126277698C" xr:uid="{00000000-0004-0000-0000-00005E030000}"/>
    <hyperlink ref="E874" location="A126301026W" display="A126301026W" xr:uid="{00000000-0004-0000-0000-00005F030000}"/>
    <hyperlink ref="E875" location="A126289362W" display="A126289362W" xr:uid="{00000000-0004-0000-0000-000060030000}"/>
    <hyperlink ref="E876" location="A126277702J" display="A126277702J" xr:uid="{00000000-0004-0000-0000-000061030000}"/>
    <hyperlink ref="E877" location="A126301030L" display="A126301030L" xr:uid="{00000000-0004-0000-0000-000062030000}"/>
    <hyperlink ref="E878" location="A126289366F" display="A126289366F" xr:uid="{00000000-0004-0000-0000-000063030000}"/>
    <hyperlink ref="E879" location="A126277782V" display="A126277782V" xr:uid="{00000000-0004-0000-0000-000064030000}"/>
    <hyperlink ref="E880" location="A126301110L" display="A126301110L" xr:uid="{00000000-0004-0000-0000-000065030000}"/>
    <hyperlink ref="E881" location="A126289446F" display="A126289446F" xr:uid="{00000000-0004-0000-0000-000066030000}"/>
    <hyperlink ref="E882" location="A126277590A" display="A126277590A" xr:uid="{00000000-0004-0000-0000-000067030000}"/>
    <hyperlink ref="E883" location="A126300918K" display="A126300918K" xr:uid="{00000000-0004-0000-0000-000068030000}"/>
    <hyperlink ref="E884" location="A126289254L" display="A126289254L" xr:uid="{00000000-0004-0000-0000-000069030000}"/>
    <hyperlink ref="E885" location="A126277770K" display="A126277770K" xr:uid="{00000000-0004-0000-0000-00006A030000}"/>
    <hyperlink ref="E886" location="A126301098J" display="A126301098J" xr:uid="{00000000-0004-0000-0000-00006B030000}"/>
    <hyperlink ref="E887" location="A126289434W" display="A126289434W" xr:uid="{00000000-0004-0000-0000-00006C030000}"/>
    <hyperlink ref="E888" location="A126277774V" display="A126277774V" xr:uid="{00000000-0004-0000-0000-00006D030000}"/>
    <hyperlink ref="E889" location="A126301102L" display="A126301102L" xr:uid="{00000000-0004-0000-0000-00006E030000}"/>
    <hyperlink ref="E890" location="A126289438F" display="A126289438F" xr:uid="{00000000-0004-0000-0000-00006F030000}"/>
    <hyperlink ref="E891" location="A126277594K" display="A126277594K" xr:uid="{00000000-0004-0000-0000-000070030000}"/>
    <hyperlink ref="E892" location="A126300922A" display="A126300922A" xr:uid="{00000000-0004-0000-0000-000071030000}"/>
    <hyperlink ref="E893" location="A126289258W" display="A126289258W" xr:uid="{00000000-0004-0000-0000-000072030000}"/>
    <hyperlink ref="E894" location="A126277654A" display="A126277654A" xr:uid="{00000000-0004-0000-0000-000073030000}"/>
    <hyperlink ref="E895" location="A126300982C" display="A126300982C" xr:uid="{00000000-0004-0000-0000-000074030000}"/>
    <hyperlink ref="E896" location="A126289318L" display="A126289318L" xr:uid="{00000000-0004-0000-0000-000075030000}"/>
    <hyperlink ref="E897" location="A126277706T" display="A126277706T" xr:uid="{00000000-0004-0000-0000-000076030000}"/>
    <hyperlink ref="E898" location="A126301034W" display="A126301034W" xr:uid="{00000000-0004-0000-0000-000077030000}"/>
    <hyperlink ref="E899" location="A126289370W" display="A126289370W" xr:uid="{00000000-0004-0000-0000-000078030000}"/>
    <hyperlink ref="E900" location="A126277786C" display="A126277786C" xr:uid="{00000000-0004-0000-0000-000079030000}"/>
    <hyperlink ref="E901" location="A126301114W" display="A126301114W" xr:uid="{00000000-0004-0000-0000-00007A030000}"/>
    <hyperlink ref="E902" location="A126289450W" display="A126289450W" xr:uid="{00000000-0004-0000-0000-00007B030000}"/>
    <hyperlink ref="E903" location="A126277598V" display="A126277598V" xr:uid="{00000000-0004-0000-0000-00007C030000}"/>
    <hyperlink ref="E904" location="A126300926K" display="A126300926K" xr:uid="{00000000-0004-0000-0000-00007D030000}"/>
    <hyperlink ref="E905" location="A126289262L" display="A126289262L" xr:uid="{00000000-0004-0000-0000-00007E030000}"/>
    <hyperlink ref="E906" location="A126277738K" display="A126277738K" xr:uid="{00000000-0004-0000-0000-00007F030000}"/>
    <hyperlink ref="E907" location="A126301066R" display="A126301066R" xr:uid="{00000000-0004-0000-0000-000080030000}"/>
    <hyperlink ref="E908" location="A126289402C" display="A126289402C" xr:uid="{00000000-0004-0000-0000-000081030000}"/>
    <hyperlink ref="E909" location="A126277742A" display="A126277742A" xr:uid="{00000000-0004-0000-0000-000082030000}"/>
    <hyperlink ref="E910" location="A126301070F" display="A126301070F" xr:uid="{00000000-0004-0000-0000-000083030000}"/>
    <hyperlink ref="E911" location="A126289406L" display="A126289406L" xr:uid="{00000000-0004-0000-0000-000084030000}"/>
    <hyperlink ref="E912" location="A126277630J" display="A126277630J" xr:uid="{00000000-0004-0000-0000-000085030000}"/>
    <hyperlink ref="E913" location="A126300958C" display="A126300958C" xr:uid="{00000000-0004-0000-0000-000086030000}"/>
    <hyperlink ref="E914" location="A126289294F" display="A126289294F" xr:uid="{00000000-0004-0000-0000-000087030000}"/>
    <hyperlink ref="E915" location="A126277602X" display="A126277602X" xr:uid="{00000000-0004-0000-0000-000088030000}"/>
    <hyperlink ref="E916" location="A126300930A" display="A126300930A" xr:uid="{00000000-0004-0000-0000-000089030000}"/>
    <hyperlink ref="E917" location="A126289266W" display="A126289266W" xr:uid="{00000000-0004-0000-0000-00008A030000}"/>
    <hyperlink ref="E918" location="A126277658K" display="A126277658K" xr:uid="{00000000-0004-0000-0000-00008B030000}"/>
    <hyperlink ref="E919" location="A126300986L" display="A126300986L" xr:uid="{00000000-0004-0000-0000-00008C030000}"/>
    <hyperlink ref="E920" location="A126289322C" display="A126289322C" xr:uid="{00000000-0004-0000-0000-00008D030000}"/>
    <hyperlink ref="E921" location="A126277622J" display="A126277622J" xr:uid="{00000000-0004-0000-0000-00008E030000}"/>
    <hyperlink ref="E922" location="A126300950K" display="A126300950K" xr:uid="{00000000-0004-0000-0000-00008F030000}"/>
    <hyperlink ref="E923" location="A126289286F" display="A126289286F" xr:uid="{00000000-0004-0000-0000-000090030000}"/>
    <hyperlink ref="E924" location="A126277662A" display="A126277662A" xr:uid="{00000000-0004-0000-0000-000091030000}"/>
    <hyperlink ref="E925" location="A126300990C" display="A126300990C" xr:uid="{00000000-0004-0000-0000-000092030000}"/>
    <hyperlink ref="E926" location="A126289326L" display="A126289326L" xr:uid="{00000000-0004-0000-0000-000093030000}"/>
    <hyperlink ref="E927" location="A126277634T" display="A126277634T" xr:uid="{00000000-0004-0000-0000-000094030000}"/>
    <hyperlink ref="E928" location="A126300962V" display="A126300962V" xr:uid="{00000000-0004-0000-0000-000095030000}"/>
    <hyperlink ref="E929" location="A126289298R" display="A126289298R" xr:uid="{00000000-0004-0000-0000-000096030000}"/>
    <hyperlink ref="E930" location="A126277666K" display="A126277666K" xr:uid="{00000000-0004-0000-0000-000097030000}"/>
    <hyperlink ref="E931" location="A126300994L" display="A126300994L" xr:uid="{00000000-0004-0000-0000-000098030000}"/>
    <hyperlink ref="E932" location="A126289330C" display="A126289330C" xr:uid="{00000000-0004-0000-0000-000099030000}"/>
    <hyperlink ref="E933" location="A126277710J" display="A126277710J" xr:uid="{00000000-0004-0000-0000-00009A030000}"/>
    <hyperlink ref="E934" location="A126301038F" display="A126301038F" xr:uid="{00000000-0004-0000-0000-00009B030000}"/>
    <hyperlink ref="E935" location="A126289374F" display="A126289374F" xr:uid="{00000000-0004-0000-0000-00009C030000}"/>
    <hyperlink ref="E936" location="A126277670A" display="A126277670A" xr:uid="{00000000-0004-0000-0000-00009D030000}"/>
    <hyperlink ref="E937" location="A126300998W" display="A126300998W" xr:uid="{00000000-0004-0000-0000-00009E030000}"/>
    <hyperlink ref="E938" location="A126289334L" display="A126289334L" xr:uid="{00000000-0004-0000-0000-00009F030000}"/>
    <hyperlink ref="E939" location="A126277638A" display="A126277638A" xr:uid="{00000000-0004-0000-0000-0000A0030000}"/>
    <hyperlink ref="E940" location="A126300966C" display="A126300966C" xr:uid="{00000000-0004-0000-0000-0000A1030000}"/>
    <hyperlink ref="E941" location="A126289302V" display="A126289302V" xr:uid="{00000000-0004-0000-0000-0000A2030000}"/>
    <hyperlink ref="E942" location="A126277746K" display="A126277746K" xr:uid="{00000000-0004-0000-0000-0000A3030000}"/>
    <hyperlink ref="E943" location="A126301074R" display="A126301074R" xr:uid="{00000000-0004-0000-0000-0000A4030000}"/>
    <hyperlink ref="E944" location="A126289410C" display="A126289410C" xr:uid="{00000000-0004-0000-0000-0000A5030000}"/>
    <hyperlink ref="E945" location="A126277714T" display="A126277714T" xr:uid="{00000000-0004-0000-0000-0000A6030000}"/>
    <hyperlink ref="E946" location="A126301042W" display="A126301042W" xr:uid="{00000000-0004-0000-0000-0000A7030000}"/>
    <hyperlink ref="E947" location="A126289378R" display="A126289378R" xr:uid="{00000000-0004-0000-0000-0000A8030000}"/>
    <hyperlink ref="E948" location="A126277718A" display="A126277718A" xr:uid="{00000000-0004-0000-0000-0000A9030000}"/>
    <hyperlink ref="E949" location="A126301046F" display="A126301046F" xr:uid="{00000000-0004-0000-0000-0000AA030000}"/>
    <hyperlink ref="E950" location="A126289382F" display="A126289382F" xr:uid="{00000000-0004-0000-0000-0000AB030000}"/>
    <hyperlink ref="E951" location="A126277790V" display="A126277790V" xr:uid="{00000000-0004-0000-0000-0000AC030000}"/>
    <hyperlink ref="E952" location="A126301118F" display="A126301118F" xr:uid="{00000000-0004-0000-0000-0000AD030000}"/>
    <hyperlink ref="E953" location="A126289454F" display="A126289454F" xr:uid="{00000000-0004-0000-0000-0000AE030000}"/>
    <hyperlink ref="E954" location="A126277606J" display="A126277606J" xr:uid="{00000000-0004-0000-0000-0000AF030000}"/>
    <hyperlink ref="E955" location="A126300934K" display="A126300934K" xr:uid="{00000000-0004-0000-0000-0000B0030000}"/>
    <hyperlink ref="E956" location="A126289270L" display="A126289270L" xr:uid="{00000000-0004-0000-0000-0000B1030000}"/>
    <hyperlink ref="E957" location="A126277674K" display="A126277674K" xr:uid="{00000000-0004-0000-0000-0000B2030000}"/>
    <hyperlink ref="E958" location="A126301002C" display="A126301002C" xr:uid="{00000000-0004-0000-0000-0000B3030000}"/>
    <hyperlink ref="E959" location="A126289338W" display="A126289338W" xr:uid="{00000000-0004-0000-0000-0000B4030000}"/>
    <hyperlink ref="E960" location="A126277626T" display="A126277626T" xr:uid="{00000000-0004-0000-0000-0000B5030000}"/>
    <hyperlink ref="E961" location="A126300954V" display="A126300954V" xr:uid="{00000000-0004-0000-0000-0000B6030000}"/>
    <hyperlink ref="E962" location="A126289290W" display="A126289290W" xr:uid="{00000000-0004-0000-0000-0000B7030000}"/>
    <hyperlink ref="E963" location="A126277722T" display="A126277722T" xr:uid="{00000000-0004-0000-0000-0000B8030000}"/>
    <hyperlink ref="E964" location="A126301050W" display="A126301050W" xr:uid="{00000000-0004-0000-0000-0000B9030000}"/>
    <hyperlink ref="E965" location="A126289386R" display="A126289386R" xr:uid="{00000000-0004-0000-0000-0000BA030000}"/>
    <hyperlink ref="E966" location="A126277726A" display="A126277726A" xr:uid="{00000000-0004-0000-0000-0000BB030000}"/>
    <hyperlink ref="E967" location="A126301054F" display="A126301054F" xr:uid="{00000000-0004-0000-0000-0000BC030000}"/>
    <hyperlink ref="E968" location="A126289390F" display="A126289390F" xr:uid="{00000000-0004-0000-0000-0000BD030000}"/>
    <hyperlink ref="E969" location="A126277642T" display="A126277642T" xr:uid="{00000000-0004-0000-0000-0000BE030000}"/>
    <hyperlink ref="E970" location="A126300970V" display="A126300970V" xr:uid="{00000000-0004-0000-0000-0000BF030000}"/>
    <hyperlink ref="E971" location="A126289306C" display="A126289306C" xr:uid="{00000000-0004-0000-0000-0000C0030000}"/>
    <hyperlink ref="E972" location="A126277610X" display="A126277610X" xr:uid="{00000000-0004-0000-0000-0000C1030000}"/>
    <hyperlink ref="E973" location="A126300938V" display="A126300938V" xr:uid="{00000000-0004-0000-0000-0000C2030000}"/>
    <hyperlink ref="E974" location="A126289274W" display="A126289274W" xr:uid="{00000000-0004-0000-0000-0000C3030000}"/>
    <hyperlink ref="E975" location="A126277794C" display="A126277794C" xr:uid="{00000000-0004-0000-0000-0000C4030000}"/>
    <hyperlink ref="E976" location="A126301122W" display="A126301122W" xr:uid="{00000000-0004-0000-0000-0000C5030000}"/>
    <hyperlink ref="E977" location="A126289458R" display="A126289458R" xr:uid="{00000000-0004-0000-0000-0000C6030000}"/>
    <hyperlink ref="E978" location="A126277678V" display="A126277678V" xr:uid="{00000000-0004-0000-0000-0000C7030000}"/>
    <hyperlink ref="E979" location="A126301006L" display="A126301006L" xr:uid="{00000000-0004-0000-0000-0000C8030000}"/>
    <hyperlink ref="E980" location="A126289342L" display="A126289342L" xr:uid="{00000000-0004-0000-0000-0000C9030000}"/>
    <hyperlink ref="E981" location="A126277750A" display="A126277750A" xr:uid="{00000000-0004-0000-0000-0000CA030000}"/>
    <hyperlink ref="E982" location="A126301078X" display="A126301078X" xr:uid="{00000000-0004-0000-0000-0000CB030000}"/>
    <hyperlink ref="E983" location="A126289414L" display="A126289414L" xr:uid="{00000000-0004-0000-0000-0000CC030000}"/>
    <hyperlink ref="E984" location="A126275206K" display="A126275206K" xr:uid="{00000000-0004-0000-0000-0000CD030000}"/>
    <hyperlink ref="E985" location="A126298534X" display="A126298534X" xr:uid="{00000000-0004-0000-0000-0000CE030000}"/>
    <hyperlink ref="E986" location="A126286870L" display="A126286870L" xr:uid="{00000000-0004-0000-0000-0000CF030000}"/>
    <hyperlink ref="E987" location="A126275162V" display="A126275162V" xr:uid="{00000000-0004-0000-0000-0000D0030000}"/>
    <hyperlink ref="E988" location="A126298490J" display="A126298490J" xr:uid="{00000000-0004-0000-0000-0000D1030000}"/>
    <hyperlink ref="E989" location="A126286826C" display="A126286826C" xr:uid="{00000000-0004-0000-0000-0000D2030000}"/>
    <hyperlink ref="E990" location="A126275090V" display="A126275090V" xr:uid="{00000000-0004-0000-0000-0000D3030000}"/>
    <hyperlink ref="E991" location="A126298418R" display="A126298418R" xr:uid="{00000000-0004-0000-0000-0000D4030000}"/>
    <hyperlink ref="E992" location="A126286754C" display="A126286754C" xr:uid="{00000000-0004-0000-0000-0000D5030000}"/>
    <hyperlink ref="E993" location="A126275166C" display="A126275166C" xr:uid="{00000000-0004-0000-0000-0000D6030000}"/>
    <hyperlink ref="E994" location="A126298494T" display="A126298494T" xr:uid="{00000000-0004-0000-0000-0000D7030000}"/>
    <hyperlink ref="E995" location="A126286830V" display="A126286830V" xr:uid="{00000000-0004-0000-0000-0000D8030000}"/>
    <hyperlink ref="E996" location="A126275170V" display="A126275170V" xr:uid="{00000000-0004-0000-0000-0000D9030000}"/>
    <hyperlink ref="E997" location="A126298498A" display="A126298498A" xr:uid="{00000000-0004-0000-0000-0000DA030000}"/>
    <hyperlink ref="E998" location="A126286834C" display="A126286834C" xr:uid="{00000000-0004-0000-0000-0000DB030000}"/>
    <hyperlink ref="E999" location="A126275094C" display="A126275094C" xr:uid="{00000000-0004-0000-0000-0000DC030000}"/>
    <hyperlink ref="E1000" location="A126298422F" display="A126298422F" xr:uid="{00000000-0004-0000-0000-0000DD030000}"/>
    <hyperlink ref="E1001" location="A126286758L" display="A126286758L" xr:uid="{00000000-0004-0000-0000-0000DE030000}"/>
    <hyperlink ref="E1002" location="A126275098L" display="A126275098L" xr:uid="{00000000-0004-0000-0000-0000DF030000}"/>
    <hyperlink ref="E1003" location="A126298426R" display="A126298426R" xr:uid="{00000000-0004-0000-0000-0000E0030000}"/>
    <hyperlink ref="E1004" location="A126286762C" display="A126286762C" xr:uid="{00000000-0004-0000-0000-0000E1030000}"/>
    <hyperlink ref="E1005" location="A126275138V" display="A126275138V" xr:uid="{00000000-0004-0000-0000-0000E2030000}"/>
    <hyperlink ref="E1006" location="A126298466J" display="A126298466J" xr:uid="{00000000-0004-0000-0000-0000E3030000}"/>
    <hyperlink ref="E1007" location="A126286802K" display="A126286802K" xr:uid="{00000000-0004-0000-0000-0000E4030000}"/>
    <hyperlink ref="E1008" location="A126275054K" display="A126275054K" xr:uid="{00000000-0004-0000-0000-0000E5030000}"/>
    <hyperlink ref="E1009" location="A126298382X" display="A126298382X" xr:uid="{00000000-0004-0000-0000-0000E6030000}"/>
    <hyperlink ref="E1010" location="A126286718V" display="A126286718V" xr:uid="{00000000-0004-0000-0000-0000E7030000}"/>
    <hyperlink ref="E1011" location="A126275174C" display="A126275174C" xr:uid="{00000000-0004-0000-0000-0000E8030000}"/>
    <hyperlink ref="E1012" location="A126298502F" display="A126298502F" xr:uid="{00000000-0004-0000-0000-0000E9030000}"/>
    <hyperlink ref="E1013" location="A126286838L" display="A126286838L" xr:uid="{00000000-0004-0000-0000-0000EA030000}"/>
    <hyperlink ref="E1014" location="A126275142K" display="A126275142K" xr:uid="{00000000-0004-0000-0000-0000EB030000}"/>
    <hyperlink ref="E1015" location="A126298470X" display="A126298470X" xr:uid="{00000000-0004-0000-0000-0000EC030000}"/>
    <hyperlink ref="E1016" location="A126286806V" display="A126286806V" xr:uid="{00000000-0004-0000-0000-0000ED030000}"/>
    <hyperlink ref="E1017" location="A126275186L" display="A126275186L" xr:uid="{00000000-0004-0000-0000-0000EE030000}"/>
    <hyperlink ref="E1018" location="A126298514R" display="A126298514R" xr:uid="{00000000-0004-0000-0000-0000EF030000}"/>
    <hyperlink ref="E1019" location="A126286850C" display="A126286850C" xr:uid="{00000000-0004-0000-0000-0000F0030000}"/>
    <hyperlink ref="E1020" location="A126275058V" display="A126275058V" xr:uid="{00000000-0004-0000-0000-0000F1030000}"/>
    <hyperlink ref="E1021" location="A126298386J" display="A126298386J" xr:uid="{00000000-0004-0000-0000-0000F2030000}"/>
    <hyperlink ref="E1022" location="A126286722K" display="A126286722K" xr:uid="{00000000-0004-0000-0000-0000F3030000}"/>
    <hyperlink ref="E1023" location="A126274994T" display="A126274994T" xr:uid="{00000000-0004-0000-0000-0000F4030000}"/>
    <hyperlink ref="E1024" location="A126298322W" display="A126298322W" xr:uid="{00000000-0004-0000-0000-0000F5030000}"/>
    <hyperlink ref="E1025" location="A126286658C" display="A126286658C" xr:uid="{00000000-0004-0000-0000-0000F6030000}"/>
    <hyperlink ref="E1026" location="A126275022T" display="A126275022T" xr:uid="{00000000-0004-0000-0000-0000F7030000}"/>
    <hyperlink ref="E1027" location="A126298350F" display="A126298350F" xr:uid="{00000000-0004-0000-0000-0000F8030000}"/>
    <hyperlink ref="E1028" location="A126286686L" display="A126286686L" xr:uid="{00000000-0004-0000-0000-0000F9030000}"/>
    <hyperlink ref="E1029" location="A126275102T" display="A126275102T" xr:uid="{00000000-0004-0000-0000-0000FA030000}"/>
    <hyperlink ref="E1030" location="A126298430F" display="A126298430F" xr:uid="{00000000-0004-0000-0000-0000FB030000}"/>
    <hyperlink ref="E1031" location="A126286766L" display="A126286766L" xr:uid="{00000000-0004-0000-0000-0000FC030000}"/>
    <hyperlink ref="E1032" location="A126275026A" display="A126275026A" xr:uid="{00000000-0004-0000-0000-0000FD030000}"/>
    <hyperlink ref="E1033" location="A126298354R" display="A126298354R" xr:uid="{00000000-0004-0000-0000-0000FE030000}"/>
    <hyperlink ref="E1034" location="A126286690C" display="A126286690C" xr:uid="{00000000-0004-0000-0000-0000FF030000}"/>
    <hyperlink ref="E1035" location="A126275106A" display="A126275106A" xr:uid="{00000000-0004-0000-0000-000000040000}"/>
    <hyperlink ref="E1036" location="A126298434R" display="A126298434R" xr:uid="{00000000-0004-0000-0000-000001040000}"/>
    <hyperlink ref="E1037" location="A126286770C" display="A126286770C" xr:uid="{00000000-0004-0000-0000-000002040000}"/>
    <hyperlink ref="E1038" location="A126275110T" display="A126275110T" xr:uid="{00000000-0004-0000-0000-000003040000}"/>
    <hyperlink ref="E1039" location="A126298438X" display="A126298438X" xr:uid="{00000000-0004-0000-0000-000004040000}"/>
    <hyperlink ref="E1040" location="A126286774L" display="A126286774L" xr:uid="{00000000-0004-0000-0000-000005040000}"/>
    <hyperlink ref="E1041" location="A126275190C" display="A126275190C" xr:uid="{00000000-0004-0000-0000-000006040000}"/>
    <hyperlink ref="E1042" location="A126298518X" display="A126298518X" xr:uid="{00000000-0004-0000-0000-000007040000}"/>
    <hyperlink ref="E1043" location="A126286854L" display="A126286854L" xr:uid="{00000000-0004-0000-0000-000008040000}"/>
    <hyperlink ref="E1044" location="A126274998A" display="A126274998A" xr:uid="{00000000-0004-0000-0000-000009040000}"/>
    <hyperlink ref="E1045" location="A126298326F" display="A126298326F" xr:uid="{00000000-0004-0000-0000-00000A040000}"/>
    <hyperlink ref="E1046" location="A126286662V" display="A126286662V" xr:uid="{00000000-0004-0000-0000-00000B040000}"/>
    <hyperlink ref="E1047" location="A126275178L" display="A126275178L" xr:uid="{00000000-0004-0000-0000-00000C040000}"/>
    <hyperlink ref="E1048" location="A126298506R" display="A126298506R" xr:uid="{00000000-0004-0000-0000-00000D040000}"/>
    <hyperlink ref="E1049" location="A126286842C" display="A126286842C" xr:uid="{00000000-0004-0000-0000-00000E040000}"/>
    <hyperlink ref="E1050" location="A126275182C" display="A126275182C" xr:uid="{00000000-0004-0000-0000-00000F040000}"/>
    <hyperlink ref="E1051" location="A126298510F" display="A126298510F" xr:uid="{00000000-0004-0000-0000-000010040000}"/>
    <hyperlink ref="E1052" location="A126286846L" display="A126286846L" xr:uid="{00000000-0004-0000-0000-000011040000}"/>
    <hyperlink ref="E1053" location="A126275002J" display="A126275002J" xr:uid="{00000000-0004-0000-0000-000012040000}"/>
    <hyperlink ref="E1054" location="A126298330W" display="A126298330W" xr:uid="{00000000-0004-0000-0000-000013040000}"/>
    <hyperlink ref="E1055" location="A126286666C" display="A126286666C" xr:uid="{00000000-0004-0000-0000-000014040000}"/>
    <hyperlink ref="E1056" location="A126275062K" display="A126275062K" xr:uid="{00000000-0004-0000-0000-000015040000}"/>
    <hyperlink ref="E1057" location="A126298390X" display="A126298390X" xr:uid="{00000000-0004-0000-0000-000016040000}"/>
    <hyperlink ref="E1058" location="A126286726V" display="A126286726V" xr:uid="{00000000-0004-0000-0000-000017040000}"/>
    <hyperlink ref="E1059" location="A126275114A" display="A126275114A" xr:uid="{00000000-0004-0000-0000-000018040000}"/>
    <hyperlink ref="E1060" location="A126298442R" display="A126298442R" xr:uid="{00000000-0004-0000-0000-000019040000}"/>
    <hyperlink ref="E1061" location="A126286778W" display="A126286778W" xr:uid="{00000000-0004-0000-0000-00001A040000}"/>
    <hyperlink ref="E1062" location="A126275194L" display="A126275194L" xr:uid="{00000000-0004-0000-0000-00001B040000}"/>
    <hyperlink ref="E1063" location="A126298522R" display="A126298522R" xr:uid="{00000000-0004-0000-0000-00001C040000}"/>
    <hyperlink ref="E1064" location="A126286858W" display="A126286858W" xr:uid="{00000000-0004-0000-0000-00001D040000}"/>
    <hyperlink ref="E1065" location="A126275006T" display="A126275006T" xr:uid="{00000000-0004-0000-0000-00001E040000}"/>
    <hyperlink ref="E1066" location="A126298334F" display="A126298334F" xr:uid="{00000000-0004-0000-0000-00001F040000}"/>
    <hyperlink ref="E1067" location="A126286670V" display="A126286670V" xr:uid="{00000000-0004-0000-0000-000020040000}"/>
    <hyperlink ref="E1068" location="A126275146V" display="A126275146V" xr:uid="{00000000-0004-0000-0000-000021040000}"/>
    <hyperlink ref="E1069" location="A126298474J" display="A126298474J" xr:uid="{00000000-0004-0000-0000-000022040000}"/>
    <hyperlink ref="E1070" location="A126286810K" display="A126286810K" xr:uid="{00000000-0004-0000-0000-000023040000}"/>
    <hyperlink ref="E1071" location="A126275150K" display="A126275150K" xr:uid="{00000000-0004-0000-0000-000024040000}"/>
    <hyperlink ref="E1072" location="A126298478T" display="A126298478T" xr:uid="{00000000-0004-0000-0000-000025040000}"/>
    <hyperlink ref="E1073" location="A126286814V" display="A126286814V" xr:uid="{00000000-0004-0000-0000-000026040000}"/>
    <hyperlink ref="E1074" location="A126275038K" display="A126275038K" xr:uid="{00000000-0004-0000-0000-000027040000}"/>
    <hyperlink ref="E1075" location="A126298366X" display="A126298366X" xr:uid="{00000000-0004-0000-0000-000028040000}"/>
    <hyperlink ref="E1076" location="A126286702A" display="A126286702A" xr:uid="{00000000-0004-0000-0000-000029040000}"/>
    <hyperlink ref="E1077" location="A126275010J" display="A126275010J" xr:uid="{00000000-0004-0000-0000-00002A040000}"/>
    <hyperlink ref="E1078" location="A126298338R" display="A126298338R" xr:uid="{00000000-0004-0000-0000-00002B040000}"/>
    <hyperlink ref="E1079" location="A126286674C" display="A126286674C" xr:uid="{00000000-0004-0000-0000-00002C040000}"/>
    <hyperlink ref="E1080" location="A126275066V" display="A126275066V" xr:uid="{00000000-0004-0000-0000-00002D040000}"/>
    <hyperlink ref="E1081" location="A126298394J" display="A126298394J" xr:uid="{00000000-0004-0000-0000-00002E040000}"/>
    <hyperlink ref="E1082" location="A126286730K" display="A126286730K" xr:uid="{00000000-0004-0000-0000-00002F040000}"/>
    <hyperlink ref="E1083" location="A126275030T" display="A126275030T" xr:uid="{00000000-0004-0000-0000-000030040000}"/>
    <hyperlink ref="E1084" location="A126298358X" display="A126298358X" xr:uid="{00000000-0004-0000-0000-000031040000}"/>
    <hyperlink ref="E1085" location="A126286694L" display="A126286694L" xr:uid="{00000000-0004-0000-0000-000032040000}"/>
    <hyperlink ref="E1086" location="A126275070K" display="A126275070K" xr:uid="{00000000-0004-0000-0000-000033040000}"/>
    <hyperlink ref="E1087" location="A126298398T" display="A126298398T" xr:uid="{00000000-0004-0000-0000-000034040000}"/>
    <hyperlink ref="E1088" location="A126286734V" display="A126286734V" xr:uid="{00000000-0004-0000-0000-000035040000}"/>
    <hyperlink ref="E1089" location="A126275042A" display="A126275042A" xr:uid="{00000000-0004-0000-0000-000036040000}"/>
    <hyperlink ref="E1090" location="A126298370R" display="A126298370R" xr:uid="{00000000-0004-0000-0000-000037040000}"/>
    <hyperlink ref="E1091" location="A126286706K" display="A126286706K" xr:uid="{00000000-0004-0000-0000-000038040000}"/>
    <hyperlink ref="E1092" location="A126275074V" display="A126275074V" xr:uid="{00000000-0004-0000-0000-000039040000}"/>
    <hyperlink ref="E1093" location="A126298402W" display="A126298402W" xr:uid="{00000000-0004-0000-0000-00003A040000}"/>
    <hyperlink ref="E1094" location="A126286738C" display="A126286738C" xr:uid="{00000000-0004-0000-0000-00003B040000}"/>
    <hyperlink ref="E1095" location="A126275118K" display="A126275118K" xr:uid="{00000000-0004-0000-0000-00003C040000}"/>
    <hyperlink ref="E1096" location="A126298446X" display="A126298446X" xr:uid="{00000000-0004-0000-0000-00003D040000}"/>
    <hyperlink ref="E1097" location="A126286782L" display="A126286782L" xr:uid="{00000000-0004-0000-0000-00003E040000}"/>
    <hyperlink ref="E1098" location="A126275078C" display="A126275078C" xr:uid="{00000000-0004-0000-0000-00003F040000}"/>
    <hyperlink ref="E1099" location="A126298406F" display="A126298406F" xr:uid="{00000000-0004-0000-0000-000040040000}"/>
    <hyperlink ref="E1100" location="A126286742V" display="A126286742V" xr:uid="{00000000-0004-0000-0000-000041040000}"/>
    <hyperlink ref="E1101" location="A126275046K" display="A126275046K" xr:uid="{00000000-0004-0000-0000-000042040000}"/>
    <hyperlink ref="E1102" location="A126298374X" display="A126298374X" xr:uid="{00000000-0004-0000-0000-000043040000}"/>
    <hyperlink ref="E1103" location="A126286710A" display="A126286710A" xr:uid="{00000000-0004-0000-0000-000044040000}"/>
    <hyperlink ref="E1104" location="A126275154V" display="A126275154V" xr:uid="{00000000-0004-0000-0000-000045040000}"/>
    <hyperlink ref="E1105" location="A126298482J" display="A126298482J" xr:uid="{00000000-0004-0000-0000-000046040000}"/>
    <hyperlink ref="E1106" location="A126286818C" display="A126286818C" xr:uid="{00000000-0004-0000-0000-000047040000}"/>
    <hyperlink ref="E1107" location="A126275122A" display="A126275122A" xr:uid="{00000000-0004-0000-0000-000048040000}"/>
    <hyperlink ref="E1108" location="A126298450R" display="A126298450R" xr:uid="{00000000-0004-0000-0000-000049040000}"/>
    <hyperlink ref="E1109" location="A126286786W" display="A126286786W" xr:uid="{00000000-0004-0000-0000-00004A040000}"/>
    <hyperlink ref="E1110" location="A126275126K" display="A126275126K" xr:uid="{00000000-0004-0000-0000-00004B040000}"/>
    <hyperlink ref="E1111" location="A126298454X" display="A126298454X" xr:uid="{00000000-0004-0000-0000-00004C040000}"/>
    <hyperlink ref="E1112" location="A126286790L" display="A126286790L" xr:uid="{00000000-0004-0000-0000-00004D040000}"/>
    <hyperlink ref="E1113" location="A126275198W" display="A126275198W" xr:uid="{00000000-0004-0000-0000-00004E040000}"/>
    <hyperlink ref="E1114" location="A126298526X" display="A126298526X" xr:uid="{00000000-0004-0000-0000-00004F040000}"/>
    <hyperlink ref="E1115" location="A126286862L" display="A126286862L" xr:uid="{00000000-0004-0000-0000-000050040000}"/>
    <hyperlink ref="E1116" location="A126275014T" display="A126275014T" xr:uid="{00000000-0004-0000-0000-000051040000}"/>
    <hyperlink ref="E1117" location="A126298342F" display="A126298342F" xr:uid="{00000000-0004-0000-0000-000052040000}"/>
    <hyperlink ref="E1118" location="A126286678L" display="A126286678L" xr:uid="{00000000-0004-0000-0000-000053040000}"/>
    <hyperlink ref="E1119" location="A126275082V" display="A126275082V" xr:uid="{00000000-0004-0000-0000-000054040000}"/>
    <hyperlink ref="E1120" location="A126298410W" display="A126298410W" xr:uid="{00000000-0004-0000-0000-000055040000}"/>
    <hyperlink ref="E1121" location="A126286746C" display="A126286746C" xr:uid="{00000000-0004-0000-0000-000056040000}"/>
    <hyperlink ref="E1122" location="A126275034A" display="A126275034A" xr:uid="{00000000-0004-0000-0000-000057040000}"/>
    <hyperlink ref="E1123" location="A126298362R" display="A126298362R" xr:uid="{00000000-0004-0000-0000-000058040000}"/>
    <hyperlink ref="E1124" location="A126286698W" display="A126286698W" xr:uid="{00000000-0004-0000-0000-000059040000}"/>
    <hyperlink ref="E1125" location="A126275130A" display="A126275130A" xr:uid="{00000000-0004-0000-0000-00005A040000}"/>
    <hyperlink ref="E1126" location="A126298458J" display="A126298458J" xr:uid="{00000000-0004-0000-0000-00005B040000}"/>
    <hyperlink ref="E1127" location="A126286794W" display="A126286794W" xr:uid="{00000000-0004-0000-0000-00005C040000}"/>
    <hyperlink ref="E1128" location="A126275134K" display="A126275134K" xr:uid="{00000000-0004-0000-0000-00005D040000}"/>
    <hyperlink ref="E1129" location="A126298462X" display="A126298462X" xr:uid="{00000000-0004-0000-0000-00005E040000}"/>
    <hyperlink ref="E1130" location="A126286798F" display="A126286798F" xr:uid="{00000000-0004-0000-0000-00005F040000}"/>
    <hyperlink ref="E1131" location="A126275050A" display="A126275050A" xr:uid="{00000000-0004-0000-0000-000060040000}"/>
    <hyperlink ref="E1132" location="A126298378J" display="A126298378J" xr:uid="{00000000-0004-0000-0000-000061040000}"/>
    <hyperlink ref="E1133" location="A126286714K" display="A126286714K" xr:uid="{00000000-0004-0000-0000-000062040000}"/>
    <hyperlink ref="E1134" location="A126275018A" display="A126275018A" xr:uid="{00000000-0004-0000-0000-000063040000}"/>
    <hyperlink ref="E1135" location="A126298346R" display="A126298346R" xr:uid="{00000000-0004-0000-0000-000064040000}"/>
    <hyperlink ref="E1136" location="A126286682C" display="A126286682C" xr:uid="{00000000-0004-0000-0000-000065040000}"/>
    <hyperlink ref="E1137" location="A126275202A" display="A126275202A" xr:uid="{00000000-0004-0000-0000-000066040000}"/>
    <hyperlink ref="E1138" location="A126298530R" display="A126298530R" xr:uid="{00000000-0004-0000-0000-000067040000}"/>
    <hyperlink ref="E1139" location="A126286866W" display="A126286866W" xr:uid="{00000000-0004-0000-0000-000068040000}"/>
    <hyperlink ref="E1140" location="A126275086C" display="A126275086C" xr:uid="{00000000-0004-0000-0000-000069040000}"/>
    <hyperlink ref="E1141" location="A126298414F" display="A126298414F" xr:uid="{00000000-0004-0000-0000-00006A040000}"/>
    <hyperlink ref="E1142" location="A126286750V" display="A126286750V" xr:uid="{00000000-0004-0000-0000-00006B040000}"/>
    <hyperlink ref="E1143" location="A126275158C" display="A126275158C" xr:uid="{00000000-0004-0000-0000-00006C040000}"/>
    <hyperlink ref="E1144" location="A126298486T" display="A126298486T" xr:uid="{00000000-0004-0000-0000-00006D040000}"/>
    <hyperlink ref="E1145" location="A126286822V" display="A126286822V" xr:uid="{00000000-0004-0000-0000-00006E040000}"/>
    <hyperlink ref="E1146" location="A126274342K" display="A126274342K" xr:uid="{00000000-0004-0000-0000-00006F040000}"/>
    <hyperlink ref="E1147" location="A126297670X" display="A126297670X" xr:uid="{00000000-0004-0000-0000-000070040000}"/>
    <hyperlink ref="E1148" location="A126286006W" display="A126286006W" xr:uid="{00000000-0004-0000-0000-000071040000}"/>
    <hyperlink ref="E1149" location="A126274298L" display="A126274298L" xr:uid="{00000000-0004-0000-0000-000072040000}"/>
    <hyperlink ref="E1150" location="A126297626R" display="A126297626R" xr:uid="{00000000-0004-0000-0000-000073040000}"/>
    <hyperlink ref="E1151" location="A126285962C" display="A126285962C" xr:uid="{00000000-0004-0000-0000-000074040000}"/>
    <hyperlink ref="E1152" location="A126274226A" display="A126274226A" xr:uid="{00000000-0004-0000-0000-000075040000}"/>
    <hyperlink ref="E1153" location="A126297554R" display="A126297554R" xr:uid="{00000000-0004-0000-0000-000076040000}"/>
    <hyperlink ref="E1154" location="A126285890C" display="A126285890C" xr:uid="{00000000-0004-0000-0000-000077040000}"/>
    <hyperlink ref="E1155" location="A126274302T" display="A126274302T" xr:uid="{00000000-0004-0000-0000-000078040000}"/>
    <hyperlink ref="E1156" location="A126297630F" display="A126297630F" xr:uid="{00000000-0004-0000-0000-000079040000}"/>
    <hyperlink ref="E1157" location="A126285966L" display="A126285966L" xr:uid="{00000000-0004-0000-0000-00007A040000}"/>
    <hyperlink ref="E1158" location="A126274306A" display="A126274306A" xr:uid="{00000000-0004-0000-0000-00007B040000}"/>
    <hyperlink ref="E1159" location="A126297634R" display="A126297634R" xr:uid="{00000000-0004-0000-0000-00007C040000}"/>
    <hyperlink ref="E1160" location="A126285970C" display="A126285970C" xr:uid="{00000000-0004-0000-0000-00007D040000}"/>
    <hyperlink ref="E1161" location="A126274230T" display="A126274230T" xr:uid="{00000000-0004-0000-0000-00007E040000}"/>
    <hyperlink ref="E1162" location="A126297558X" display="A126297558X" xr:uid="{00000000-0004-0000-0000-00007F040000}"/>
    <hyperlink ref="E1163" location="A126285894L" display="A126285894L" xr:uid="{00000000-0004-0000-0000-000080040000}"/>
    <hyperlink ref="E1164" location="A126274234A" display="A126274234A" xr:uid="{00000000-0004-0000-0000-000081040000}"/>
    <hyperlink ref="E1165" location="A126297562R" display="A126297562R" xr:uid="{00000000-0004-0000-0000-000082040000}"/>
    <hyperlink ref="E1166" location="A126285898W" display="A126285898W" xr:uid="{00000000-0004-0000-0000-000083040000}"/>
    <hyperlink ref="E1167" location="A126274274V" display="A126274274V" xr:uid="{00000000-0004-0000-0000-000084040000}"/>
    <hyperlink ref="E1168" location="A126297602W" display="A126297602W" xr:uid="{00000000-0004-0000-0000-000085040000}"/>
    <hyperlink ref="E1169" location="A126285938C" display="A126285938C" xr:uid="{00000000-0004-0000-0000-000086040000}"/>
    <hyperlink ref="E1170" location="A126274190K" display="A126274190K" xr:uid="{00000000-0004-0000-0000-000087040000}"/>
    <hyperlink ref="E1171" location="A126297518F" display="A126297518F" xr:uid="{00000000-0004-0000-0000-000088040000}"/>
    <hyperlink ref="E1172" location="A126285854V" display="A126285854V" xr:uid="{00000000-0004-0000-0000-000089040000}"/>
    <hyperlink ref="E1173" location="A126274310T" display="A126274310T" xr:uid="{00000000-0004-0000-0000-00008A040000}"/>
    <hyperlink ref="E1174" location="A126297638X" display="A126297638X" xr:uid="{00000000-0004-0000-0000-00008B040000}"/>
    <hyperlink ref="E1175" location="A126285974L" display="A126285974L" xr:uid="{00000000-0004-0000-0000-00008C040000}"/>
    <hyperlink ref="E1176" location="A126274278C" display="A126274278C" xr:uid="{00000000-0004-0000-0000-00008D040000}"/>
    <hyperlink ref="E1177" location="A126297606F" display="A126297606F" xr:uid="{00000000-0004-0000-0000-00008E040000}"/>
    <hyperlink ref="E1178" location="A126285942V" display="A126285942V" xr:uid="{00000000-0004-0000-0000-00008F040000}"/>
    <hyperlink ref="E1179" location="A126274322A" display="A126274322A" xr:uid="{00000000-0004-0000-0000-000090040000}"/>
    <hyperlink ref="E1180" location="A126297650R" display="A126297650R" xr:uid="{00000000-0004-0000-0000-000091040000}"/>
    <hyperlink ref="E1181" location="A126285986W" display="A126285986W" xr:uid="{00000000-0004-0000-0000-000092040000}"/>
    <hyperlink ref="E1182" location="A126274194V" display="A126274194V" xr:uid="{00000000-0004-0000-0000-000093040000}"/>
    <hyperlink ref="E1183" location="A126297522W" display="A126297522W" xr:uid="{00000000-0004-0000-0000-000094040000}"/>
    <hyperlink ref="E1184" location="A126285858C" display="A126285858C" xr:uid="{00000000-0004-0000-0000-000095040000}"/>
    <hyperlink ref="E1185" location="A126274130J" display="A126274130J" xr:uid="{00000000-0004-0000-0000-000096040000}"/>
    <hyperlink ref="E1186" location="A126297458R" display="A126297458R" xr:uid="{00000000-0004-0000-0000-000097040000}"/>
    <hyperlink ref="E1187" location="A126285794C" display="A126285794C" xr:uid="{00000000-0004-0000-0000-000098040000}"/>
    <hyperlink ref="E1188" location="A126274158K" display="A126274158K" xr:uid="{00000000-0004-0000-0000-000099040000}"/>
    <hyperlink ref="E1189" location="A126297486X" display="A126297486X" xr:uid="{00000000-0004-0000-0000-00009A040000}"/>
    <hyperlink ref="E1190" location="A126285822A" display="A126285822A" xr:uid="{00000000-0004-0000-0000-00009B040000}"/>
    <hyperlink ref="E1191" location="A126274238K" display="A126274238K" xr:uid="{00000000-0004-0000-0000-00009C040000}"/>
    <hyperlink ref="E1192" location="A126297566X" display="A126297566X" xr:uid="{00000000-0004-0000-0000-00009D040000}"/>
    <hyperlink ref="E1193" location="A126285902A" display="A126285902A" xr:uid="{00000000-0004-0000-0000-00009E040000}"/>
    <hyperlink ref="E1194" location="A126274162A" display="A126274162A" xr:uid="{00000000-0004-0000-0000-00009F040000}"/>
    <hyperlink ref="E1195" location="A126297490R" display="A126297490R" xr:uid="{00000000-0004-0000-0000-0000A0040000}"/>
    <hyperlink ref="E1196" location="A126285826K" display="A126285826K" xr:uid="{00000000-0004-0000-0000-0000A1040000}"/>
    <hyperlink ref="E1197" location="A126274242A" display="A126274242A" xr:uid="{00000000-0004-0000-0000-0000A2040000}"/>
    <hyperlink ref="E1198" location="A126297570R" display="A126297570R" xr:uid="{00000000-0004-0000-0000-0000A3040000}"/>
    <hyperlink ref="E1199" location="A126285906K" display="A126285906K" xr:uid="{00000000-0004-0000-0000-0000A4040000}"/>
    <hyperlink ref="E1200" location="A126274246K" display="A126274246K" xr:uid="{00000000-0004-0000-0000-0000A5040000}"/>
    <hyperlink ref="E1201" location="A126297574X" display="A126297574X" xr:uid="{00000000-0004-0000-0000-0000A6040000}"/>
    <hyperlink ref="E1202" location="A126285910A" display="A126285910A" xr:uid="{00000000-0004-0000-0000-0000A7040000}"/>
    <hyperlink ref="E1203" location="A126274326K" display="A126274326K" xr:uid="{00000000-0004-0000-0000-0000A8040000}"/>
    <hyperlink ref="E1204" location="A126297654X" display="A126297654X" xr:uid="{00000000-0004-0000-0000-0000A9040000}"/>
    <hyperlink ref="E1205" location="A126285990L" display="A126285990L" xr:uid="{00000000-0004-0000-0000-0000AA040000}"/>
    <hyperlink ref="E1206" location="A126274134T" display="A126274134T" xr:uid="{00000000-0004-0000-0000-0000AB040000}"/>
    <hyperlink ref="E1207" location="A126297462F" display="A126297462F" xr:uid="{00000000-0004-0000-0000-0000AC040000}"/>
    <hyperlink ref="E1208" location="A126285798L" display="A126285798L" xr:uid="{00000000-0004-0000-0000-0000AD040000}"/>
    <hyperlink ref="E1209" location="A126274314A" display="A126274314A" xr:uid="{00000000-0004-0000-0000-0000AE040000}"/>
    <hyperlink ref="E1210" location="A126297642R" display="A126297642R" xr:uid="{00000000-0004-0000-0000-0000AF040000}"/>
    <hyperlink ref="E1211" location="A126285978W" display="A126285978W" xr:uid="{00000000-0004-0000-0000-0000B0040000}"/>
    <hyperlink ref="E1212" location="A126274318K" display="A126274318K" xr:uid="{00000000-0004-0000-0000-0000B1040000}"/>
    <hyperlink ref="E1213" location="A126297646X" display="A126297646X" xr:uid="{00000000-0004-0000-0000-0000B2040000}"/>
    <hyperlink ref="E1214" location="A126285982L" display="A126285982L" xr:uid="{00000000-0004-0000-0000-0000B3040000}"/>
    <hyperlink ref="E1215" location="A126274138A" display="A126274138A" xr:uid="{00000000-0004-0000-0000-0000B4040000}"/>
    <hyperlink ref="E1216" location="A126297466R" display="A126297466R" xr:uid="{00000000-0004-0000-0000-0000B5040000}"/>
    <hyperlink ref="E1217" location="A126285802T" display="A126285802T" xr:uid="{00000000-0004-0000-0000-0000B6040000}"/>
    <hyperlink ref="E1218" location="A126274198C" display="A126274198C" xr:uid="{00000000-0004-0000-0000-0000B7040000}"/>
    <hyperlink ref="E1219" location="A126297526F" display="A126297526F" xr:uid="{00000000-0004-0000-0000-0000B8040000}"/>
    <hyperlink ref="E1220" location="A126285862V" display="A126285862V" xr:uid="{00000000-0004-0000-0000-0000B9040000}"/>
    <hyperlink ref="E1221" location="A126274250A" display="A126274250A" xr:uid="{00000000-0004-0000-0000-0000BA040000}"/>
    <hyperlink ref="E1222" location="A126297578J" display="A126297578J" xr:uid="{00000000-0004-0000-0000-0000BB040000}"/>
    <hyperlink ref="E1223" location="A126285914K" display="A126285914K" xr:uid="{00000000-0004-0000-0000-0000BC040000}"/>
    <hyperlink ref="E1224" location="A126274330A" display="A126274330A" xr:uid="{00000000-0004-0000-0000-0000BD040000}"/>
    <hyperlink ref="E1225" location="A126297658J" display="A126297658J" xr:uid="{00000000-0004-0000-0000-0000BE040000}"/>
    <hyperlink ref="E1226" location="A126285994W" display="A126285994W" xr:uid="{00000000-0004-0000-0000-0000BF040000}"/>
    <hyperlink ref="E1227" location="A126274142T" display="A126274142T" xr:uid="{00000000-0004-0000-0000-0000C0040000}"/>
    <hyperlink ref="E1228" location="A126297470F" display="A126297470F" xr:uid="{00000000-0004-0000-0000-0000C1040000}"/>
    <hyperlink ref="E1229" location="A126285806A" display="A126285806A" xr:uid="{00000000-0004-0000-0000-0000C2040000}"/>
    <hyperlink ref="E1230" location="A126274282V" display="A126274282V" xr:uid="{00000000-0004-0000-0000-0000C3040000}"/>
    <hyperlink ref="E1231" location="A126297610W" display="A126297610W" xr:uid="{00000000-0004-0000-0000-0000C4040000}"/>
    <hyperlink ref="E1232" location="A126285946C" display="A126285946C" xr:uid="{00000000-0004-0000-0000-0000C5040000}"/>
    <hyperlink ref="E1233" location="A126274286C" display="A126274286C" xr:uid="{00000000-0004-0000-0000-0000C6040000}"/>
    <hyperlink ref="E1234" location="A126297614F" display="A126297614F" xr:uid="{00000000-0004-0000-0000-0000C7040000}"/>
    <hyperlink ref="E1235" location="A126285950V" display="A126285950V" xr:uid="{00000000-0004-0000-0000-0000C8040000}"/>
    <hyperlink ref="E1236" location="A126274174K" display="A126274174K" xr:uid="{00000000-0004-0000-0000-0000C9040000}"/>
    <hyperlink ref="E1237" location="A126297502L" display="A126297502L" xr:uid="{00000000-0004-0000-0000-0000CA040000}"/>
    <hyperlink ref="E1238" location="A126285838V" display="A126285838V" xr:uid="{00000000-0004-0000-0000-0000CB040000}"/>
    <hyperlink ref="E1239" location="A126274146A" display="A126274146A" xr:uid="{00000000-0004-0000-0000-0000CC040000}"/>
    <hyperlink ref="E1240" location="A126297474R" display="A126297474R" xr:uid="{00000000-0004-0000-0000-0000CD040000}"/>
    <hyperlink ref="E1241" location="A126285810T" display="A126285810T" xr:uid="{00000000-0004-0000-0000-0000CE040000}"/>
    <hyperlink ref="E1242" location="A126274202J" display="A126274202J" xr:uid="{00000000-0004-0000-0000-0000CF040000}"/>
    <hyperlink ref="E1243" location="A126297530W" display="A126297530W" xr:uid="{00000000-0004-0000-0000-0000D0040000}"/>
    <hyperlink ref="E1244" location="A126285866C" display="A126285866C" xr:uid="{00000000-0004-0000-0000-0000D1040000}"/>
    <hyperlink ref="E1245" location="A126274166K" display="A126274166K" xr:uid="{00000000-0004-0000-0000-0000D2040000}"/>
    <hyperlink ref="E1246" location="A126297494X" display="A126297494X" xr:uid="{00000000-0004-0000-0000-0000D3040000}"/>
    <hyperlink ref="E1247" location="A126285830A" display="A126285830A" xr:uid="{00000000-0004-0000-0000-0000D4040000}"/>
    <hyperlink ref="E1248" location="A126274206T" display="A126274206T" xr:uid="{00000000-0004-0000-0000-0000D5040000}"/>
    <hyperlink ref="E1249" location="A126297534F" display="A126297534F" xr:uid="{00000000-0004-0000-0000-0000D6040000}"/>
    <hyperlink ref="E1250" location="A126285870V" display="A126285870V" xr:uid="{00000000-0004-0000-0000-0000D7040000}"/>
    <hyperlink ref="E1251" location="A126274178V" display="A126274178V" xr:uid="{00000000-0004-0000-0000-0000D8040000}"/>
    <hyperlink ref="E1252" location="A126297506W" display="A126297506W" xr:uid="{00000000-0004-0000-0000-0000D9040000}"/>
    <hyperlink ref="E1253" location="A126285842K" display="A126285842K" xr:uid="{00000000-0004-0000-0000-0000DA040000}"/>
    <hyperlink ref="E1254" location="A126274210J" display="A126274210J" xr:uid="{00000000-0004-0000-0000-0000DB040000}"/>
    <hyperlink ref="E1255" location="A126297538R" display="A126297538R" xr:uid="{00000000-0004-0000-0000-0000DC040000}"/>
    <hyperlink ref="E1256" location="A126285874C" display="A126285874C" xr:uid="{00000000-0004-0000-0000-0000DD040000}"/>
    <hyperlink ref="E1257" location="A126274254K" display="A126274254K" xr:uid="{00000000-0004-0000-0000-0000DE040000}"/>
    <hyperlink ref="E1258" location="A126297582X" display="A126297582X" xr:uid="{00000000-0004-0000-0000-0000DF040000}"/>
    <hyperlink ref="E1259" location="A126285918V" display="A126285918V" xr:uid="{00000000-0004-0000-0000-0000E0040000}"/>
    <hyperlink ref="E1260" location="A126274214T" display="A126274214T" xr:uid="{00000000-0004-0000-0000-0000E1040000}"/>
    <hyperlink ref="E1261" location="A126297542F" display="A126297542F" xr:uid="{00000000-0004-0000-0000-0000E2040000}"/>
    <hyperlink ref="E1262" location="A126285878L" display="A126285878L" xr:uid="{00000000-0004-0000-0000-0000E3040000}"/>
    <hyperlink ref="E1263" location="A126274182K" display="A126274182K" xr:uid="{00000000-0004-0000-0000-0000E4040000}"/>
    <hyperlink ref="E1264" location="A126297510L" display="A126297510L" xr:uid="{00000000-0004-0000-0000-0000E5040000}"/>
    <hyperlink ref="E1265" location="A126285846V" display="A126285846V" xr:uid="{00000000-0004-0000-0000-0000E6040000}"/>
    <hyperlink ref="E1266" location="A126274290V" display="A126274290V" xr:uid="{00000000-0004-0000-0000-0000E7040000}"/>
    <hyperlink ref="E1267" location="A126297618R" display="A126297618R" xr:uid="{00000000-0004-0000-0000-0000E8040000}"/>
    <hyperlink ref="E1268" location="A126285954C" display="A126285954C" xr:uid="{00000000-0004-0000-0000-0000E9040000}"/>
    <hyperlink ref="E1269" location="A126274258V" display="A126274258V" xr:uid="{00000000-0004-0000-0000-0000EA040000}"/>
    <hyperlink ref="E1270" location="A126297586J" display="A126297586J" xr:uid="{00000000-0004-0000-0000-0000EB040000}"/>
    <hyperlink ref="E1271" location="A126285922K" display="A126285922K" xr:uid="{00000000-0004-0000-0000-0000EC040000}"/>
    <hyperlink ref="E1272" location="A126274262K" display="A126274262K" xr:uid="{00000000-0004-0000-0000-0000ED040000}"/>
    <hyperlink ref="E1273" location="A126297590X" display="A126297590X" xr:uid="{00000000-0004-0000-0000-0000EE040000}"/>
    <hyperlink ref="E1274" location="A126285926V" display="A126285926V" xr:uid="{00000000-0004-0000-0000-0000EF040000}"/>
    <hyperlink ref="E1275" location="A126274334K" display="A126274334K" xr:uid="{00000000-0004-0000-0000-0000F0040000}"/>
    <hyperlink ref="E1276" location="A126297662X" display="A126297662X" xr:uid="{00000000-0004-0000-0000-0000F1040000}"/>
    <hyperlink ref="E1277" location="A126285998F" display="A126285998F" xr:uid="{00000000-0004-0000-0000-0000F2040000}"/>
    <hyperlink ref="E1278" location="A126274150T" display="A126274150T" xr:uid="{00000000-0004-0000-0000-0000F3040000}"/>
    <hyperlink ref="E1279" location="A126297478X" display="A126297478X" xr:uid="{00000000-0004-0000-0000-0000F4040000}"/>
    <hyperlink ref="E1280" location="A126285814A" display="A126285814A" xr:uid="{00000000-0004-0000-0000-0000F5040000}"/>
    <hyperlink ref="E1281" location="A126274218A" display="A126274218A" xr:uid="{00000000-0004-0000-0000-0000F6040000}"/>
    <hyperlink ref="E1282" location="A126297546R" display="A126297546R" xr:uid="{00000000-0004-0000-0000-0000F7040000}"/>
    <hyperlink ref="E1283" location="A126285882C" display="A126285882C" xr:uid="{00000000-0004-0000-0000-0000F8040000}"/>
    <hyperlink ref="E1284" location="A126274170A" display="A126274170A" xr:uid="{00000000-0004-0000-0000-0000F9040000}"/>
    <hyperlink ref="E1285" location="A126297498J" display="A126297498J" xr:uid="{00000000-0004-0000-0000-0000FA040000}"/>
    <hyperlink ref="E1286" location="A126285834K" display="A126285834K" xr:uid="{00000000-0004-0000-0000-0000FB040000}"/>
    <hyperlink ref="E1287" location="A126274266V" display="A126274266V" xr:uid="{00000000-0004-0000-0000-0000FC040000}"/>
    <hyperlink ref="E1288" location="A126297594J" display="A126297594J" xr:uid="{00000000-0004-0000-0000-0000FD040000}"/>
    <hyperlink ref="E1289" location="A126285930K" display="A126285930K" xr:uid="{00000000-0004-0000-0000-0000FE040000}"/>
    <hyperlink ref="E1290" location="A126274270K" display="A126274270K" xr:uid="{00000000-0004-0000-0000-0000FF040000}"/>
    <hyperlink ref="E1291" location="A126297598T" display="A126297598T" xr:uid="{00000000-0004-0000-0000-000000050000}"/>
    <hyperlink ref="E1292" location="A126285934V" display="A126285934V" xr:uid="{00000000-0004-0000-0000-000001050000}"/>
    <hyperlink ref="E1293" location="A126274186V" display="A126274186V" xr:uid="{00000000-0004-0000-0000-000002050000}"/>
    <hyperlink ref="E1294" location="A126297514W" display="A126297514W" xr:uid="{00000000-0004-0000-0000-000003050000}"/>
    <hyperlink ref="E1295" location="A126285850K" display="A126285850K" xr:uid="{00000000-0004-0000-0000-000004050000}"/>
    <hyperlink ref="E1296" location="A126274154A" display="A126274154A" xr:uid="{00000000-0004-0000-0000-000005050000}"/>
    <hyperlink ref="E1297" location="A126297482R" display="A126297482R" xr:uid="{00000000-0004-0000-0000-000006050000}"/>
    <hyperlink ref="E1298" location="A126285818K" display="A126285818K" xr:uid="{00000000-0004-0000-0000-000007050000}"/>
    <hyperlink ref="E1299" location="A126274338V" display="A126274338V" xr:uid="{00000000-0004-0000-0000-000008050000}"/>
    <hyperlink ref="E1300" location="A126297666J" display="A126297666J" xr:uid="{00000000-0004-0000-0000-000009050000}"/>
    <hyperlink ref="E1301" location="A126286002L" display="A126286002L" xr:uid="{00000000-0004-0000-0000-00000A050000}"/>
    <hyperlink ref="E1302" location="A126274222T" display="A126274222T" xr:uid="{00000000-0004-0000-0000-00000B050000}"/>
    <hyperlink ref="E1303" location="A126297550F" display="A126297550F" xr:uid="{00000000-0004-0000-0000-00000C050000}"/>
    <hyperlink ref="E1304" location="A126285886L" display="A126285886L" xr:uid="{00000000-0004-0000-0000-00000D050000}"/>
    <hyperlink ref="E1305" location="A126274294C" display="A126274294C" xr:uid="{00000000-0004-0000-0000-00000E050000}"/>
    <hyperlink ref="E1306" location="A126297622F" display="A126297622F" xr:uid="{00000000-0004-0000-0000-00000F050000}"/>
    <hyperlink ref="E1307" location="A126285958L" display="A126285958L" xr:uid="{00000000-0004-0000-0000-000010050000}"/>
    <hyperlink ref="E1308" location="A126275422C" display="A126275422C" xr:uid="{00000000-0004-0000-0000-000011050000}"/>
    <hyperlink ref="E1309" location="A126298750T" display="A126298750T" xr:uid="{00000000-0004-0000-0000-000012050000}"/>
    <hyperlink ref="E1310" location="A126287086A" display="A126287086A" xr:uid="{00000000-0004-0000-0000-000013050000}"/>
    <hyperlink ref="E1311" location="A126275378F" display="A126275378F" xr:uid="{00000000-0004-0000-0000-000014050000}"/>
    <hyperlink ref="E1312" location="A126298706J" display="A126298706J" xr:uid="{00000000-0004-0000-0000-000015050000}"/>
    <hyperlink ref="E1313" location="A126287042X" display="A126287042X" xr:uid="{00000000-0004-0000-0000-000016050000}"/>
    <hyperlink ref="E1314" location="A126275306V" display="A126275306V" xr:uid="{00000000-0004-0000-0000-000017050000}"/>
    <hyperlink ref="E1315" location="A126298634J" display="A126298634J" xr:uid="{00000000-0004-0000-0000-000018050000}"/>
    <hyperlink ref="E1316" location="A126286970W" display="A126286970W" xr:uid="{00000000-0004-0000-0000-000019050000}"/>
    <hyperlink ref="E1317" location="A126275382W" display="A126275382W" xr:uid="{00000000-0004-0000-0000-00001A050000}"/>
    <hyperlink ref="E1318" location="A126298710X" display="A126298710X" xr:uid="{00000000-0004-0000-0000-00001B050000}"/>
    <hyperlink ref="E1319" location="A126287046J" display="A126287046J" xr:uid="{00000000-0004-0000-0000-00001C050000}"/>
    <hyperlink ref="E1320" location="A126275386F" display="A126275386F" xr:uid="{00000000-0004-0000-0000-00001D050000}"/>
    <hyperlink ref="E1321" location="A126298714J" display="A126298714J" xr:uid="{00000000-0004-0000-0000-00001E050000}"/>
    <hyperlink ref="E1322" location="A126287050X" display="A126287050X" xr:uid="{00000000-0004-0000-0000-00001F050000}"/>
    <hyperlink ref="E1323" location="A126275310K" display="A126275310K" xr:uid="{00000000-0004-0000-0000-000020050000}"/>
    <hyperlink ref="E1324" location="A126298638T" display="A126298638T" xr:uid="{00000000-0004-0000-0000-000021050000}"/>
    <hyperlink ref="E1325" location="A126286974F" display="A126286974F" xr:uid="{00000000-0004-0000-0000-000022050000}"/>
    <hyperlink ref="E1326" location="A126275314V" display="A126275314V" xr:uid="{00000000-0004-0000-0000-000023050000}"/>
    <hyperlink ref="E1327" location="A126298642J" display="A126298642J" xr:uid="{00000000-0004-0000-0000-000024050000}"/>
    <hyperlink ref="E1328" location="A126286978R" display="A126286978R" xr:uid="{00000000-0004-0000-0000-000025050000}"/>
    <hyperlink ref="E1329" location="A126275354L" display="A126275354L" xr:uid="{00000000-0004-0000-0000-000026050000}"/>
    <hyperlink ref="E1330" location="A126298682A" display="A126298682A" xr:uid="{00000000-0004-0000-0000-000027050000}"/>
    <hyperlink ref="E1331" location="A126287018X" display="A126287018X" xr:uid="{00000000-0004-0000-0000-000028050000}"/>
    <hyperlink ref="E1332" location="A126275270C" display="A126275270C" xr:uid="{00000000-0004-0000-0000-000029050000}"/>
    <hyperlink ref="E1333" location="A126298598K" display="A126298598K" xr:uid="{00000000-0004-0000-0000-00002A050000}"/>
    <hyperlink ref="E1334" location="A126286934L" display="A126286934L" xr:uid="{00000000-0004-0000-0000-00002B050000}"/>
    <hyperlink ref="E1335" location="A126275390W" display="A126275390W" xr:uid="{00000000-0004-0000-0000-00002C050000}"/>
    <hyperlink ref="E1336" location="A126298718T" display="A126298718T" xr:uid="{00000000-0004-0000-0000-00002D050000}"/>
    <hyperlink ref="E1337" location="A126287054J" display="A126287054J" xr:uid="{00000000-0004-0000-0000-00002E050000}"/>
    <hyperlink ref="E1338" location="A126275358W" display="A126275358W" xr:uid="{00000000-0004-0000-0000-00002F050000}"/>
    <hyperlink ref="E1339" location="A126298686K" display="A126298686K" xr:uid="{00000000-0004-0000-0000-000030050000}"/>
    <hyperlink ref="E1340" location="A126287022R" display="A126287022R" xr:uid="{00000000-0004-0000-0000-000031050000}"/>
    <hyperlink ref="E1341" location="A126275402V" display="A126275402V" xr:uid="{00000000-0004-0000-0000-000032050000}"/>
    <hyperlink ref="E1342" location="A126298730J" display="A126298730J" xr:uid="{00000000-0004-0000-0000-000033050000}"/>
    <hyperlink ref="E1343" location="A126287066T" display="A126287066T" xr:uid="{00000000-0004-0000-0000-000034050000}"/>
    <hyperlink ref="E1344" location="A126275274L" display="A126275274L" xr:uid="{00000000-0004-0000-0000-000035050000}"/>
    <hyperlink ref="E1345" location="A126298602R" display="A126298602R" xr:uid="{00000000-0004-0000-0000-000036050000}"/>
    <hyperlink ref="E1346" location="A126286938W" display="A126286938W" xr:uid="{00000000-0004-0000-0000-000037050000}"/>
    <hyperlink ref="E1347" location="A126275210A" display="A126275210A" xr:uid="{00000000-0004-0000-0000-000038050000}"/>
    <hyperlink ref="E1348" location="A126298538J" display="A126298538J" xr:uid="{00000000-0004-0000-0000-000039050000}"/>
    <hyperlink ref="E1349" location="A126286874W" display="A126286874W" xr:uid="{00000000-0004-0000-0000-00003A050000}"/>
    <hyperlink ref="E1350" location="A126275238C" display="A126275238C" xr:uid="{00000000-0004-0000-0000-00003B050000}"/>
    <hyperlink ref="E1351" location="A126298566T" display="A126298566T" xr:uid="{00000000-0004-0000-0000-00003C050000}"/>
    <hyperlink ref="E1352" location="A126286902V" display="A126286902V" xr:uid="{00000000-0004-0000-0000-00003D050000}"/>
    <hyperlink ref="E1353" location="A126275318C" display="A126275318C" xr:uid="{00000000-0004-0000-0000-00003E050000}"/>
    <hyperlink ref="E1354" location="A126298646T" display="A126298646T" xr:uid="{00000000-0004-0000-0000-00003F050000}"/>
    <hyperlink ref="E1355" location="A126286982F" display="A126286982F" xr:uid="{00000000-0004-0000-0000-000040050000}"/>
    <hyperlink ref="E1356" location="A126275242V" display="A126275242V" xr:uid="{00000000-0004-0000-0000-000041050000}"/>
    <hyperlink ref="E1357" location="A126298570J" display="A126298570J" xr:uid="{00000000-0004-0000-0000-000042050000}"/>
    <hyperlink ref="E1358" location="A126286906C" display="A126286906C" xr:uid="{00000000-0004-0000-0000-000043050000}"/>
    <hyperlink ref="E1359" location="A126275322V" display="A126275322V" xr:uid="{00000000-0004-0000-0000-000044050000}"/>
    <hyperlink ref="E1360" location="A126298650J" display="A126298650J" xr:uid="{00000000-0004-0000-0000-000045050000}"/>
    <hyperlink ref="E1361" location="A126286986R" display="A126286986R" xr:uid="{00000000-0004-0000-0000-000046050000}"/>
    <hyperlink ref="E1362" location="A126275326C" display="A126275326C" xr:uid="{00000000-0004-0000-0000-000047050000}"/>
    <hyperlink ref="E1363" location="A126298654T" display="A126298654T" xr:uid="{00000000-0004-0000-0000-000048050000}"/>
    <hyperlink ref="E1364" location="A126286990F" display="A126286990F" xr:uid="{00000000-0004-0000-0000-000049050000}"/>
    <hyperlink ref="E1365" location="A126275406C" display="A126275406C" xr:uid="{00000000-0004-0000-0000-00004A050000}"/>
    <hyperlink ref="E1366" location="A126298734T" display="A126298734T" xr:uid="{00000000-0004-0000-0000-00004B050000}"/>
    <hyperlink ref="E1367" location="A126287070J" display="A126287070J" xr:uid="{00000000-0004-0000-0000-00004C050000}"/>
    <hyperlink ref="E1368" location="A126275214K" display="A126275214K" xr:uid="{00000000-0004-0000-0000-00004D050000}"/>
    <hyperlink ref="E1369" location="A126298542X" display="A126298542X" xr:uid="{00000000-0004-0000-0000-00004E050000}"/>
    <hyperlink ref="E1370" location="A126286878F" display="A126286878F" xr:uid="{00000000-0004-0000-0000-00004F050000}"/>
    <hyperlink ref="E1371" location="A126275394F" display="A126275394F" xr:uid="{00000000-0004-0000-0000-000050050000}"/>
    <hyperlink ref="E1372" location="A126298722J" display="A126298722J" xr:uid="{00000000-0004-0000-0000-000051050000}"/>
    <hyperlink ref="E1373" location="A126287058T" display="A126287058T" xr:uid="{00000000-0004-0000-0000-000052050000}"/>
    <hyperlink ref="E1374" location="A126275398R" display="A126275398R" xr:uid="{00000000-0004-0000-0000-000053050000}"/>
    <hyperlink ref="E1375" location="A126298726T" display="A126298726T" xr:uid="{00000000-0004-0000-0000-000054050000}"/>
    <hyperlink ref="E1376" location="A126287062J" display="A126287062J" xr:uid="{00000000-0004-0000-0000-000055050000}"/>
    <hyperlink ref="E1377" location="A126275218V" display="A126275218V" xr:uid="{00000000-0004-0000-0000-000056050000}"/>
    <hyperlink ref="E1378" location="A126298546J" display="A126298546J" xr:uid="{00000000-0004-0000-0000-000057050000}"/>
    <hyperlink ref="E1379" location="A126286882W" display="A126286882W" xr:uid="{00000000-0004-0000-0000-000058050000}"/>
    <hyperlink ref="E1380" location="A126275278W" display="A126275278W" xr:uid="{00000000-0004-0000-0000-000059050000}"/>
    <hyperlink ref="E1381" location="A126298606X" display="A126298606X" xr:uid="{00000000-0004-0000-0000-00005A050000}"/>
    <hyperlink ref="E1382" location="A126286942L" display="A126286942L" xr:uid="{00000000-0004-0000-0000-00005B050000}"/>
    <hyperlink ref="E1383" location="A126275330V" display="A126275330V" xr:uid="{00000000-0004-0000-0000-00005C050000}"/>
    <hyperlink ref="E1384" location="A126298658A" display="A126298658A" xr:uid="{00000000-0004-0000-0000-00005D050000}"/>
    <hyperlink ref="E1385" location="A126286994R" display="A126286994R" xr:uid="{00000000-0004-0000-0000-00005E050000}"/>
    <hyperlink ref="E1386" location="A126275410V" display="A126275410V" xr:uid="{00000000-0004-0000-0000-00005F050000}"/>
    <hyperlink ref="E1387" location="A126298738A" display="A126298738A" xr:uid="{00000000-0004-0000-0000-000060050000}"/>
    <hyperlink ref="E1388" location="A126287074T" display="A126287074T" xr:uid="{00000000-0004-0000-0000-000061050000}"/>
    <hyperlink ref="E1389" location="A126275222K" display="A126275222K" xr:uid="{00000000-0004-0000-0000-000062050000}"/>
    <hyperlink ref="E1390" location="A126298550X" display="A126298550X" xr:uid="{00000000-0004-0000-0000-000063050000}"/>
    <hyperlink ref="E1391" location="A126286886F" display="A126286886F" xr:uid="{00000000-0004-0000-0000-000064050000}"/>
    <hyperlink ref="E1392" location="A126275362L" display="A126275362L" xr:uid="{00000000-0004-0000-0000-000065050000}"/>
    <hyperlink ref="E1393" location="A126298690A" display="A126298690A" xr:uid="{00000000-0004-0000-0000-000066050000}"/>
    <hyperlink ref="E1394" location="A126287026X" display="A126287026X" xr:uid="{00000000-0004-0000-0000-000067050000}"/>
    <hyperlink ref="E1395" location="A126275366W" display="A126275366W" xr:uid="{00000000-0004-0000-0000-000068050000}"/>
    <hyperlink ref="E1396" location="A126298694K" display="A126298694K" xr:uid="{00000000-0004-0000-0000-000069050000}"/>
    <hyperlink ref="E1397" location="A126287030R" display="A126287030R" xr:uid="{00000000-0004-0000-0000-00006A050000}"/>
    <hyperlink ref="E1398" location="A126275254C" display="A126275254C" xr:uid="{00000000-0004-0000-0000-00006B050000}"/>
    <hyperlink ref="E1399" location="A126298582T" display="A126298582T" xr:uid="{00000000-0004-0000-0000-00006C050000}"/>
    <hyperlink ref="E1400" location="A126286918L" display="A126286918L" xr:uid="{00000000-0004-0000-0000-00006D050000}"/>
    <hyperlink ref="E1401" location="A126275226V" display="A126275226V" xr:uid="{00000000-0004-0000-0000-00006E050000}"/>
    <hyperlink ref="E1402" location="A126298554J" display="A126298554J" xr:uid="{00000000-0004-0000-0000-00006F050000}"/>
    <hyperlink ref="E1403" location="A126286890W" display="A126286890W" xr:uid="{00000000-0004-0000-0000-000070050000}"/>
    <hyperlink ref="E1404" location="A126275282L" display="A126275282L" xr:uid="{00000000-0004-0000-0000-000071050000}"/>
    <hyperlink ref="E1405" location="A126298610R" display="A126298610R" xr:uid="{00000000-0004-0000-0000-000072050000}"/>
    <hyperlink ref="E1406" location="A126286946W" display="A126286946W" xr:uid="{00000000-0004-0000-0000-000073050000}"/>
    <hyperlink ref="E1407" location="A126275246C" display="A126275246C" xr:uid="{00000000-0004-0000-0000-000074050000}"/>
    <hyperlink ref="E1408" location="A126298574T" display="A126298574T" xr:uid="{00000000-0004-0000-0000-000075050000}"/>
    <hyperlink ref="E1409" location="A126286910V" display="A126286910V" xr:uid="{00000000-0004-0000-0000-000076050000}"/>
    <hyperlink ref="E1410" location="A126275286W" display="A126275286W" xr:uid="{00000000-0004-0000-0000-000077050000}"/>
    <hyperlink ref="E1411" location="A126298614X" display="A126298614X" xr:uid="{00000000-0004-0000-0000-000078050000}"/>
    <hyperlink ref="E1412" location="A126286950L" display="A126286950L" xr:uid="{00000000-0004-0000-0000-000079050000}"/>
    <hyperlink ref="E1413" location="A126275258L" display="A126275258L" xr:uid="{00000000-0004-0000-0000-00007A050000}"/>
    <hyperlink ref="E1414" location="A126298586A" display="A126298586A" xr:uid="{00000000-0004-0000-0000-00007B050000}"/>
    <hyperlink ref="E1415" location="A126286922C" display="A126286922C" xr:uid="{00000000-0004-0000-0000-00007C050000}"/>
    <hyperlink ref="E1416" location="A126275290L" display="A126275290L" xr:uid="{00000000-0004-0000-0000-00007D050000}"/>
    <hyperlink ref="E1417" location="A126298618J" display="A126298618J" xr:uid="{00000000-0004-0000-0000-00007E050000}"/>
    <hyperlink ref="E1418" location="A126286954W" display="A126286954W" xr:uid="{00000000-0004-0000-0000-00007F050000}"/>
    <hyperlink ref="E1419" location="A126275334C" display="A126275334C" xr:uid="{00000000-0004-0000-0000-000080050000}"/>
    <hyperlink ref="E1420" location="A126298662T" display="A126298662T" xr:uid="{00000000-0004-0000-0000-000081050000}"/>
    <hyperlink ref="E1421" location="A126286998X" display="A126286998X" xr:uid="{00000000-0004-0000-0000-000082050000}"/>
    <hyperlink ref="E1422" location="A126275294W" display="A126275294W" xr:uid="{00000000-0004-0000-0000-000083050000}"/>
    <hyperlink ref="E1423" location="A126298622X" display="A126298622X" xr:uid="{00000000-0004-0000-0000-000084050000}"/>
    <hyperlink ref="E1424" location="A126286958F" display="A126286958F" xr:uid="{00000000-0004-0000-0000-000085050000}"/>
    <hyperlink ref="E1425" location="A126275262C" display="A126275262C" xr:uid="{00000000-0004-0000-0000-000086050000}"/>
    <hyperlink ref="E1426" location="A126298590T" display="A126298590T" xr:uid="{00000000-0004-0000-0000-000087050000}"/>
    <hyperlink ref="E1427" location="A126286926L" display="A126286926L" xr:uid="{00000000-0004-0000-0000-000088050000}"/>
    <hyperlink ref="E1428" location="A126275370L" display="A126275370L" xr:uid="{00000000-0004-0000-0000-000089050000}"/>
    <hyperlink ref="E1429" location="A126298698V" display="A126298698V" xr:uid="{00000000-0004-0000-0000-00008A050000}"/>
    <hyperlink ref="E1430" location="A126287034X" display="A126287034X" xr:uid="{00000000-0004-0000-0000-00008B050000}"/>
    <hyperlink ref="E1431" location="A126275338L" display="A126275338L" xr:uid="{00000000-0004-0000-0000-00008C050000}"/>
    <hyperlink ref="E1432" location="A126298666A" display="A126298666A" xr:uid="{00000000-0004-0000-0000-00008D050000}"/>
    <hyperlink ref="E1433" location="A126287002F" display="A126287002F" xr:uid="{00000000-0004-0000-0000-00008E050000}"/>
    <hyperlink ref="E1434" location="A126275342C" display="A126275342C" xr:uid="{00000000-0004-0000-0000-00008F050000}"/>
    <hyperlink ref="E1435" location="A126298670T" display="A126298670T" xr:uid="{00000000-0004-0000-0000-000090050000}"/>
    <hyperlink ref="E1436" location="A126287006R" display="A126287006R" xr:uid="{00000000-0004-0000-0000-000091050000}"/>
    <hyperlink ref="E1437" location="A126275414C" display="A126275414C" xr:uid="{00000000-0004-0000-0000-000092050000}"/>
    <hyperlink ref="E1438" location="A126298742T" display="A126298742T" xr:uid="{00000000-0004-0000-0000-000093050000}"/>
    <hyperlink ref="E1439" location="A126287078A" display="A126287078A" xr:uid="{00000000-0004-0000-0000-000094050000}"/>
    <hyperlink ref="E1440" location="A126275230K" display="A126275230K" xr:uid="{00000000-0004-0000-0000-000095050000}"/>
    <hyperlink ref="E1441" location="A126298558T" display="A126298558T" xr:uid="{00000000-0004-0000-0000-000096050000}"/>
    <hyperlink ref="E1442" location="A126286894F" display="A126286894F" xr:uid="{00000000-0004-0000-0000-000097050000}"/>
    <hyperlink ref="E1443" location="A126275298F" display="A126275298F" xr:uid="{00000000-0004-0000-0000-000098050000}"/>
    <hyperlink ref="E1444" location="A126298626J" display="A126298626J" xr:uid="{00000000-0004-0000-0000-000099050000}"/>
    <hyperlink ref="E1445" location="A126286962W" display="A126286962W" xr:uid="{00000000-0004-0000-0000-00009A050000}"/>
    <hyperlink ref="E1446" location="A126275250V" display="A126275250V" xr:uid="{00000000-0004-0000-0000-00009B050000}"/>
    <hyperlink ref="E1447" location="A126298578A" display="A126298578A" xr:uid="{00000000-0004-0000-0000-00009C050000}"/>
    <hyperlink ref="E1448" location="A126286914C" display="A126286914C" xr:uid="{00000000-0004-0000-0000-00009D050000}"/>
    <hyperlink ref="E1449" location="A126275346L" display="A126275346L" xr:uid="{00000000-0004-0000-0000-00009E050000}"/>
    <hyperlink ref="E1450" location="A126298674A" display="A126298674A" xr:uid="{00000000-0004-0000-0000-00009F050000}"/>
    <hyperlink ref="E1451" location="A126287010F" display="A126287010F" xr:uid="{00000000-0004-0000-0000-0000A0050000}"/>
    <hyperlink ref="E1452" location="A126275350C" display="A126275350C" xr:uid="{00000000-0004-0000-0000-0000A1050000}"/>
    <hyperlink ref="E1453" location="A126298678K" display="A126298678K" xr:uid="{00000000-0004-0000-0000-0000A2050000}"/>
    <hyperlink ref="E1454" location="A126287014R" display="A126287014R" xr:uid="{00000000-0004-0000-0000-0000A3050000}"/>
    <hyperlink ref="E1455" location="A126275266L" display="A126275266L" xr:uid="{00000000-0004-0000-0000-0000A4050000}"/>
    <hyperlink ref="E1456" location="A126298594A" display="A126298594A" xr:uid="{00000000-0004-0000-0000-0000A5050000}"/>
    <hyperlink ref="E1457" location="A126286930C" display="A126286930C" xr:uid="{00000000-0004-0000-0000-0000A6050000}"/>
    <hyperlink ref="E1458" location="A126275234V" display="A126275234V" xr:uid="{00000000-0004-0000-0000-0000A7050000}"/>
    <hyperlink ref="E1459" location="A126298562J" display="A126298562J" xr:uid="{00000000-0004-0000-0000-0000A8050000}"/>
    <hyperlink ref="E1460" location="A126286898R" display="A126286898R" xr:uid="{00000000-0004-0000-0000-0000A9050000}"/>
    <hyperlink ref="E1461" location="A126275418L" display="A126275418L" xr:uid="{00000000-0004-0000-0000-0000AA050000}"/>
    <hyperlink ref="E1462" location="A126298746A" display="A126298746A" xr:uid="{00000000-0004-0000-0000-0000AB050000}"/>
    <hyperlink ref="E1463" location="A126287082T" display="A126287082T" xr:uid="{00000000-0004-0000-0000-0000AC050000}"/>
    <hyperlink ref="E1464" location="A126275302K" display="A126275302K" xr:uid="{00000000-0004-0000-0000-0000AD050000}"/>
    <hyperlink ref="E1465" location="A126298630X" display="A126298630X" xr:uid="{00000000-0004-0000-0000-0000AE050000}"/>
    <hyperlink ref="E1466" location="A126286966F" display="A126286966F" xr:uid="{00000000-0004-0000-0000-0000AF050000}"/>
    <hyperlink ref="E1467" location="A126275374W" display="A126275374W" xr:uid="{00000000-0004-0000-0000-0000B0050000}"/>
    <hyperlink ref="E1468" location="A126298702X" display="A126298702X" xr:uid="{00000000-0004-0000-0000-0000B1050000}"/>
    <hyperlink ref="E1469" location="A126287038J" display="A126287038J" xr:uid="{00000000-0004-0000-0000-0000B2050000}"/>
    <hyperlink ref="E1470" location="A126275638R" display="A126275638R" xr:uid="{00000000-0004-0000-0000-0000B3050000}"/>
    <hyperlink ref="E1471" location="A126298966C" display="A126298966C" xr:uid="{00000000-0004-0000-0000-0000B4050000}"/>
    <hyperlink ref="E1472" location="A126287302J" display="A126287302J" xr:uid="{00000000-0004-0000-0000-0000B5050000}"/>
    <hyperlink ref="E1473" location="A126275594X" display="A126275594X" xr:uid="{00000000-0004-0000-0000-0000B6050000}"/>
    <hyperlink ref="E1474" location="A126298922A" display="A126298922A" xr:uid="{00000000-0004-0000-0000-0000B7050000}"/>
    <hyperlink ref="E1475" location="A126287258K" display="A126287258K" xr:uid="{00000000-0004-0000-0000-0000B8050000}"/>
    <hyperlink ref="E1476" location="A126275522L" display="A126275522L" xr:uid="{00000000-0004-0000-0000-0000B9050000}"/>
    <hyperlink ref="E1477" location="A126298850A" display="A126298850A" xr:uid="{00000000-0004-0000-0000-0000BA050000}"/>
    <hyperlink ref="E1478" location="A126287186K" display="A126287186K" xr:uid="{00000000-0004-0000-0000-0000BB050000}"/>
    <hyperlink ref="E1479" location="A126275598J" display="A126275598J" xr:uid="{00000000-0004-0000-0000-0000BC050000}"/>
    <hyperlink ref="E1480" location="A126298926K" display="A126298926K" xr:uid="{00000000-0004-0000-0000-0000BD050000}"/>
    <hyperlink ref="E1481" location="A126287262A" display="A126287262A" xr:uid="{00000000-0004-0000-0000-0000BE050000}"/>
    <hyperlink ref="E1482" location="A126275602L" display="A126275602L" xr:uid="{00000000-0004-0000-0000-0000BF050000}"/>
    <hyperlink ref="E1483" location="A126298930A" display="A126298930A" xr:uid="{00000000-0004-0000-0000-0000C0050000}"/>
    <hyperlink ref="E1484" location="A126287266K" display="A126287266K" xr:uid="{00000000-0004-0000-0000-0000C1050000}"/>
    <hyperlink ref="E1485" location="A126275526W" display="A126275526W" xr:uid="{00000000-0004-0000-0000-0000C2050000}"/>
    <hyperlink ref="E1486" location="A126298854K" display="A126298854K" xr:uid="{00000000-0004-0000-0000-0000C3050000}"/>
    <hyperlink ref="E1487" location="A126287190A" display="A126287190A" xr:uid="{00000000-0004-0000-0000-0000C4050000}"/>
    <hyperlink ref="E1488" location="A126275530L" display="A126275530L" xr:uid="{00000000-0004-0000-0000-0000C5050000}"/>
    <hyperlink ref="E1489" location="A126298858V" display="A126298858V" xr:uid="{00000000-0004-0000-0000-0000C6050000}"/>
    <hyperlink ref="E1490" location="A126287194K" display="A126287194K" xr:uid="{00000000-0004-0000-0000-0000C7050000}"/>
    <hyperlink ref="E1491" location="A126275570F" display="A126275570F" xr:uid="{00000000-0004-0000-0000-0000C8050000}"/>
    <hyperlink ref="E1492" location="A126298898L" display="A126298898L" xr:uid="{00000000-0004-0000-0000-0000C9050000}"/>
    <hyperlink ref="E1493" location="A126287234T" display="A126287234T" xr:uid="{00000000-0004-0000-0000-0000CA050000}"/>
    <hyperlink ref="E1494" location="A126275486R" display="A126275486R" xr:uid="{00000000-0004-0000-0000-0000CB050000}"/>
    <hyperlink ref="E1495" location="A126298814T" display="A126298814T" xr:uid="{00000000-0004-0000-0000-0000CC050000}"/>
    <hyperlink ref="E1496" location="A126287150J" display="A126287150J" xr:uid="{00000000-0004-0000-0000-0000CD050000}"/>
    <hyperlink ref="E1497" location="A126275606W" display="A126275606W" xr:uid="{00000000-0004-0000-0000-0000CE050000}"/>
    <hyperlink ref="E1498" location="A126298934K" display="A126298934K" xr:uid="{00000000-0004-0000-0000-0000CF050000}"/>
    <hyperlink ref="E1499" location="A126287270A" display="A126287270A" xr:uid="{00000000-0004-0000-0000-0000D0050000}"/>
    <hyperlink ref="E1500" location="A126275574R" display="A126275574R" xr:uid="{00000000-0004-0000-0000-0000D1050000}"/>
    <hyperlink ref="E1501" location="A126298902T" display="A126298902T" xr:uid="{00000000-0004-0000-0000-0000D2050000}"/>
    <hyperlink ref="E1502" location="A126287238A" display="A126287238A" xr:uid="{00000000-0004-0000-0000-0000D3050000}"/>
    <hyperlink ref="E1503" location="A126275618F" display="A126275618F" xr:uid="{00000000-0004-0000-0000-0000D4050000}"/>
    <hyperlink ref="E1504" location="A126298946V" display="A126298946V" xr:uid="{00000000-0004-0000-0000-0000D5050000}"/>
    <hyperlink ref="E1505" location="A126287282K" display="A126287282K" xr:uid="{00000000-0004-0000-0000-0000D6050000}"/>
    <hyperlink ref="E1506" location="A126275490F" display="A126275490F" xr:uid="{00000000-0004-0000-0000-0000D7050000}"/>
    <hyperlink ref="E1507" location="A126298818A" display="A126298818A" xr:uid="{00000000-0004-0000-0000-0000D8050000}"/>
    <hyperlink ref="E1508" location="A126287154T" display="A126287154T" xr:uid="{00000000-0004-0000-0000-0000D9050000}"/>
    <hyperlink ref="E1509" location="A126275426L" display="A126275426L" xr:uid="{00000000-0004-0000-0000-0000DA050000}"/>
    <hyperlink ref="E1510" location="A126298754A" display="A126298754A" xr:uid="{00000000-0004-0000-0000-0000DB050000}"/>
    <hyperlink ref="E1511" location="A126287090T" display="A126287090T" xr:uid="{00000000-0004-0000-0000-0000DC050000}"/>
    <hyperlink ref="E1512" location="A126275454W" display="A126275454W" xr:uid="{00000000-0004-0000-0000-0000DD050000}"/>
    <hyperlink ref="E1513" location="A126298782K" display="A126298782K" xr:uid="{00000000-0004-0000-0000-0000DE050000}"/>
    <hyperlink ref="E1514" location="A126287118J" display="A126287118J" xr:uid="{00000000-0004-0000-0000-0000DF050000}"/>
    <hyperlink ref="E1515" location="A126275534W" display="A126275534W" xr:uid="{00000000-0004-0000-0000-0000E0050000}"/>
    <hyperlink ref="E1516" location="A126298862K" display="A126298862K" xr:uid="{00000000-0004-0000-0000-0000E1050000}"/>
    <hyperlink ref="E1517" location="A126287198V" display="A126287198V" xr:uid="{00000000-0004-0000-0000-0000E2050000}"/>
    <hyperlink ref="E1518" location="A126275458F" display="A126275458F" xr:uid="{00000000-0004-0000-0000-0000E3050000}"/>
    <hyperlink ref="E1519" location="A126298786V" display="A126298786V" xr:uid="{00000000-0004-0000-0000-0000E4050000}"/>
    <hyperlink ref="E1520" location="A126287122X" display="A126287122X" xr:uid="{00000000-0004-0000-0000-0000E5050000}"/>
    <hyperlink ref="E1521" location="A126275538F" display="A126275538F" xr:uid="{00000000-0004-0000-0000-0000E6050000}"/>
    <hyperlink ref="E1522" location="A126298866V" display="A126298866V" xr:uid="{00000000-0004-0000-0000-0000E7050000}"/>
    <hyperlink ref="E1523" location="A126287202X" display="A126287202X" xr:uid="{00000000-0004-0000-0000-0000E8050000}"/>
    <hyperlink ref="E1524" location="A126275542W" display="A126275542W" xr:uid="{00000000-0004-0000-0000-0000E9050000}"/>
    <hyperlink ref="E1525" location="A126298870K" display="A126298870K" xr:uid="{00000000-0004-0000-0000-0000EA050000}"/>
    <hyperlink ref="E1526" location="A126287206J" display="A126287206J" xr:uid="{00000000-0004-0000-0000-0000EB050000}"/>
    <hyperlink ref="E1527" location="A126275622W" display="A126275622W" xr:uid="{00000000-0004-0000-0000-0000EC050000}"/>
    <hyperlink ref="E1528" location="A126298950K" display="A126298950K" xr:uid="{00000000-0004-0000-0000-0000ED050000}"/>
    <hyperlink ref="E1529" location="A126287286V" display="A126287286V" xr:uid="{00000000-0004-0000-0000-0000EE050000}"/>
    <hyperlink ref="E1530" location="A126275430C" display="A126275430C" xr:uid="{00000000-0004-0000-0000-0000EF050000}"/>
    <hyperlink ref="E1531" location="A126298758K" display="A126298758K" xr:uid="{00000000-0004-0000-0000-0000F0050000}"/>
    <hyperlink ref="E1532" location="A126287094A" display="A126287094A" xr:uid="{00000000-0004-0000-0000-0000F1050000}"/>
    <hyperlink ref="E1533" location="A126275610L" display="A126275610L" xr:uid="{00000000-0004-0000-0000-0000F2050000}"/>
    <hyperlink ref="E1534" location="A126298938V" display="A126298938V" xr:uid="{00000000-0004-0000-0000-0000F3050000}"/>
    <hyperlink ref="E1535" location="A126287274K" display="A126287274K" xr:uid="{00000000-0004-0000-0000-0000F4050000}"/>
    <hyperlink ref="E1536" location="A126275614W" display="A126275614W" xr:uid="{00000000-0004-0000-0000-0000F5050000}"/>
    <hyperlink ref="E1537" location="A126298942K" display="A126298942K" xr:uid="{00000000-0004-0000-0000-0000F6050000}"/>
    <hyperlink ref="E1538" location="A126287278V" display="A126287278V" xr:uid="{00000000-0004-0000-0000-0000F7050000}"/>
    <hyperlink ref="E1539" location="A126275434L" display="A126275434L" xr:uid="{00000000-0004-0000-0000-0000F8050000}"/>
    <hyperlink ref="E1540" location="A126298762A" display="A126298762A" xr:uid="{00000000-0004-0000-0000-0000F9050000}"/>
    <hyperlink ref="E1541" location="A126287098K" display="A126287098K" xr:uid="{00000000-0004-0000-0000-0000FA050000}"/>
    <hyperlink ref="E1542" location="A126275494R" display="A126275494R" xr:uid="{00000000-0004-0000-0000-0000FB050000}"/>
    <hyperlink ref="E1543" location="A126298822T" display="A126298822T" xr:uid="{00000000-0004-0000-0000-0000FC050000}"/>
    <hyperlink ref="E1544" location="A126287158A" display="A126287158A" xr:uid="{00000000-0004-0000-0000-0000FD050000}"/>
    <hyperlink ref="E1545" location="A126275546F" display="A126275546F" xr:uid="{00000000-0004-0000-0000-0000FE050000}"/>
    <hyperlink ref="E1546" location="A126298874V" display="A126298874V" xr:uid="{00000000-0004-0000-0000-0000FF050000}"/>
    <hyperlink ref="E1547" location="A126287210X" display="A126287210X" xr:uid="{00000000-0004-0000-0000-000000060000}"/>
    <hyperlink ref="E1548" location="A126275626F" display="A126275626F" xr:uid="{00000000-0004-0000-0000-000001060000}"/>
    <hyperlink ref="E1549" location="A126298954V" display="A126298954V" xr:uid="{00000000-0004-0000-0000-000002060000}"/>
    <hyperlink ref="E1550" location="A126287290K" display="A126287290K" xr:uid="{00000000-0004-0000-0000-000003060000}"/>
    <hyperlink ref="E1551" location="A126275438W" display="A126275438W" xr:uid="{00000000-0004-0000-0000-000004060000}"/>
    <hyperlink ref="E1552" location="A126298766K" display="A126298766K" xr:uid="{00000000-0004-0000-0000-000005060000}"/>
    <hyperlink ref="E1553" location="A126287102R" display="A126287102R" xr:uid="{00000000-0004-0000-0000-000006060000}"/>
    <hyperlink ref="E1554" location="A126275578X" display="A126275578X" xr:uid="{00000000-0004-0000-0000-000007060000}"/>
    <hyperlink ref="E1555" location="A126298906A" display="A126298906A" xr:uid="{00000000-0004-0000-0000-000008060000}"/>
    <hyperlink ref="E1556" location="A126287242T" display="A126287242T" xr:uid="{00000000-0004-0000-0000-000009060000}"/>
    <hyperlink ref="E1557" location="A126275582R" display="A126275582R" xr:uid="{00000000-0004-0000-0000-00000A060000}"/>
    <hyperlink ref="E1558" location="A126298910T" display="A126298910T" xr:uid="{00000000-0004-0000-0000-00000B060000}"/>
    <hyperlink ref="E1559" location="A126287246A" display="A126287246A" xr:uid="{00000000-0004-0000-0000-00000C060000}"/>
    <hyperlink ref="E1560" location="A126275470W" display="A126275470W" xr:uid="{00000000-0004-0000-0000-00000D060000}"/>
    <hyperlink ref="E1561" location="A126298798C" display="A126298798C" xr:uid="{00000000-0004-0000-0000-00000E060000}"/>
    <hyperlink ref="E1562" location="A126287134J" display="A126287134J" xr:uid="{00000000-0004-0000-0000-00000F060000}"/>
    <hyperlink ref="E1563" location="A126275442L" display="A126275442L" xr:uid="{00000000-0004-0000-0000-000010060000}"/>
    <hyperlink ref="E1564" location="A126298770A" display="A126298770A" xr:uid="{00000000-0004-0000-0000-000011060000}"/>
    <hyperlink ref="E1565" location="A126287106X" display="A126287106X" xr:uid="{00000000-0004-0000-0000-000012060000}"/>
    <hyperlink ref="E1566" location="A126275498X" display="A126275498X" xr:uid="{00000000-0004-0000-0000-000013060000}"/>
    <hyperlink ref="E1567" location="A126298826A" display="A126298826A" xr:uid="{00000000-0004-0000-0000-000014060000}"/>
    <hyperlink ref="E1568" location="A126287162T" display="A126287162T" xr:uid="{00000000-0004-0000-0000-000015060000}"/>
    <hyperlink ref="E1569" location="A126275462W" display="A126275462W" xr:uid="{00000000-0004-0000-0000-000016060000}"/>
    <hyperlink ref="E1570" location="A126298790K" display="A126298790K" xr:uid="{00000000-0004-0000-0000-000017060000}"/>
    <hyperlink ref="E1571" location="A126287126J" display="A126287126J" xr:uid="{00000000-0004-0000-0000-000018060000}"/>
    <hyperlink ref="E1572" location="A126275502C" display="A126275502C" xr:uid="{00000000-0004-0000-0000-000019060000}"/>
    <hyperlink ref="E1573" location="A126298830T" display="A126298830T" xr:uid="{00000000-0004-0000-0000-00001A060000}"/>
    <hyperlink ref="E1574" location="A126287166A" display="A126287166A" xr:uid="{00000000-0004-0000-0000-00001B060000}"/>
    <hyperlink ref="E1575" location="A126275474F" display="A126275474F" xr:uid="{00000000-0004-0000-0000-00001C060000}"/>
    <hyperlink ref="E1576" location="A126298802J" display="A126298802J" xr:uid="{00000000-0004-0000-0000-00001D060000}"/>
    <hyperlink ref="E1577" location="A126287138T" display="A126287138T" xr:uid="{00000000-0004-0000-0000-00001E060000}"/>
    <hyperlink ref="E1578" location="A126275506L" display="A126275506L" xr:uid="{00000000-0004-0000-0000-00001F060000}"/>
    <hyperlink ref="E1579" location="A126298834A" display="A126298834A" xr:uid="{00000000-0004-0000-0000-000020060000}"/>
    <hyperlink ref="E1580" location="A126287170T" display="A126287170T" xr:uid="{00000000-0004-0000-0000-000021060000}"/>
    <hyperlink ref="E1581" location="A126275550W" display="A126275550W" xr:uid="{00000000-0004-0000-0000-000022060000}"/>
    <hyperlink ref="E1582" location="A126298878C" display="A126298878C" xr:uid="{00000000-0004-0000-0000-000023060000}"/>
    <hyperlink ref="E1583" location="A126287214J" display="A126287214J" xr:uid="{00000000-0004-0000-0000-000024060000}"/>
    <hyperlink ref="E1584" location="A126275510C" display="A126275510C" xr:uid="{00000000-0004-0000-0000-000025060000}"/>
    <hyperlink ref="E1585" location="A126298838K" display="A126298838K" xr:uid="{00000000-0004-0000-0000-000026060000}"/>
    <hyperlink ref="E1586" location="A126287174A" display="A126287174A" xr:uid="{00000000-0004-0000-0000-000027060000}"/>
    <hyperlink ref="E1587" location="A126275478R" display="A126275478R" xr:uid="{00000000-0004-0000-0000-000028060000}"/>
    <hyperlink ref="E1588" location="A126298806T" display="A126298806T" xr:uid="{00000000-0004-0000-0000-000029060000}"/>
    <hyperlink ref="E1589" location="A126287142J" display="A126287142J" xr:uid="{00000000-0004-0000-0000-00002A060000}"/>
    <hyperlink ref="E1590" location="A126275586X" display="A126275586X" xr:uid="{00000000-0004-0000-0000-00002B060000}"/>
    <hyperlink ref="E1591" location="A126298914A" display="A126298914A" xr:uid="{00000000-0004-0000-0000-00002C060000}"/>
    <hyperlink ref="E1592" location="A126287250T" display="A126287250T" xr:uid="{00000000-0004-0000-0000-00002D060000}"/>
    <hyperlink ref="E1593" location="A126275554F" display="A126275554F" xr:uid="{00000000-0004-0000-0000-00002E060000}"/>
    <hyperlink ref="E1594" location="A126298882V" display="A126298882V" xr:uid="{00000000-0004-0000-0000-00002F060000}"/>
    <hyperlink ref="E1595" location="A126287218T" display="A126287218T" xr:uid="{00000000-0004-0000-0000-000030060000}"/>
    <hyperlink ref="E1596" location="A126275558R" display="A126275558R" xr:uid="{00000000-0004-0000-0000-000031060000}"/>
    <hyperlink ref="E1597" location="A126298886C" display="A126298886C" xr:uid="{00000000-0004-0000-0000-000032060000}"/>
    <hyperlink ref="E1598" location="A126287222J" display="A126287222J" xr:uid="{00000000-0004-0000-0000-000033060000}"/>
    <hyperlink ref="E1599" location="A126275630W" display="A126275630W" xr:uid="{00000000-0004-0000-0000-000034060000}"/>
    <hyperlink ref="E1600" location="A126298958C" display="A126298958C" xr:uid="{00000000-0004-0000-0000-000035060000}"/>
    <hyperlink ref="E1601" location="A126287294V" display="A126287294V" xr:uid="{00000000-0004-0000-0000-000036060000}"/>
    <hyperlink ref="E1602" location="A126275446W" display="A126275446W" xr:uid="{00000000-0004-0000-0000-000037060000}"/>
    <hyperlink ref="E1603" location="A126298774K" display="A126298774K" xr:uid="{00000000-0004-0000-0000-000038060000}"/>
    <hyperlink ref="E1604" location="A126287110R" display="A126287110R" xr:uid="{00000000-0004-0000-0000-000039060000}"/>
    <hyperlink ref="E1605" location="A126275514L" display="A126275514L" xr:uid="{00000000-0004-0000-0000-00003A060000}"/>
    <hyperlink ref="E1606" location="A126298842A" display="A126298842A" xr:uid="{00000000-0004-0000-0000-00003B060000}"/>
    <hyperlink ref="E1607" location="A126287178K" display="A126287178K" xr:uid="{00000000-0004-0000-0000-00003C060000}"/>
    <hyperlink ref="E1608" location="A126275466F" display="A126275466F" xr:uid="{00000000-0004-0000-0000-00003D060000}"/>
    <hyperlink ref="E1609" location="A126298794V" display="A126298794V" xr:uid="{00000000-0004-0000-0000-00003E060000}"/>
    <hyperlink ref="E1610" location="A126287130X" display="A126287130X" xr:uid="{00000000-0004-0000-0000-00003F060000}"/>
    <hyperlink ref="E1611" location="A126275562F" display="A126275562F" xr:uid="{00000000-0004-0000-0000-000040060000}"/>
    <hyperlink ref="E1612" location="A126298890V" display="A126298890V" xr:uid="{00000000-0004-0000-0000-000041060000}"/>
    <hyperlink ref="E1613" location="A126287226T" display="A126287226T" xr:uid="{00000000-0004-0000-0000-000042060000}"/>
    <hyperlink ref="E1614" location="A126275566R" display="A126275566R" xr:uid="{00000000-0004-0000-0000-000043060000}"/>
    <hyperlink ref="E1615" location="A126298894C" display="A126298894C" xr:uid="{00000000-0004-0000-0000-000044060000}"/>
    <hyperlink ref="E1616" location="A126287230J" display="A126287230J" xr:uid="{00000000-0004-0000-0000-000045060000}"/>
    <hyperlink ref="E1617" location="A126275482F" display="A126275482F" xr:uid="{00000000-0004-0000-0000-000046060000}"/>
    <hyperlink ref="E1618" location="A126298810J" display="A126298810J" xr:uid="{00000000-0004-0000-0000-000047060000}"/>
    <hyperlink ref="E1619" location="A126287146T" display="A126287146T" xr:uid="{00000000-0004-0000-0000-000048060000}"/>
    <hyperlink ref="E1620" location="A126275450L" display="A126275450L" xr:uid="{00000000-0004-0000-0000-000049060000}"/>
    <hyperlink ref="E1621" location="A126298778V" display="A126298778V" xr:uid="{00000000-0004-0000-0000-00004A060000}"/>
    <hyperlink ref="E1622" location="A126287114X" display="A126287114X" xr:uid="{00000000-0004-0000-0000-00004B060000}"/>
    <hyperlink ref="E1623" location="A126275634F" display="A126275634F" xr:uid="{00000000-0004-0000-0000-00004C060000}"/>
    <hyperlink ref="E1624" location="A126298962V" display="A126298962V" xr:uid="{00000000-0004-0000-0000-00004D060000}"/>
    <hyperlink ref="E1625" location="A126287298C" display="A126287298C" xr:uid="{00000000-0004-0000-0000-00004E060000}"/>
    <hyperlink ref="E1626" location="A126275518W" display="A126275518W" xr:uid="{00000000-0004-0000-0000-00004F060000}"/>
    <hyperlink ref="E1627" location="A126298846K" display="A126298846K" xr:uid="{00000000-0004-0000-0000-000050060000}"/>
    <hyperlink ref="E1628" location="A126287182A" display="A126287182A" xr:uid="{00000000-0004-0000-0000-000051060000}"/>
    <hyperlink ref="E1629" location="A126275590R" display="A126275590R" xr:uid="{00000000-0004-0000-0000-000052060000}"/>
    <hyperlink ref="E1630" location="A126298918K" display="A126298918K" xr:uid="{00000000-0004-0000-0000-000053060000}"/>
    <hyperlink ref="E1631" location="A126287254A" display="A126287254A" xr:uid="{00000000-0004-0000-0000-000054060000}"/>
    <hyperlink ref="E1632" location="A126274558W" display="A126274558W" xr:uid="{00000000-0004-0000-0000-000055060000}"/>
    <hyperlink ref="E1633" location="A126297886K" display="A126297886K" xr:uid="{00000000-0004-0000-0000-000056060000}"/>
    <hyperlink ref="E1634" location="A126286222R" display="A126286222R" xr:uid="{00000000-0004-0000-0000-000057060000}"/>
    <hyperlink ref="E1635" location="A126274514V" display="A126274514V" xr:uid="{00000000-0004-0000-0000-000058060000}"/>
    <hyperlink ref="E1636" location="A126297842J" display="A126297842J" xr:uid="{00000000-0004-0000-0000-000059060000}"/>
    <hyperlink ref="E1637" location="A126286178T" display="A126286178T" xr:uid="{00000000-0004-0000-0000-00005A060000}"/>
    <hyperlink ref="E1638" location="A126274442V" display="A126274442V" xr:uid="{00000000-0004-0000-0000-00005B060000}"/>
    <hyperlink ref="E1639" location="A126297770J" display="A126297770J" xr:uid="{00000000-0004-0000-0000-00005C060000}"/>
    <hyperlink ref="E1640" location="A126286106F" display="A126286106F" xr:uid="{00000000-0004-0000-0000-00005D060000}"/>
    <hyperlink ref="E1641" location="A126274518C" display="A126274518C" xr:uid="{00000000-0004-0000-0000-00005E060000}"/>
    <hyperlink ref="E1642" location="A126297846T" display="A126297846T" xr:uid="{00000000-0004-0000-0000-00005F060000}"/>
    <hyperlink ref="E1643" location="A126286182J" display="A126286182J" xr:uid="{00000000-0004-0000-0000-000060060000}"/>
    <hyperlink ref="E1644" location="A126274522V" display="A126274522V" xr:uid="{00000000-0004-0000-0000-000061060000}"/>
    <hyperlink ref="E1645" location="A126297850J" display="A126297850J" xr:uid="{00000000-0004-0000-0000-000062060000}"/>
    <hyperlink ref="E1646" location="A126286186T" display="A126286186T" xr:uid="{00000000-0004-0000-0000-000063060000}"/>
    <hyperlink ref="E1647" location="A126274446C" display="A126274446C" xr:uid="{00000000-0004-0000-0000-000064060000}"/>
    <hyperlink ref="E1648" location="A126297774T" display="A126297774T" xr:uid="{00000000-0004-0000-0000-000065060000}"/>
    <hyperlink ref="E1649" location="A126286110W" display="A126286110W" xr:uid="{00000000-0004-0000-0000-000066060000}"/>
    <hyperlink ref="E1650" location="A126274450V" display="A126274450V" xr:uid="{00000000-0004-0000-0000-000067060000}"/>
    <hyperlink ref="E1651" location="A126297778A" display="A126297778A" xr:uid="{00000000-0004-0000-0000-000068060000}"/>
    <hyperlink ref="E1652" location="A126286114F" display="A126286114F" xr:uid="{00000000-0004-0000-0000-000069060000}"/>
    <hyperlink ref="E1653" location="A126274490L" display="A126274490L" xr:uid="{00000000-0004-0000-0000-00006A060000}"/>
    <hyperlink ref="E1654" location="A126297818J" display="A126297818J" xr:uid="{00000000-0004-0000-0000-00006B060000}"/>
    <hyperlink ref="E1655" location="A126286154X" display="A126286154X" xr:uid="{00000000-0004-0000-0000-00006C060000}"/>
    <hyperlink ref="E1656" location="A126274406K" display="A126274406K" xr:uid="{00000000-0004-0000-0000-00006D060000}"/>
    <hyperlink ref="E1657" location="A126297734X" display="A126297734X" xr:uid="{00000000-0004-0000-0000-00006E060000}"/>
    <hyperlink ref="E1658" location="A126286070R" display="A126286070R" xr:uid="{00000000-0004-0000-0000-00006F060000}"/>
    <hyperlink ref="E1659" location="A126274526C" display="A126274526C" xr:uid="{00000000-0004-0000-0000-000070060000}"/>
    <hyperlink ref="E1660" location="A126297854T" display="A126297854T" xr:uid="{00000000-0004-0000-0000-000071060000}"/>
    <hyperlink ref="E1661" location="A126286190J" display="A126286190J" xr:uid="{00000000-0004-0000-0000-000072060000}"/>
    <hyperlink ref="E1662" location="A126274494W" display="A126274494W" xr:uid="{00000000-0004-0000-0000-000073060000}"/>
    <hyperlink ref="E1663" location="A126297822X" display="A126297822X" xr:uid="{00000000-0004-0000-0000-000074060000}"/>
    <hyperlink ref="E1664" location="A126286158J" display="A126286158J" xr:uid="{00000000-0004-0000-0000-000075060000}"/>
    <hyperlink ref="E1665" location="A126274538L" display="A126274538L" xr:uid="{00000000-0004-0000-0000-000076060000}"/>
    <hyperlink ref="E1666" location="A126297866A" display="A126297866A" xr:uid="{00000000-0004-0000-0000-000077060000}"/>
    <hyperlink ref="E1667" location="A126286202F" display="A126286202F" xr:uid="{00000000-0004-0000-0000-000078060000}"/>
    <hyperlink ref="E1668" location="A126274410A" display="A126274410A" xr:uid="{00000000-0004-0000-0000-000079060000}"/>
    <hyperlink ref="E1669" location="A126297738J" display="A126297738J" xr:uid="{00000000-0004-0000-0000-00007A060000}"/>
    <hyperlink ref="E1670" location="A126286074X" display="A126286074X" xr:uid="{00000000-0004-0000-0000-00007B060000}"/>
    <hyperlink ref="E1671" location="A126274346V" display="A126274346V" xr:uid="{00000000-0004-0000-0000-00007C060000}"/>
    <hyperlink ref="E1672" location="A126297674J" display="A126297674J" xr:uid="{00000000-0004-0000-0000-00007D060000}"/>
    <hyperlink ref="E1673" location="A126286010L" display="A126286010L" xr:uid="{00000000-0004-0000-0000-00007E060000}"/>
    <hyperlink ref="E1674" location="A126274374C" display="A126274374C" xr:uid="{00000000-0004-0000-0000-00007F060000}"/>
    <hyperlink ref="E1675" location="A126297702F" display="A126297702F" xr:uid="{00000000-0004-0000-0000-000080060000}"/>
    <hyperlink ref="E1676" location="A126286038R" display="A126286038R" xr:uid="{00000000-0004-0000-0000-000081060000}"/>
    <hyperlink ref="E1677" location="A126274454C" display="A126274454C" xr:uid="{00000000-0004-0000-0000-000082060000}"/>
    <hyperlink ref="E1678" location="A126297782T" display="A126297782T" xr:uid="{00000000-0004-0000-0000-000083060000}"/>
    <hyperlink ref="E1679" location="A126286118R" display="A126286118R" xr:uid="{00000000-0004-0000-0000-000084060000}"/>
    <hyperlink ref="E1680" location="A126274378L" display="A126274378L" xr:uid="{00000000-0004-0000-0000-000085060000}"/>
    <hyperlink ref="E1681" location="A126297706R" display="A126297706R" xr:uid="{00000000-0004-0000-0000-000086060000}"/>
    <hyperlink ref="E1682" location="A126286042F" display="A126286042F" xr:uid="{00000000-0004-0000-0000-000087060000}"/>
    <hyperlink ref="E1683" location="A126274458L" display="A126274458L" xr:uid="{00000000-0004-0000-0000-000088060000}"/>
    <hyperlink ref="E1684" location="A126297786A" display="A126297786A" xr:uid="{00000000-0004-0000-0000-000089060000}"/>
    <hyperlink ref="E1685" location="A126286122F" display="A126286122F" xr:uid="{00000000-0004-0000-0000-00008A060000}"/>
    <hyperlink ref="E1686" location="A126274462C" display="A126274462C" xr:uid="{00000000-0004-0000-0000-00008B060000}"/>
    <hyperlink ref="E1687" location="A126297790T" display="A126297790T" xr:uid="{00000000-0004-0000-0000-00008C060000}"/>
    <hyperlink ref="E1688" location="A126286126R" display="A126286126R" xr:uid="{00000000-0004-0000-0000-00008D060000}"/>
    <hyperlink ref="E1689" location="A126274542C" display="A126274542C" xr:uid="{00000000-0004-0000-0000-00008E060000}"/>
    <hyperlink ref="E1690" location="A126297870T" display="A126297870T" xr:uid="{00000000-0004-0000-0000-00008F060000}"/>
    <hyperlink ref="E1691" location="A126286206R" display="A126286206R" xr:uid="{00000000-0004-0000-0000-000090060000}"/>
    <hyperlink ref="E1692" location="A126274350K" display="A126274350K" xr:uid="{00000000-0004-0000-0000-000091060000}"/>
    <hyperlink ref="E1693" location="A126297678T" display="A126297678T" xr:uid="{00000000-0004-0000-0000-000092060000}"/>
    <hyperlink ref="E1694" location="A126286014W" display="A126286014W" xr:uid="{00000000-0004-0000-0000-000093060000}"/>
    <hyperlink ref="E1695" location="A126274530V" display="A126274530V" xr:uid="{00000000-0004-0000-0000-000094060000}"/>
    <hyperlink ref="E1696" location="A126297858A" display="A126297858A" xr:uid="{00000000-0004-0000-0000-000095060000}"/>
    <hyperlink ref="E1697" location="A126286194T" display="A126286194T" xr:uid="{00000000-0004-0000-0000-000096060000}"/>
    <hyperlink ref="E1698" location="A126274534C" display="A126274534C" xr:uid="{00000000-0004-0000-0000-000097060000}"/>
    <hyperlink ref="E1699" location="A126297862T" display="A126297862T" xr:uid="{00000000-0004-0000-0000-000098060000}"/>
    <hyperlink ref="E1700" location="A126286198A" display="A126286198A" xr:uid="{00000000-0004-0000-0000-000099060000}"/>
    <hyperlink ref="E1701" location="A126274354V" display="A126274354V" xr:uid="{00000000-0004-0000-0000-00009A060000}"/>
    <hyperlink ref="E1702" location="A126297682J" display="A126297682J" xr:uid="{00000000-0004-0000-0000-00009B060000}"/>
    <hyperlink ref="E1703" location="A126286018F" display="A126286018F" xr:uid="{00000000-0004-0000-0000-00009C060000}"/>
    <hyperlink ref="E1704" location="A126274414K" display="A126274414K" xr:uid="{00000000-0004-0000-0000-00009D060000}"/>
    <hyperlink ref="E1705" location="A126297742X" display="A126297742X" xr:uid="{00000000-0004-0000-0000-00009E060000}"/>
    <hyperlink ref="E1706" location="A126286078J" display="A126286078J" xr:uid="{00000000-0004-0000-0000-00009F060000}"/>
    <hyperlink ref="E1707" location="A126274466L" display="A126274466L" xr:uid="{00000000-0004-0000-0000-0000A0060000}"/>
    <hyperlink ref="E1708" location="A126297794A" display="A126297794A" xr:uid="{00000000-0004-0000-0000-0000A1060000}"/>
    <hyperlink ref="E1709" location="A126286130F" display="A126286130F" xr:uid="{00000000-0004-0000-0000-0000A2060000}"/>
    <hyperlink ref="E1710" location="A126274546L" display="A126274546L" xr:uid="{00000000-0004-0000-0000-0000A3060000}"/>
    <hyperlink ref="E1711" location="A126297874A" display="A126297874A" xr:uid="{00000000-0004-0000-0000-0000A4060000}"/>
    <hyperlink ref="E1712" location="A126286210F" display="A126286210F" xr:uid="{00000000-0004-0000-0000-0000A5060000}"/>
    <hyperlink ref="E1713" location="A126274358C" display="A126274358C" xr:uid="{00000000-0004-0000-0000-0000A6060000}"/>
    <hyperlink ref="E1714" location="A126297686T" display="A126297686T" xr:uid="{00000000-0004-0000-0000-0000A7060000}"/>
    <hyperlink ref="E1715" location="A126286022W" display="A126286022W" xr:uid="{00000000-0004-0000-0000-0000A8060000}"/>
    <hyperlink ref="E1716" location="A126274498F" display="A126274498F" xr:uid="{00000000-0004-0000-0000-0000A9060000}"/>
    <hyperlink ref="E1717" location="A126297826J" display="A126297826J" xr:uid="{00000000-0004-0000-0000-0000AA060000}"/>
    <hyperlink ref="E1718" location="A126286162X" display="A126286162X" xr:uid="{00000000-0004-0000-0000-0000AB060000}"/>
    <hyperlink ref="E1719" location="A126274502K" display="A126274502K" xr:uid="{00000000-0004-0000-0000-0000AC060000}"/>
    <hyperlink ref="E1720" location="A126297830X" display="A126297830X" xr:uid="{00000000-0004-0000-0000-0000AD060000}"/>
    <hyperlink ref="E1721" location="A126286166J" display="A126286166J" xr:uid="{00000000-0004-0000-0000-0000AE060000}"/>
    <hyperlink ref="E1722" location="A126274390C" display="A126274390C" xr:uid="{00000000-0004-0000-0000-0000AF060000}"/>
    <hyperlink ref="E1723" location="A126297718X" display="A126297718X" xr:uid="{00000000-0004-0000-0000-0000B0060000}"/>
    <hyperlink ref="E1724" location="A126286054R" display="A126286054R" xr:uid="{00000000-0004-0000-0000-0000B1060000}"/>
    <hyperlink ref="E1725" location="A126274362V" display="A126274362V" xr:uid="{00000000-0004-0000-0000-0000B2060000}"/>
    <hyperlink ref="E1726" location="A126297690J" display="A126297690J" xr:uid="{00000000-0004-0000-0000-0000B3060000}"/>
    <hyperlink ref="E1727" location="A126286026F" display="A126286026F" xr:uid="{00000000-0004-0000-0000-0000B4060000}"/>
    <hyperlink ref="E1728" location="A126274418V" display="A126274418V" xr:uid="{00000000-0004-0000-0000-0000B5060000}"/>
    <hyperlink ref="E1729" location="A126297746J" display="A126297746J" xr:uid="{00000000-0004-0000-0000-0000B6060000}"/>
    <hyperlink ref="E1730" location="A126286082X" display="A126286082X" xr:uid="{00000000-0004-0000-0000-0000B7060000}"/>
    <hyperlink ref="E1731" location="A126274382C" display="A126274382C" xr:uid="{00000000-0004-0000-0000-0000B8060000}"/>
    <hyperlink ref="E1732" location="A126297710F" display="A126297710F" xr:uid="{00000000-0004-0000-0000-0000B9060000}"/>
    <hyperlink ref="E1733" location="A126286046R" display="A126286046R" xr:uid="{00000000-0004-0000-0000-0000BA060000}"/>
    <hyperlink ref="E1734" location="A126274422K" display="A126274422K" xr:uid="{00000000-0004-0000-0000-0000BB060000}"/>
    <hyperlink ref="E1735" location="A126297750X" display="A126297750X" xr:uid="{00000000-0004-0000-0000-0000BC060000}"/>
    <hyperlink ref="E1736" location="A126286086J" display="A126286086J" xr:uid="{00000000-0004-0000-0000-0000BD060000}"/>
    <hyperlink ref="E1737" location="A126274394L" display="A126274394L" xr:uid="{00000000-0004-0000-0000-0000BE060000}"/>
    <hyperlink ref="E1738" location="A126297722R" display="A126297722R" xr:uid="{00000000-0004-0000-0000-0000BF060000}"/>
    <hyperlink ref="E1739" location="A126286058X" display="A126286058X" xr:uid="{00000000-0004-0000-0000-0000C0060000}"/>
    <hyperlink ref="E1740" location="A126274426V" display="A126274426V" xr:uid="{00000000-0004-0000-0000-0000C1060000}"/>
    <hyperlink ref="E1741" location="A126297754J" display="A126297754J" xr:uid="{00000000-0004-0000-0000-0000C2060000}"/>
    <hyperlink ref="E1742" location="A126286090X" display="A126286090X" xr:uid="{00000000-0004-0000-0000-0000C3060000}"/>
    <hyperlink ref="E1743" location="A126274470C" display="A126274470C" xr:uid="{00000000-0004-0000-0000-0000C4060000}"/>
    <hyperlink ref="E1744" location="A126297798K" display="A126297798K" xr:uid="{00000000-0004-0000-0000-0000C5060000}"/>
    <hyperlink ref="E1745" location="A126286134R" display="A126286134R" xr:uid="{00000000-0004-0000-0000-0000C6060000}"/>
    <hyperlink ref="E1746" location="A126274430K" display="A126274430K" xr:uid="{00000000-0004-0000-0000-0000C7060000}"/>
    <hyperlink ref="E1747" location="A126297758T" display="A126297758T" xr:uid="{00000000-0004-0000-0000-0000C8060000}"/>
    <hyperlink ref="E1748" location="A126286094J" display="A126286094J" xr:uid="{00000000-0004-0000-0000-0000C9060000}"/>
    <hyperlink ref="E1749" location="A126274398W" display="A126274398W" xr:uid="{00000000-0004-0000-0000-0000CA060000}"/>
    <hyperlink ref="E1750" location="A126297726X" display="A126297726X" xr:uid="{00000000-0004-0000-0000-0000CB060000}"/>
    <hyperlink ref="E1751" location="A126286062R" display="A126286062R" xr:uid="{00000000-0004-0000-0000-0000CC060000}"/>
    <hyperlink ref="E1752" location="A126274506V" display="A126274506V" xr:uid="{00000000-0004-0000-0000-0000CD060000}"/>
    <hyperlink ref="E1753" location="A126297834J" display="A126297834J" xr:uid="{00000000-0004-0000-0000-0000CE060000}"/>
    <hyperlink ref="E1754" location="A126286170X" display="A126286170X" xr:uid="{00000000-0004-0000-0000-0000CF060000}"/>
    <hyperlink ref="E1755" location="A126274474L" display="A126274474L" xr:uid="{00000000-0004-0000-0000-0000D0060000}"/>
    <hyperlink ref="E1756" location="A126297802R" display="A126297802R" xr:uid="{00000000-0004-0000-0000-0000D1060000}"/>
    <hyperlink ref="E1757" location="A126286138X" display="A126286138X" xr:uid="{00000000-0004-0000-0000-0000D2060000}"/>
    <hyperlink ref="E1758" location="A126274478W" display="A126274478W" xr:uid="{00000000-0004-0000-0000-0000D3060000}"/>
    <hyperlink ref="E1759" location="A126297806X" display="A126297806X" xr:uid="{00000000-0004-0000-0000-0000D4060000}"/>
    <hyperlink ref="E1760" location="A126286142R" display="A126286142R" xr:uid="{00000000-0004-0000-0000-0000D5060000}"/>
    <hyperlink ref="E1761" location="A126274550C" display="A126274550C" xr:uid="{00000000-0004-0000-0000-0000D6060000}"/>
    <hyperlink ref="E1762" location="A126297878K" display="A126297878K" xr:uid="{00000000-0004-0000-0000-0000D7060000}"/>
    <hyperlink ref="E1763" location="A126286214R" display="A126286214R" xr:uid="{00000000-0004-0000-0000-0000D8060000}"/>
    <hyperlink ref="E1764" location="A126274366C" display="A126274366C" xr:uid="{00000000-0004-0000-0000-0000D9060000}"/>
    <hyperlink ref="E1765" location="A126297694T" display="A126297694T" xr:uid="{00000000-0004-0000-0000-0000DA060000}"/>
    <hyperlink ref="E1766" location="A126286030W" display="A126286030W" xr:uid="{00000000-0004-0000-0000-0000DB060000}"/>
    <hyperlink ref="E1767" location="A126274434V" display="A126274434V" xr:uid="{00000000-0004-0000-0000-0000DC060000}"/>
    <hyperlink ref="E1768" location="A126297762J" display="A126297762J" xr:uid="{00000000-0004-0000-0000-0000DD060000}"/>
    <hyperlink ref="E1769" location="A126286098T" display="A126286098T" xr:uid="{00000000-0004-0000-0000-0000DE060000}"/>
    <hyperlink ref="E1770" location="A126274386L" display="A126274386L" xr:uid="{00000000-0004-0000-0000-0000DF060000}"/>
    <hyperlink ref="E1771" location="A126297714R" display="A126297714R" xr:uid="{00000000-0004-0000-0000-0000E0060000}"/>
    <hyperlink ref="E1772" location="A126286050F" display="A126286050F" xr:uid="{00000000-0004-0000-0000-0000E1060000}"/>
    <hyperlink ref="E1773" location="A126274482L" display="A126274482L" xr:uid="{00000000-0004-0000-0000-0000E2060000}"/>
    <hyperlink ref="E1774" location="A126297810R" display="A126297810R" xr:uid="{00000000-0004-0000-0000-0000E3060000}"/>
    <hyperlink ref="E1775" location="A126286146X" display="A126286146X" xr:uid="{00000000-0004-0000-0000-0000E4060000}"/>
    <hyperlink ref="E1776" location="A126274486W" display="A126274486W" xr:uid="{00000000-0004-0000-0000-0000E5060000}"/>
    <hyperlink ref="E1777" location="A126297814X" display="A126297814X" xr:uid="{00000000-0004-0000-0000-0000E6060000}"/>
    <hyperlink ref="E1778" location="A126286150R" display="A126286150R" xr:uid="{00000000-0004-0000-0000-0000E7060000}"/>
    <hyperlink ref="E1779" location="A126274402A" display="A126274402A" xr:uid="{00000000-0004-0000-0000-0000E8060000}"/>
    <hyperlink ref="E1780" location="A126297730R" display="A126297730R" xr:uid="{00000000-0004-0000-0000-0000E9060000}"/>
    <hyperlink ref="E1781" location="A126286066X" display="A126286066X" xr:uid="{00000000-0004-0000-0000-0000EA060000}"/>
    <hyperlink ref="E1782" location="A126274370V" display="A126274370V" xr:uid="{00000000-0004-0000-0000-0000EB060000}"/>
    <hyperlink ref="E1783" location="A126297698A" display="A126297698A" xr:uid="{00000000-0004-0000-0000-0000EC060000}"/>
    <hyperlink ref="E1784" location="A126286034F" display="A126286034F" xr:uid="{00000000-0004-0000-0000-0000ED060000}"/>
    <hyperlink ref="E1785" location="A126274554L" display="A126274554L" xr:uid="{00000000-0004-0000-0000-0000EE060000}"/>
    <hyperlink ref="E1786" location="A126297882A" display="A126297882A" xr:uid="{00000000-0004-0000-0000-0000EF060000}"/>
    <hyperlink ref="E1787" location="A126286218X" display="A126286218X" xr:uid="{00000000-0004-0000-0000-0000F0060000}"/>
    <hyperlink ref="E1788" location="A126274438C" display="A126274438C" xr:uid="{00000000-0004-0000-0000-0000F1060000}"/>
    <hyperlink ref="E1789" location="A126297766T" display="A126297766T" xr:uid="{00000000-0004-0000-0000-0000F2060000}"/>
    <hyperlink ref="E1790" location="A126286102W" display="A126286102W" xr:uid="{00000000-0004-0000-0000-0000F3060000}"/>
    <hyperlink ref="E1791" location="A126274510K" display="A126274510K" xr:uid="{00000000-0004-0000-0000-0000F4060000}"/>
    <hyperlink ref="E1792" location="A126297838T" display="A126297838T" xr:uid="{00000000-0004-0000-0000-0000F5060000}"/>
    <hyperlink ref="E1793" location="A126286174J" display="A126286174J" xr:uid="{00000000-0004-0000-0000-0000F6060000}"/>
    <hyperlink ref="E1794" location="A126274774R" display="A126274774R" xr:uid="{00000000-0004-0000-0000-0000F7060000}"/>
    <hyperlink ref="E1795" location="A126298102V" display="A126298102V" xr:uid="{00000000-0004-0000-0000-0000F8060000}"/>
    <hyperlink ref="E1796" location="A126286438A" display="A126286438A" xr:uid="{00000000-0004-0000-0000-0000F9060000}"/>
    <hyperlink ref="E1797" location="A126274730L" display="A126274730L" xr:uid="{00000000-0004-0000-0000-0000FA060000}"/>
    <hyperlink ref="E1798" location="A126298058W" display="A126298058W" xr:uid="{00000000-0004-0000-0000-0000FB060000}"/>
    <hyperlink ref="E1799" location="A126286394K" display="A126286394K" xr:uid="{00000000-0004-0000-0000-0000FC060000}"/>
    <hyperlink ref="E1800" location="A126274658F" display="A126274658F" xr:uid="{00000000-0004-0000-0000-0000FD060000}"/>
    <hyperlink ref="E1801" location="A126297986V" display="A126297986V" xr:uid="{00000000-0004-0000-0000-0000FE060000}"/>
    <hyperlink ref="E1802" location="A126286322X" display="A126286322X" xr:uid="{00000000-0004-0000-0000-0000FF060000}"/>
    <hyperlink ref="E1803" location="A126274734W" display="A126274734W" xr:uid="{00000000-0004-0000-0000-000000070000}"/>
    <hyperlink ref="E1804" location="A126298062L" display="A126298062L" xr:uid="{00000000-0004-0000-0000-000001070000}"/>
    <hyperlink ref="E1805" location="A126286398V" display="A126286398V" xr:uid="{00000000-0004-0000-0000-000002070000}"/>
    <hyperlink ref="E1806" location="A126274738F" display="A126274738F" xr:uid="{00000000-0004-0000-0000-000003070000}"/>
    <hyperlink ref="E1807" location="A126298066W" display="A126298066W" xr:uid="{00000000-0004-0000-0000-000004070000}"/>
    <hyperlink ref="E1808" location="A126286402X" display="A126286402X" xr:uid="{00000000-0004-0000-0000-000005070000}"/>
    <hyperlink ref="E1809" location="A126274662W" display="A126274662W" xr:uid="{00000000-0004-0000-0000-000006070000}"/>
    <hyperlink ref="E1810" location="A126297990K" display="A126297990K" xr:uid="{00000000-0004-0000-0000-000007070000}"/>
    <hyperlink ref="E1811" location="A126286326J" display="A126286326J" xr:uid="{00000000-0004-0000-0000-000008070000}"/>
    <hyperlink ref="E1812" location="A126274666F" display="A126274666F" xr:uid="{00000000-0004-0000-0000-000009070000}"/>
    <hyperlink ref="E1813" location="A126297994V" display="A126297994V" xr:uid="{00000000-0004-0000-0000-00000A070000}"/>
    <hyperlink ref="E1814" location="A126286330X" display="A126286330X" xr:uid="{00000000-0004-0000-0000-00000B070000}"/>
    <hyperlink ref="E1815" location="A126274706L" display="A126274706L" xr:uid="{00000000-0004-0000-0000-00000C070000}"/>
    <hyperlink ref="E1816" location="A126298034C" display="A126298034C" xr:uid="{00000000-0004-0000-0000-00000D070000}"/>
    <hyperlink ref="E1817" location="A126286370T" display="A126286370T" xr:uid="{00000000-0004-0000-0000-00000E070000}"/>
    <hyperlink ref="E1818" location="A126274622C" display="A126274622C" xr:uid="{00000000-0004-0000-0000-00000F070000}"/>
    <hyperlink ref="E1819" location="A126297950T" display="A126297950T" xr:uid="{00000000-0004-0000-0000-000010070000}"/>
    <hyperlink ref="E1820" location="A126286286A" display="A126286286A" xr:uid="{00000000-0004-0000-0000-000011070000}"/>
    <hyperlink ref="E1821" location="A126274742W" display="A126274742W" xr:uid="{00000000-0004-0000-0000-000012070000}"/>
    <hyperlink ref="E1822" location="A126298070L" display="A126298070L" xr:uid="{00000000-0004-0000-0000-000013070000}"/>
    <hyperlink ref="E1823" location="A126286406J" display="A126286406J" xr:uid="{00000000-0004-0000-0000-000014070000}"/>
    <hyperlink ref="E1824" location="A126274710C" display="A126274710C" xr:uid="{00000000-0004-0000-0000-000015070000}"/>
    <hyperlink ref="E1825" location="A126298038L" display="A126298038L" xr:uid="{00000000-0004-0000-0000-000016070000}"/>
    <hyperlink ref="E1826" location="A126286374A" display="A126286374A" xr:uid="{00000000-0004-0000-0000-000017070000}"/>
    <hyperlink ref="E1827" location="A126274754F" display="A126274754F" xr:uid="{00000000-0004-0000-0000-000018070000}"/>
    <hyperlink ref="E1828" location="A126298082W" display="A126298082W" xr:uid="{00000000-0004-0000-0000-000019070000}"/>
    <hyperlink ref="E1829" location="A126286418T" display="A126286418T" xr:uid="{00000000-0004-0000-0000-00001A070000}"/>
    <hyperlink ref="E1830" location="A126274626L" display="A126274626L" xr:uid="{00000000-0004-0000-0000-00001B070000}"/>
    <hyperlink ref="E1831" location="A126297954A" display="A126297954A" xr:uid="{00000000-0004-0000-0000-00001C070000}"/>
    <hyperlink ref="E1832" location="A126286290T" display="A126286290T" xr:uid="{00000000-0004-0000-0000-00001D070000}"/>
    <hyperlink ref="E1833" location="A126274562L" display="A126274562L" xr:uid="{00000000-0004-0000-0000-00001E070000}"/>
    <hyperlink ref="E1834" location="A126297890A" display="A126297890A" xr:uid="{00000000-0004-0000-0000-00001F070000}"/>
    <hyperlink ref="E1835" location="A126286226X" display="A126286226X" xr:uid="{00000000-0004-0000-0000-000020070000}"/>
    <hyperlink ref="E1836" location="A126274590W" display="A126274590W" xr:uid="{00000000-0004-0000-0000-000021070000}"/>
    <hyperlink ref="E1837" location="A126297918T" display="A126297918T" xr:uid="{00000000-0004-0000-0000-000022070000}"/>
    <hyperlink ref="E1838" location="A126286254J" display="A126286254J" xr:uid="{00000000-0004-0000-0000-000023070000}"/>
    <hyperlink ref="E1839" location="A126274670W" display="A126274670W" xr:uid="{00000000-0004-0000-0000-000024070000}"/>
    <hyperlink ref="E1840" location="A126297998C" display="A126297998C" xr:uid="{00000000-0004-0000-0000-000025070000}"/>
    <hyperlink ref="E1841" location="A126286334J" display="A126286334J" xr:uid="{00000000-0004-0000-0000-000026070000}"/>
    <hyperlink ref="E1842" location="A126274594F" display="A126274594F" xr:uid="{00000000-0004-0000-0000-000027070000}"/>
    <hyperlink ref="E1843" location="A126297922J" display="A126297922J" xr:uid="{00000000-0004-0000-0000-000028070000}"/>
    <hyperlink ref="E1844" location="A126286258T" display="A126286258T" xr:uid="{00000000-0004-0000-0000-000029070000}"/>
    <hyperlink ref="E1845" location="A126274674F" display="A126274674F" xr:uid="{00000000-0004-0000-0000-00002A070000}"/>
    <hyperlink ref="E1846" location="A126298002K" display="A126298002K" xr:uid="{00000000-0004-0000-0000-00002B070000}"/>
    <hyperlink ref="E1847" location="A126286338T" display="A126286338T" xr:uid="{00000000-0004-0000-0000-00002C070000}"/>
    <hyperlink ref="E1848" location="A126274678R" display="A126274678R" xr:uid="{00000000-0004-0000-0000-00002D070000}"/>
    <hyperlink ref="E1849" location="A126298006V" display="A126298006V" xr:uid="{00000000-0004-0000-0000-00002E070000}"/>
    <hyperlink ref="E1850" location="A126286342J" display="A126286342J" xr:uid="{00000000-0004-0000-0000-00002F070000}"/>
    <hyperlink ref="E1851" location="A126274758R" display="A126274758R" xr:uid="{00000000-0004-0000-0000-000030070000}"/>
    <hyperlink ref="E1852" location="A126298086F" display="A126298086F" xr:uid="{00000000-0004-0000-0000-000031070000}"/>
    <hyperlink ref="E1853" location="A126286422J" display="A126286422J" xr:uid="{00000000-0004-0000-0000-000032070000}"/>
    <hyperlink ref="E1854" location="A126274566W" display="A126274566W" xr:uid="{00000000-0004-0000-0000-000033070000}"/>
    <hyperlink ref="E1855" location="A126297894K" display="A126297894K" xr:uid="{00000000-0004-0000-0000-000034070000}"/>
    <hyperlink ref="E1856" location="A126286230R" display="A126286230R" xr:uid="{00000000-0004-0000-0000-000035070000}"/>
    <hyperlink ref="E1857" location="A126274746F" display="A126274746F" xr:uid="{00000000-0004-0000-0000-000036070000}"/>
    <hyperlink ref="E1858" location="A126298074W" display="A126298074W" xr:uid="{00000000-0004-0000-0000-000037070000}"/>
    <hyperlink ref="E1859" location="A126286410X" display="A126286410X" xr:uid="{00000000-0004-0000-0000-000038070000}"/>
    <hyperlink ref="E1860" location="A126274750W" display="A126274750W" xr:uid="{00000000-0004-0000-0000-000039070000}"/>
    <hyperlink ref="E1861" location="A126298078F" display="A126298078F" xr:uid="{00000000-0004-0000-0000-00003A070000}"/>
    <hyperlink ref="E1862" location="A126286414J" display="A126286414J" xr:uid="{00000000-0004-0000-0000-00003B070000}"/>
    <hyperlink ref="E1863" location="A126274570L" display="A126274570L" xr:uid="{00000000-0004-0000-0000-00003C070000}"/>
    <hyperlink ref="E1864" location="A126297898V" display="A126297898V" xr:uid="{00000000-0004-0000-0000-00003D070000}"/>
    <hyperlink ref="E1865" location="A126286234X" display="A126286234X" xr:uid="{00000000-0004-0000-0000-00003E070000}"/>
    <hyperlink ref="E1866" location="A126274630C" display="A126274630C" xr:uid="{00000000-0004-0000-0000-00003F070000}"/>
    <hyperlink ref="E1867" location="A126297958K" display="A126297958K" xr:uid="{00000000-0004-0000-0000-000040070000}"/>
    <hyperlink ref="E1868" location="A126286294A" display="A126286294A" xr:uid="{00000000-0004-0000-0000-000041070000}"/>
    <hyperlink ref="E1869" location="A126274682F" display="A126274682F" xr:uid="{00000000-0004-0000-0000-000042070000}"/>
    <hyperlink ref="E1870" location="A126298010K" display="A126298010K" xr:uid="{00000000-0004-0000-0000-000043070000}"/>
    <hyperlink ref="E1871" location="A126286346T" display="A126286346T" xr:uid="{00000000-0004-0000-0000-000044070000}"/>
    <hyperlink ref="E1872" location="A126274762F" display="A126274762F" xr:uid="{00000000-0004-0000-0000-000045070000}"/>
    <hyperlink ref="E1873" location="A126298090W" display="A126298090W" xr:uid="{00000000-0004-0000-0000-000046070000}"/>
    <hyperlink ref="E1874" location="A126286426T" display="A126286426T" xr:uid="{00000000-0004-0000-0000-000047070000}"/>
    <hyperlink ref="E1875" location="A126274574W" display="A126274574W" xr:uid="{00000000-0004-0000-0000-000048070000}"/>
    <hyperlink ref="E1876" location="A126297902X" display="A126297902X" xr:uid="{00000000-0004-0000-0000-000049070000}"/>
    <hyperlink ref="E1877" location="A126286238J" display="A126286238J" xr:uid="{00000000-0004-0000-0000-00004A070000}"/>
    <hyperlink ref="E1878" location="A126274714L" display="A126274714L" xr:uid="{00000000-0004-0000-0000-00004B070000}"/>
    <hyperlink ref="E1879" location="A126298042C" display="A126298042C" xr:uid="{00000000-0004-0000-0000-00004C070000}"/>
    <hyperlink ref="E1880" location="A126286378K" display="A126286378K" xr:uid="{00000000-0004-0000-0000-00004D070000}"/>
    <hyperlink ref="E1881" location="A126274718W" display="A126274718W" xr:uid="{00000000-0004-0000-0000-00004E070000}"/>
    <hyperlink ref="E1882" location="A126298046L" display="A126298046L" xr:uid="{00000000-0004-0000-0000-00004F070000}"/>
    <hyperlink ref="E1883" location="A126286382A" display="A126286382A" xr:uid="{00000000-0004-0000-0000-000050070000}"/>
    <hyperlink ref="E1884" location="A126274606C" display="A126274606C" xr:uid="{00000000-0004-0000-0000-000051070000}"/>
    <hyperlink ref="E1885" location="A126297934T" display="A126297934T" xr:uid="{00000000-0004-0000-0000-000052070000}"/>
    <hyperlink ref="E1886" location="A126286270J" display="A126286270J" xr:uid="{00000000-0004-0000-0000-000053070000}"/>
    <hyperlink ref="E1887" location="A126274578F" display="A126274578F" xr:uid="{00000000-0004-0000-0000-000054070000}"/>
    <hyperlink ref="E1888" location="A126297906J" display="A126297906J" xr:uid="{00000000-0004-0000-0000-000055070000}"/>
    <hyperlink ref="E1889" location="A126286242X" display="A126286242X" xr:uid="{00000000-0004-0000-0000-000056070000}"/>
    <hyperlink ref="E1890" location="A126274634L" display="A126274634L" xr:uid="{00000000-0004-0000-0000-000057070000}"/>
    <hyperlink ref="E1891" location="A126297962A" display="A126297962A" xr:uid="{00000000-0004-0000-0000-000058070000}"/>
    <hyperlink ref="E1892" location="A126286298K" display="A126286298K" xr:uid="{00000000-0004-0000-0000-000059070000}"/>
    <hyperlink ref="E1893" location="A126274598R" display="A126274598R" xr:uid="{00000000-0004-0000-0000-00005A070000}"/>
    <hyperlink ref="E1894" location="A126297926T" display="A126297926T" xr:uid="{00000000-0004-0000-0000-00005B070000}"/>
    <hyperlink ref="E1895" location="A126286262J" display="A126286262J" xr:uid="{00000000-0004-0000-0000-00005C070000}"/>
    <hyperlink ref="E1896" location="A126274638W" display="A126274638W" xr:uid="{00000000-0004-0000-0000-00005D070000}"/>
    <hyperlink ref="E1897" location="A126297966K" display="A126297966K" xr:uid="{00000000-0004-0000-0000-00005E070000}"/>
    <hyperlink ref="E1898" location="A126286302R" display="A126286302R" xr:uid="{00000000-0004-0000-0000-00005F070000}"/>
    <hyperlink ref="E1899" location="A126274610V" display="A126274610V" xr:uid="{00000000-0004-0000-0000-000060070000}"/>
    <hyperlink ref="E1900" location="A126297938A" display="A126297938A" xr:uid="{00000000-0004-0000-0000-000061070000}"/>
    <hyperlink ref="E1901" location="A126286274T" display="A126286274T" xr:uid="{00000000-0004-0000-0000-000062070000}"/>
    <hyperlink ref="E1902" location="A126274642L" display="A126274642L" xr:uid="{00000000-0004-0000-0000-000063070000}"/>
    <hyperlink ref="E1903" location="A126297970A" display="A126297970A" xr:uid="{00000000-0004-0000-0000-000064070000}"/>
    <hyperlink ref="E1904" location="A126286306X" display="A126286306X" xr:uid="{00000000-0004-0000-0000-000065070000}"/>
    <hyperlink ref="E1905" location="A126274686R" display="A126274686R" xr:uid="{00000000-0004-0000-0000-000066070000}"/>
    <hyperlink ref="E1906" location="A126298014V" display="A126298014V" xr:uid="{00000000-0004-0000-0000-000067070000}"/>
    <hyperlink ref="E1907" location="A126286350J" display="A126286350J" xr:uid="{00000000-0004-0000-0000-000068070000}"/>
    <hyperlink ref="E1908" location="A126274646W" display="A126274646W" xr:uid="{00000000-0004-0000-0000-000069070000}"/>
    <hyperlink ref="E1909" location="A126297974K" display="A126297974K" xr:uid="{00000000-0004-0000-0000-00006A070000}"/>
    <hyperlink ref="E1910" location="A126286310R" display="A126286310R" xr:uid="{00000000-0004-0000-0000-00006B070000}"/>
    <hyperlink ref="E1911" location="A126274614C" display="A126274614C" xr:uid="{00000000-0004-0000-0000-00006C070000}"/>
    <hyperlink ref="E1912" location="A126297942T" display="A126297942T" xr:uid="{00000000-0004-0000-0000-00006D070000}"/>
    <hyperlink ref="E1913" location="A126286278A" display="A126286278A" xr:uid="{00000000-0004-0000-0000-00006E070000}"/>
    <hyperlink ref="E1914" location="A126274722L" display="A126274722L" xr:uid="{00000000-0004-0000-0000-00006F070000}"/>
    <hyperlink ref="E1915" location="A126298050C" display="A126298050C" xr:uid="{00000000-0004-0000-0000-000070070000}"/>
    <hyperlink ref="E1916" location="A126286386K" display="A126286386K" xr:uid="{00000000-0004-0000-0000-000071070000}"/>
    <hyperlink ref="E1917" location="A126274690F" display="A126274690F" xr:uid="{00000000-0004-0000-0000-000072070000}"/>
    <hyperlink ref="E1918" location="A126298018C" display="A126298018C" xr:uid="{00000000-0004-0000-0000-000073070000}"/>
    <hyperlink ref="E1919" location="A126286354T" display="A126286354T" xr:uid="{00000000-0004-0000-0000-000074070000}"/>
    <hyperlink ref="E1920" location="A126274694R" display="A126274694R" xr:uid="{00000000-0004-0000-0000-000075070000}"/>
    <hyperlink ref="E1921" location="A126298022V" display="A126298022V" xr:uid="{00000000-0004-0000-0000-000076070000}"/>
    <hyperlink ref="E1922" location="A126286358A" display="A126286358A" xr:uid="{00000000-0004-0000-0000-000077070000}"/>
    <hyperlink ref="E1923" location="A126274766R" display="A126274766R" xr:uid="{00000000-0004-0000-0000-000078070000}"/>
    <hyperlink ref="E1924" location="A126298094F" display="A126298094F" xr:uid="{00000000-0004-0000-0000-000079070000}"/>
    <hyperlink ref="E1925" location="A126286430J" display="A126286430J" xr:uid="{00000000-0004-0000-0000-00007A070000}"/>
    <hyperlink ref="E1926" location="A126274582W" display="A126274582W" xr:uid="{00000000-0004-0000-0000-00007B070000}"/>
    <hyperlink ref="E1927" location="A126297910X" display="A126297910X" xr:uid="{00000000-0004-0000-0000-00007C070000}"/>
    <hyperlink ref="E1928" location="A126286246J" display="A126286246J" xr:uid="{00000000-0004-0000-0000-00007D070000}"/>
    <hyperlink ref="E1929" location="A126274650L" display="A126274650L" xr:uid="{00000000-0004-0000-0000-00007E070000}"/>
    <hyperlink ref="E1930" location="A126297978V" display="A126297978V" xr:uid="{00000000-0004-0000-0000-00007F070000}"/>
    <hyperlink ref="E1931" location="A126286314X" display="A126286314X" xr:uid="{00000000-0004-0000-0000-000080070000}"/>
    <hyperlink ref="E1932" location="A126274602V" display="A126274602V" xr:uid="{00000000-0004-0000-0000-000081070000}"/>
    <hyperlink ref="E1933" location="A126297930J" display="A126297930J" xr:uid="{00000000-0004-0000-0000-000082070000}"/>
    <hyperlink ref="E1934" location="A126286266T" display="A126286266T" xr:uid="{00000000-0004-0000-0000-000083070000}"/>
    <hyperlink ref="E1935" location="A126274698X" display="A126274698X" xr:uid="{00000000-0004-0000-0000-000084070000}"/>
    <hyperlink ref="E1936" location="A126298026C" display="A126298026C" xr:uid="{00000000-0004-0000-0000-000085070000}"/>
    <hyperlink ref="E1937" location="A126286362T" display="A126286362T" xr:uid="{00000000-0004-0000-0000-000086070000}"/>
    <hyperlink ref="E1938" location="A126274702C" display="A126274702C" xr:uid="{00000000-0004-0000-0000-000087070000}"/>
    <hyperlink ref="E1939" location="A126298030V" display="A126298030V" xr:uid="{00000000-0004-0000-0000-000088070000}"/>
    <hyperlink ref="E1940" location="A126286366A" display="A126286366A" xr:uid="{00000000-0004-0000-0000-000089070000}"/>
    <hyperlink ref="E1941" location="A126274618L" display="A126274618L" xr:uid="{00000000-0004-0000-0000-00008A070000}"/>
    <hyperlink ref="E1942" location="A126297946A" display="A126297946A" xr:uid="{00000000-0004-0000-0000-00008B070000}"/>
    <hyperlink ref="E1943" location="A126286282T" display="A126286282T" xr:uid="{00000000-0004-0000-0000-00008C070000}"/>
    <hyperlink ref="E1944" location="A126274586F" display="A126274586F" xr:uid="{00000000-0004-0000-0000-00008D070000}"/>
    <hyperlink ref="E1945" location="A126297914J" display="A126297914J" xr:uid="{00000000-0004-0000-0000-00008E070000}"/>
    <hyperlink ref="E1946" location="A126286250X" display="A126286250X" xr:uid="{00000000-0004-0000-0000-00008F070000}"/>
    <hyperlink ref="E1947" location="A126274770F" display="A126274770F" xr:uid="{00000000-0004-0000-0000-000090070000}"/>
    <hyperlink ref="E1948" location="A126298098R" display="A126298098R" xr:uid="{00000000-0004-0000-0000-000091070000}"/>
    <hyperlink ref="E1949" location="A126286434T" display="A126286434T" xr:uid="{00000000-0004-0000-0000-000092070000}"/>
    <hyperlink ref="E1950" location="A126274654W" display="A126274654W" xr:uid="{00000000-0004-0000-0000-000093070000}"/>
    <hyperlink ref="E1951" location="A126297982K" display="A126297982K" xr:uid="{00000000-0004-0000-0000-000094070000}"/>
    <hyperlink ref="E1952" location="A126286318J" display="A126286318J" xr:uid="{00000000-0004-0000-0000-000095070000}"/>
    <hyperlink ref="E1953" location="A126274726W" display="A126274726W" xr:uid="{00000000-0004-0000-0000-000096070000}"/>
    <hyperlink ref="E1954" location="A126298054L" display="A126298054L" xr:uid="{00000000-0004-0000-0000-000097070000}"/>
    <hyperlink ref="E1955" location="A126286390A" display="A126286390A" xr:uid="{00000000-0004-0000-0000-000098070000}"/>
    <hyperlink ref="E1956" location="A126274990J" display="A126274990J" xr:uid="{00000000-0004-0000-0000-000099070000}"/>
    <hyperlink ref="E1957" location="A126298318F" display="A126298318F" xr:uid="{00000000-0004-0000-0000-00009A070000}"/>
    <hyperlink ref="E1958" location="A126286654V" display="A126286654V" xr:uid="{00000000-0004-0000-0000-00009B070000}"/>
    <hyperlink ref="E1959" location="A126274946X" display="A126274946X" xr:uid="{00000000-0004-0000-0000-00009C070000}"/>
    <hyperlink ref="E1960" location="A126298274R" display="A126298274R" xr:uid="{00000000-0004-0000-0000-00009D070000}"/>
    <hyperlink ref="E1961" location="A126286610T" display="A126286610T" xr:uid="{00000000-0004-0000-0000-00009E070000}"/>
    <hyperlink ref="E1962" location="A126274874X" display="A126274874X" xr:uid="{00000000-0004-0000-0000-00009F070000}"/>
    <hyperlink ref="E1963" location="A126298202C" display="A126298202C" xr:uid="{00000000-0004-0000-0000-0000A0070000}"/>
    <hyperlink ref="E1964" location="A126286538K" display="A126286538K" xr:uid="{00000000-0004-0000-0000-0000A1070000}"/>
    <hyperlink ref="E1965" location="A126274950R" display="A126274950R" xr:uid="{00000000-0004-0000-0000-0000A2070000}"/>
    <hyperlink ref="E1966" location="A126298278X" display="A126298278X" xr:uid="{00000000-0004-0000-0000-0000A3070000}"/>
    <hyperlink ref="E1967" location="A126286614A" display="A126286614A" xr:uid="{00000000-0004-0000-0000-0000A4070000}"/>
    <hyperlink ref="E1968" location="A126274954X" display="A126274954X" xr:uid="{00000000-0004-0000-0000-0000A5070000}"/>
    <hyperlink ref="E1969" location="A126298282R" display="A126298282R" xr:uid="{00000000-0004-0000-0000-0000A6070000}"/>
    <hyperlink ref="E1970" location="A126286618K" display="A126286618K" xr:uid="{00000000-0004-0000-0000-0000A7070000}"/>
    <hyperlink ref="E1971" location="A126274878J" display="A126274878J" xr:uid="{00000000-0004-0000-0000-0000A8070000}"/>
    <hyperlink ref="E1972" location="A126298206L" display="A126298206L" xr:uid="{00000000-0004-0000-0000-0000A9070000}"/>
    <hyperlink ref="E1973" location="A126286542A" display="A126286542A" xr:uid="{00000000-0004-0000-0000-0000AA070000}"/>
    <hyperlink ref="E1974" location="A126274882X" display="A126274882X" xr:uid="{00000000-0004-0000-0000-0000AB070000}"/>
    <hyperlink ref="E1975" location="A126298210C" display="A126298210C" xr:uid="{00000000-0004-0000-0000-0000AC070000}"/>
    <hyperlink ref="E1976" location="A126286546K" display="A126286546K" xr:uid="{00000000-0004-0000-0000-0000AD070000}"/>
    <hyperlink ref="E1977" location="A126274922F" display="A126274922F" xr:uid="{00000000-0004-0000-0000-0000AE070000}"/>
    <hyperlink ref="E1978" location="A126298250W" display="A126298250W" xr:uid="{00000000-0004-0000-0000-0000AF070000}"/>
    <hyperlink ref="E1979" location="A126286586C" display="A126286586C" xr:uid="{00000000-0004-0000-0000-0000B0070000}"/>
    <hyperlink ref="E1980" location="A126274838R" display="A126274838R" xr:uid="{00000000-0004-0000-0000-0000B1070000}"/>
    <hyperlink ref="E1981" location="A126298166F" display="A126298166F" xr:uid="{00000000-0004-0000-0000-0000B2070000}"/>
    <hyperlink ref="E1982" location="A126286502J" display="A126286502J" xr:uid="{00000000-0004-0000-0000-0000B3070000}"/>
    <hyperlink ref="E1983" location="A126274958J" display="A126274958J" xr:uid="{00000000-0004-0000-0000-0000B4070000}"/>
    <hyperlink ref="E1984" location="A126298286X" display="A126298286X" xr:uid="{00000000-0004-0000-0000-0000B5070000}"/>
    <hyperlink ref="E1985" location="A126286622A" display="A126286622A" xr:uid="{00000000-0004-0000-0000-0000B6070000}"/>
    <hyperlink ref="E1986" location="A126274926R" display="A126274926R" xr:uid="{00000000-0004-0000-0000-0000B7070000}"/>
    <hyperlink ref="E1987" location="A126298254F" display="A126298254F" xr:uid="{00000000-0004-0000-0000-0000B8070000}"/>
    <hyperlink ref="E1988" location="A126286590V" display="A126286590V" xr:uid="{00000000-0004-0000-0000-0000B9070000}"/>
    <hyperlink ref="E1989" location="A126274970X" display="A126274970X" xr:uid="{00000000-0004-0000-0000-0000BA070000}"/>
    <hyperlink ref="E1990" location="A126298298J" display="A126298298J" xr:uid="{00000000-0004-0000-0000-0000BB070000}"/>
    <hyperlink ref="E1991" location="A126286634K" display="A126286634K" xr:uid="{00000000-0004-0000-0000-0000BC070000}"/>
    <hyperlink ref="E1992" location="A126274842F" display="A126274842F" xr:uid="{00000000-0004-0000-0000-0000BD070000}"/>
    <hyperlink ref="E1993" location="A126298170W" display="A126298170W" xr:uid="{00000000-0004-0000-0000-0000BE070000}"/>
    <hyperlink ref="E1994" location="A126286506T" display="A126286506T" xr:uid="{00000000-0004-0000-0000-0000BF070000}"/>
    <hyperlink ref="E1995" location="A126274778X" display="A126274778X" xr:uid="{00000000-0004-0000-0000-0000C0070000}"/>
    <hyperlink ref="E1996" location="A126298106C" display="A126298106C" xr:uid="{00000000-0004-0000-0000-0000C1070000}"/>
    <hyperlink ref="E1997" location="A126286442T" display="A126286442T" xr:uid="{00000000-0004-0000-0000-0000C2070000}"/>
    <hyperlink ref="E1998" location="A126274806W" display="A126274806W" xr:uid="{00000000-0004-0000-0000-0000C3070000}"/>
    <hyperlink ref="E1999" location="A126298134L" display="A126298134L" xr:uid="{00000000-0004-0000-0000-0000C4070000}"/>
    <hyperlink ref="E2000" location="A126286470A" display="A126286470A" xr:uid="{00000000-0004-0000-0000-0000C5070000}"/>
    <hyperlink ref="E2001" location="A126274886J" display="A126274886J" xr:uid="{00000000-0004-0000-0000-0000C6070000}"/>
    <hyperlink ref="E2002" location="A126298214L" display="A126298214L" xr:uid="{00000000-0004-0000-0000-0000C7070000}"/>
    <hyperlink ref="E2003" location="A126286550A" display="A126286550A" xr:uid="{00000000-0004-0000-0000-0000C8070000}"/>
    <hyperlink ref="E2004" location="A126274810L" display="A126274810L" xr:uid="{00000000-0004-0000-0000-0000C9070000}"/>
    <hyperlink ref="E2005" location="A126298138W" display="A126298138W" xr:uid="{00000000-0004-0000-0000-0000CA070000}"/>
    <hyperlink ref="E2006" location="A126286474K" display="A126286474K" xr:uid="{00000000-0004-0000-0000-0000CB070000}"/>
    <hyperlink ref="E2007" location="A126274890X" display="A126274890X" xr:uid="{00000000-0004-0000-0000-0000CC070000}"/>
    <hyperlink ref="E2008" location="A126298218W" display="A126298218W" xr:uid="{00000000-0004-0000-0000-0000CD070000}"/>
    <hyperlink ref="E2009" location="A126286554K" display="A126286554K" xr:uid="{00000000-0004-0000-0000-0000CE070000}"/>
    <hyperlink ref="E2010" location="A126274894J" display="A126274894J" xr:uid="{00000000-0004-0000-0000-0000CF070000}"/>
    <hyperlink ref="E2011" location="A126298222L" display="A126298222L" xr:uid="{00000000-0004-0000-0000-0000D0070000}"/>
    <hyperlink ref="E2012" location="A126286558V" display="A126286558V" xr:uid="{00000000-0004-0000-0000-0000D1070000}"/>
    <hyperlink ref="E2013" location="A126274974J" display="A126274974J" xr:uid="{00000000-0004-0000-0000-0000D2070000}"/>
    <hyperlink ref="E2014" location="A126298302L" display="A126298302L" xr:uid="{00000000-0004-0000-0000-0000D3070000}"/>
    <hyperlink ref="E2015" location="A126286638V" display="A126286638V" xr:uid="{00000000-0004-0000-0000-0000D4070000}"/>
    <hyperlink ref="E2016" location="A126274782R" display="A126274782R" xr:uid="{00000000-0004-0000-0000-0000D5070000}"/>
    <hyperlink ref="E2017" location="A126298110V" display="A126298110V" xr:uid="{00000000-0004-0000-0000-0000D6070000}"/>
    <hyperlink ref="E2018" location="A126286446A" display="A126286446A" xr:uid="{00000000-0004-0000-0000-0000D7070000}"/>
    <hyperlink ref="E2019" location="A126274962X" display="A126274962X" xr:uid="{00000000-0004-0000-0000-0000D8070000}"/>
    <hyperlink ref="E2020" location="A126298290R" display="A126298290R" xr:uid="{00000000-0004-0000-0000-0000D9070000}"/>
    <hyperlink ref="E2021" location="A126286626K" display="A126286626K" xr:uid="{00000000-0004-0000-0000-0000DA070000}"/>
    <hyperlink ref="E2022" location="A126274966J" display="A126274966J" xr:uid="{00000000-0004-0000-0000-0000DB070000}"/>
    <hyperlink ref="E2023" location="A126298294X" display="A126298294X" xr:uid="{00000000-0004-0000-0000-0000DC070000}"/>
    <hyperlink ref="E2024" location="A126286630A" display="A126286630A" xr:uid="{00000000-0004-0000-0000-0000DD070000}"/>
    <hyperlink ref="E2025" location="A126274786X" display="A126274786X" xr:uid="{00000000-0004-0000-0000-0000DE070000}"/>
    <hyperlink ref="E2026" location="A126298114C" display="A126298114C" xr:uid="{00000000-0004-0000-0000-0000DF070000}"/>
    <hyperlink ref="E2027" location="A126286450T" display="A126286450T" xr:uid="{00000000-0004-0000-0000-0000E0070000}"/>
    <hyperlink ref="E2028" location="A126274846R" display="A126274846R" xr:uid="{00000000-0004-0000-0000-0000E1070000}"/>
    <hyperlink ref="E2029" location="A126298174F" display="A126298174F" xr:uid="{00000000-0004-0000-0000-0000E2070000}"/>
    <hyperlink ref="E2030" location="A126286510J" display="A126286510J" xr:uid="{00000000-0004-0000-0000-0000E3070000}"/>
    <hyperlink ref="E2031" location="A126274898T" display="A126274898T" xr:uid="{00000000-0004-0000-0000-0000E4070000}"/>
    <hyperlink ref="E2032" location="A126298226W" display="A126298226W" xr:uid="{00000000-0004-0000-0000-0000E5070000}"/>
    <hyperlink ref="E2033" location="A126286562K" display="A126286562K" xr:uid="{00000000-0004-0000-0000-0000E6070000}"/>
    <hyperlink ref="E2034" location="A126274978T" display="A126274978T" xr:uid="{00000000-0004-0000-0000-0000E7070000}"/>
    <hyperlink ref="E2035" location="A126298306W" display="A126298306W" xr:uid="{00000000-0004-0000-0000-0000E8070000}"/>
    <hyperlink ref="E2036" location="A126286642K" display="A126286642K" xr:uid="{00000000-0004-0000-0000-0000E9070000}"/>
    <hyperlink ref="E2037" location="A126274790R" display="A126274790R" xr:uid="{00000000-0004-0000-0000-0000EA070000}"/>
    <hyperlink ref="E2038" location="A126298118L" display="A126298118L" xr:uid="{00000000-0004-0000-0000-0000EB070000}"/>
    <hyperlink ref="E2039" location="A126286454A" display="A126286454A" xr:uid="{00000000-0004-0000-0000-0000EC070000}"/>
    <hyperlink ref="E2040" location="A126274930F" display="A126274930F" xr:uid="{00000000-0004-0000-0000-0000ED070000}"/>
    <hyperlink ref="E2041" location="A126298258R" display="A126298258R" xr:uid="{00000000-0004-0000-0000-0000EE070000}"/>
    <hyperlink ref="E2042" location="A126286594C" display="A126286594C" xr:uid="{00000000-0004-0000-0000-0000EF070000}"/>
    <hyperlink ref="E2043" location="A126274934R" display="A126274934R" xr:uid="{00000000-0004-0000-0000-0000F0070000}"/>
    <hyperlink ref="E2044" location="A126298262F" display="A126298262F" xr:uid="{00000000-0004-0000-0000-0000F1070000}"/>
    <hyperlink ref="E2045" location="A126286598L" display="A126286598L" xr:uid="{00000000-0004-0000-0000-0000F2070000}"/>
    <hyperlink ref="E2046" location="A126274822W" display="A126274822W" xr:uid="{00000000-0004-0000-0000-0000F3070000}"/>
    <hyperlink ref="E2047" location="A126298150L" display="A126298150L" xr:uid="{00000000-0004-0000-0000-0000F4070000}"/>
    <hyperlink ref="E2048" location="A126286486V" display="A126286486V" xr:uid="{00000000-0004-0000-0000-0000F5070000}"/>
    <hyperlink ref="E2049" location="A126274794X" display="A126274794X" xr:uid="{00000000-0004-0000-0000-0000F6070000}"/>
    <hyperlink ref="E2050" location="A126298122C" display="A126298122C" xr:uid="{00000000-0004-0000-0000-0000F7070000}"/>
    <hyperlink ref="E2051" location="A126286458K" display="A126286458K" xr:uid="{00000000-0004-0000-0000-0000F8070000}"/>
    <hyperlink ref="E2052" location="A126274850F" display="A126274850F" xr:uid="{00000000-0004-0000-0000-0000F9070000}"/>
    <hyperlink ref="E2053" location="A126298178R" display="A126298178R" xr:uid="{00000000-0004-0000-0000-0000FA070000}"/>
    <hyperlink ref="E2054" location="A126286514T" display="A126286514T" xr:uid="{00000000-0004-0000-0000-0000FB070000}"/>
    <hyperlink ref="E2055" location="A126274814W" display="A126274814W" xr:uid="{00000000-0004-0000-0000-0000FC070000}"/>
    <hyperlink ref="E2056" location="A126298142L" display="A126298142L" xr:uid="{00000000-0004-0000-0000-0000FD070000}"/>
    <hyperlink ref="E2057" location="A126286478V" display="A126286478V" xr:uid="{00000000-0004-0000-0000-0000FE070000}"/>
    <hyperlink ref="E2058" location="A126274854R" display="A126274854R" xr:uid="{00000000-0004-0000-0000-0000FF070000}"/>
    <hyperlink ref="E2059" location="A126298182F" display="A126298182F" xr:uid="{00000000-0004-0000-0000-000000080000}"/>
    <hyperlink ref="E2060" location="A126286518A" display="A126286518A" xr:uid="{00000000-0004-0000-0000-000001080000}"/>
    <hyperlink ref="E2061" location="A126274826F" display="A126274826F" xr:uid="{00000000-0004-0000-0000-000002080000}"/>
    <hyperlink ref="E2062" location="A126298154W" display="A126298154W" xr:uid="{00000000-0004-0000-0000-000003080000}"/>
    <hyperlink ref="E2063" location="A126286490K" display="A126286490K" xr:uid="{00000000-0004-0000-0000-000004080000}"/>
    <hyperlink ref="E2064" location="A126274858X" display="A126274858X" xr:uid="{00000000-0004-0000-0000-000005080000}"/>
    <hyperlink ref="E2065" location="A126298186R" display="A126298186R" xr:uid="{00000000-0004-0000-0000-000006080000}"/>
    <hyperlink ref="E2066" location="A126286522T" display="A126286522T" xr:uid="{00000000-0004-0000-0000-000007080000}"/>
    <hyperlink ref="E2067" location="A126274902W" display="A126274902W" xr:uid="{00000000-0004-0000-0000-000008080000}"/>
    <hyperlink ref="E2068" location="A126298230L" display="A126298230L" xr:uid="{00000000-0004-0000-0000-000009080000}"/>
    <hyperlink ref="E2069" location="A126286566V" display="A126286566V" xr:uid="{00000000-0004-0000-0000-00000A080000}"/>
    <hyperlink ref="E2070" location="A126274862R" display="A126274862R" xr:uid="{00000000-0004-0000-0000-00000B080000}"/>
    <hyperlink ref="E2071" location="A126298190F" display="A126298190F" xr:uid="{00000000-0004-0000-0000-00000C080000}"/>
    <hyperlink ref="E2072" location="A126286526A" display="A126286526A" xr:uid="{00000000-0004-0000-0000-00000D080000}"/>
    <hyperlink ref="E2073" location="A126274830W" display="A126274830W" xr:uid="{00000000-0004-0000-0000-00000E080000}"/>
    <hyperlink ref="E2074" location="A126298158F" display="A126298158F" xr:uid="{00000000-0004-0000-0000-00000F080000}"/>
    <hyperlink ref="E2075" location="A126286494V" display="A126286494V" xr:uid="{00000000-0004-0000-0000-000010080000}"/>
    <hyperlink ref="E2076" location="A126274938X" display="A126274938X" xr:uid="{00000000-0004-0000-0000-000011080000}"/>
    <hyperlink ref="E2077" location="A126298266R" display="A126298266R" xr:uid="{00000000-0004-0000-0000-000012080000}"/>
    <hyperlink ref="E2078" location="A126286602T" display="A126286602T" xr:uid="{00000000-0004-0000-0000-000013080000}"/>
    <hyperlink ref="E2079" location="A126274906F" display="A126274906F" xr:uid="{00000000-0004-0000-0000-000014080000}"/>
    <hyperlink ref="E2080" location="A126298234W" display="A126298234W" xr:uid="{00000000-0004-0000-0000-000015080000}"/>
    <hyperlink ref="E2081" location="A126286570K" display="A126286570K" xr:uid="{00000000-0004-0000-0000-000016080000}"/>
    <hyperlink ref="E2082" location="A126274910W" display="A126274910W" xr:uid="{00000000-0004-0000-0000-000017080000}"/>
    <hyperlink ref="E2083" location="A126298238F" display="A126298238F" xr:uid="{00000000-0004-0000-0000-000018080000}"/>
    <hyperlink ref="E2084" location="A126286574V" display="A126286574V" xr:uid="{00000000-0004-0000-0000-000019080000}"/>
    <hyperlink ref="E2085" location="A126274982J" display="A126274982J" xr:uid="{00000000-0004-0000-0000-00001A080000}"/>
    <hyperlink ref="E2086" location="A126298310L" display="A126298310L" xr:uid="{00000000-0004-0000-0000-00001B080000}"/>
    <hyperlink ref="E2087" location="A126286646V" display="A126286646V" xr:uid="{00000000-0004-0000-0000-00001C080000}"/>
    <hyperlink ref="E2088" location="A126274798J" display="A126274798J" xr:uid="{00000000-0004-0000-0000-00001D080000}"/>
    <hyperlink ref="E2089" location="A126298126L" display="A126298126L" xr:uid="{00000000-0004-0000-0000-00001E080000}"/>
    <hyperlink ref="E2090" location="A126286462A" display="A126286462A" xr:uid="{00000000-0004-0000-0000-00001F080000}"/>
    <hyperlink ref="E2091" location="A126274866X" display="A126274866X" xr:uid="{00000000-0004-0000-0000-000020080000}"/>
    <hyperlink ref="E2092" location="A126298194R" display="A126298194R" xr:uid="{00000000-0004-0000-0000-000021080000}"/>
    <hyperlink ref="E2093" location="A126286530T" display="A126286530T" xr:uid="{00000000-0004-0000-0000-000022080000}"/>
    <hyperlink ref="E2094" location="A126274818F" display="A126274818F" xr:uid="{00000000-0004-0000-0000-000023080000}"/>
    <hyperlink ref="E2095" location="A126298146W" display="A126298146W" xr:uid="{00000000-0004-0000-0000-000024080000}"/>
    <hyperlink ref="E2096" location="A126286482K" display="A126286482K" xr:uid="{00000000-0004-0000-0000-000025080000}"/>
    <hyperlink ref="E2097" location="A126274914F" display="A126274914F" xr:uid="{00000000-0004-0000-0000-000026080000}"/>
    <hyperlink ref="E2098" location="A126298242W" display="A126298242W" xr:uid="{00000000-0004-0000-0000-000027080000}"/>
    <hyperlink ref="E2099" location="A126286578C" display="A126286578C" xr:uid="{00000000-0004-0000-0000-000028080000}"/>
    <hyperlink ref="E2100" location="A126274918R" display="A126274918R" xr:uid="{00000000-0004-0000-0000-000029080000}"/>
    <hyperlink ref="E2101" location="A126298246F" display="A126298246F" xr:uid="{00000000-0004-0000-0000-00002A080000}"/>
    <hyperlink ref="E2102" location="A126286582V" display="A126286582V" xr:uid="{00000000-0004-0000-0000-00002B080000}"/>
    <hyperlink ref="E2103" location="A126274834F" display="A126274834F" xr:uid="{00000000-0004-0000-0000-00002C080000}"/>
    <hyperlink ref="E2104" location="A126298162W" display="A126298162W" xr:uid="{00000000-0004-0000-0000-00002D080000}"/>
    <hyperlink ref="E2105" location="A126286498C" display="A126286498C" xr:uid="{00000000-0004-0000-0000-00002E080000}"/>
    <hyperlink ref="E2106" location="A126274802L" display="A126274802L" xr:uid="{00000000-0004-0000-0000-00002F080000}"/>
    <hyperlink ref="E2107" location="A126298130C" display="A126298130C" xr:uid="{00000000-0004-0000-0000-000030080000}"/>
    <hyperlink ref="E2108" location="A126286466K" display="A126286466K" xr:uid="{00000000-0004-0000-0000-000031080000}"/>
    <hyperlink ref="E2109" location="A126274986T" display="A126274986T" xr:uid="{00000000-0004-0000-0000-000032080000}"/>
    <hyperlink ref="E2110" location="A126298314W" display="A126298314W" xr:uid="{00000000-0004-0000-0000-000033080000}"/>
    <hyperlink ref="E2111" location="A126286650K" display="A126286650K" xr:uid="{00000000-0004-0000-0000-000034080000}"/>
    <hyperlink ref="E2112" location="A126274870R" display="A126274870R" xr:uid="{00000000-0004-0000-0000-000035080000}"/>
    <hyperlink ref="E2113" location="A126298198X" display="A126298198X" xr:uid="{00000000-0004-0000-0000-000036080000}"/>
    <hyperlink ref="E2114" location="A126286534A" display="A126286534A" xr:uid="{00000000-0004-0000-0000-000037080000}"/>
    <hyperlink ref="E2115" location="A126274942R" display="A126274942R" xr:uid="{00000000-0004-0000-0000-000038080000}"/>
    <hyperlink ref="E2116" location="A126298270F" display="A126298270F" xr:uid="{00000000-0004-0000-0000-000039080000}"/>
    <hyperlink ref="E2117" location="A126286606A" display="A126286606A" xr:uid="{00000000-0004-0000-0000-00003A080000}"/>
    <hyperlink ref="E2118" location="A126274126T" display="A126274126T" xr:uid="{00000000-0004-0000-0000-00003B080000}"/>
    <hyperlink ref="E2119" location="A126297454F" display="A126297454F" xr:uid="{00000000-0004-0000-0000-00003C080000}"/>
    <hyperlink ref="E2120" location="A126285790V" display="A126285790V" xr:uid="{00000000-0004-0000-0000-00003D080000}"/>
    <hyperlink ref="E2121" location="A126274082A" display="A126274082A" xr:uid="{00000000-0004-0000-0000-00003E080000}"/>
    <hyperlink ref="E2122" location="A126297410C" display="A126297410C" xr:uid="{00000000-0004-0000-0000-00003F080000}"/>
    <hyperlink ref="E2123" location="A126285746K" display="A126285746K" xr:uid="{00000000-0004-0000-0000-000040080000}"/>
    <hyperlink ref="E2124" location="A126274010R" display="A126274010R" xr:uid="{00000000-0004-0000-0000-000041080000}"/>
    <hyperlink ref="E2125" location="A126297338W" display="A126297338W" xr:uid="{00000000-0004-0000-0000-000042080000}"/>
    <hyperlink ref="E2126" location="A126285674K" display="A126285674K" xr:uid="{00000000-0004-0000-0000-000043080000}"/>
    <hyperlink ref="E2127" location="A126274086K" display="A126274086K" xr:uid="{00000000-0004-0000-0000-000044080000}"/>
    <hyperlink ref="E2128" location="A126297414L" display="A126297414L" xr:uid="{00000000-0004-0000-0000-000045080000}"/>
    <hyperlink ref="E2129" location="A126285750A" display="A126285750A" xr:uid="{00000000-0004-0000-0000-000046080000}"/>
    <hyperlink ref="E2130" location="A126274090A" display="A126274090A" xr:uid="{00000000-0004-0000-0000-000047080000}"/>
    <hyperlink ref="E2131" location="A126297418W" display="A126297418W" xr:uid="{00000000-0004-0000-0000-000048080000}"/>
    <hyperlink ref="E2132" location="A126285754K" display="A126285754K" xr:uid="{00000000-0004-0000-0000-000049080000}"/>
    <hyperlink ref="E2133" location="A126274014X" display="A126274014X" xr:uid="{00000000-0004-0000-0000-00004A080000}"/>
    <hyperlink ref="E2134" location="A126297342L" display="A126297342L" xr:uid="{00000000-0004-0000-0000-00004B080000}"/>
    <hyperlink ref="E2135" location="A126285678V" display="A126285678V" xr:uid="{00000000-0004-0000-0000-00004C080000}"/>
    <hyperlink ref="E2136" location="A126274018J" display="A126274018J" xr:uid="{00000000-0004-0000-0000-00004D080000}"/>
    <hyperlink ref="E2137" location="A126297346W" display="A126297346W" xr:uid="{00000000-0004-0000-0000-00004E080000}"/>
    <hyperlink ref="E2138" location="A126285682K" display="A126285682K" xr:uid="{00000000-0004-0000-0000-00004F080000}"/>
    <hyperlink ref="E2139" location="A126274058A" display="A126274058A" xr:uid="{00000000-0004-0000-0000-000050080000}"/>
    <hyperlink ref="E2140" location="A126297386R" display="A126297386R" xr:uid="{00000000-0004-0000-0000-000051080000}"/>
    <hyperlink ref="E2141" location="A126285722T" display="A126285722T" xr:uid="{00000000-0004-0000-0000-000052080000}"/>
    <hyperlink ref="E2142" location="A126273974R" display="A126273974R" xr:uid="{00000000-0004-0000-0000-000053080000}"/>
    <hyperlink ref="E2143" location="A126297302V" display="A126297302V" xr:uid="{00000000-0004-0000-0000-000054080000}"/>
    <hyperlink ref="E2144" location="A126285638A" display="A126285638A" xr:uid="{00000000-0004-0000-0000-000055080000}"/>
    <hyperlink ref="E2145" location="A126274094K" display="A126274094K" xr:uid="{00000000-0004-0000-0000-000056080000}"/>
    <hyperlink ref="E2146" location="A126297422L" display="A126297422L" xr:uid="{00000000-0004-0000-0000-000057080000}"/>
    <hyperlink ref="E2147" location="A126285758V" display="A126285758V" xr:uid="{00000000-0004-0000-0000-000058080000}"/>
    <hyperlink ref="E2148" location="A126274062T" display="A126274062T" xr:uid="{00000000-0004-0000-0000-000059080000}"/>
    <hyperlink ref="E2149" location="A126297390F" display="A126297390F" xr:uid="{00000000-0004-0000-0000-00005A080000}"/>
    <hyperlink ref="E2150" location="A126285726A" display="A126285726A" xr:uid="{00000000-0004-0000-0000-00005B080000}"/>
    <hyperlink ref="E2151" location="A126274106J" display="A126274106J" xr:uid="{00000000-0004-0000-0000-00005C080000}"/>
    <hyperlink ref="E2152" location="A126297434W" display="A126297434W" xr:uid="{00000000-0004-0000-0000-00005D080000}"/>
    <hyperlink ref="E2153" location="A126285770K" display="A126285770K" xr:uid="{00000000-0004-0000-0000-00005E080000}"/>
    <hyperlink ref="E2154" location="A126273978X" display="A126273978X" xr:uid="{00000000-0004-0000-0000-00005F080000}"/>
    <hyperlink ref="E2155" location="A126297306C" display="A126297306C" xr:uid="{00000000-0004-0000-0000-000060080000}"/>
    <hyperlink ref="E2156" location="A126285642T" display="A126285642T" xr:uid="{00000000-0004-0000-0000-000061080000}"/>
    <hyperlink ref="E2157" location="A126273914L" display="A126273914L" xr:uid="{00000000-0004-0000-0000-000062080000}"/>
    <hyperlink ref="E2158" location="A126297242C" display="A126297242C" xr:uid="{00000000-0004-0000-0000-000063080000}"/>
    <hyperlink ref="E2159" location="A126285578K" display="A126285578K" xr:uid="{00000000-0004-0000-0000-000064080000}"/>
    <hyperlink ref="E2160" location="A126273942W" display="A126273942W" xr:uid="{00000000-0004-0000-0000-000065080000}"/>
    <hyperlink ref="E2161" location="A126297270L" display="A126297270L" xr:uid="{00000000-0004-0000-0000-000066080000}"/>
    <hyperlink ref="E2162" location="A126285606J" display="A126285606J" xr:uid="{00000000-0004-0000-0000-000067080000}"/>
    <hyperlink ref="E2163" location="A126274022X" display="A126274022X" xr:uid="{00000000-0004-0000-0000-000068080000}"/>
    <hyperlink ref="E2164" location="A126297350L" display="A126297350L" xr:uid="{00000000-0004-0000-0000-000069080000}"/>
    <hyperlink ref="E2165" location="A126285686V" display="A126285686V" xr:uid="{00000000-0004-0000-0000-00006A080000}"/>
    <hyperlink ref="E2166" location="A126273946F" display="A126273946F" xr:uid="{00000000-0004-0000-0000-00006B080000}"/>
    <hyperlink ref="E2167" location="A126297274W" display="A126297274W" xr:uid="{00000000-0004-0000-0000-00006C080000}"/>
    <hyperlink ref="E2168" location="A126285610X" display="A126285610X" xr:uid="{00000000-0004-0000-0000-00006D080000}"/>
    <hyperlink ref="E2169" location="A126274026J" display="A126274026J" xr:uid="{00000000-0004-0000-0000-00006E080000}"/>
    <hyperlink ref="E2170" location="A126297354W" display="A126297354W" xr:uid="{00000000-0004-0000-0000-00006F080000}"/>
    <hyperlink ref="E2171" location="A126285690K" display="A126285690K" xr:uid="{00000000-0004-0000-0000-000070080000}"/>
    <hyperlink ref="E2172" location="A126274030X" display="A126274030X" xr:uid="{00000000-0004-0000-0000-000071080000}"/>
    <hyperlink ref="E2173" location="A126297358F" display="A126297358F" xr:uid="{00000000-0004-0000-0000-000072080000}"/>
    <hyperlink ref="E2174" location="A126285694V" display="A126285694V" xr:uid="{00000000-0004-0000-0000-000073080000}"/>
    <hyperlink ref="E2175" location="A126274110X" display="A126274110X" xr:uid="{00000000-0004-0000-0000-000074080000}"/>
    <hyperlink ref="E2176" location="A126297438F" display="A126297438F" xr:uid="{00000000-0004-0000-0000-000075080000}"/>
    <hyperlink ref="E2177" location="A126285774V" display="A126285774V" xr:uid="{00000000-0004-0000-0000-000076080000}"/>
    <hyperlink ref="E2178" location="A126273918W" display="A126273918W" xr:uid="{00000000-0004-0000-0000-000077080000}"/>
    <hyperlink ref="E2179" location="A126297246L" display="A126297246L" xr:uid="{00000000-0004-0000-0000-000078080000}"/>
    <hyperlink ref="E2180" location="A126285582A" display="A126285582A" xr:uid="{00000000-0004-0000-0000-000079080000}"/>
    <hyperlink ref="E2181" location="A126274098V" display="A126274098V" xr:uid="{00000000-0004-0000-0000-00007A080000}"/>
    <hyperlink ref="E2182" location="A126297426W" display="A126297426W" xr:uid="{00000000-0004-0000-0000-00007B080000}"/>
    <hyperlink ref="E2183" location="A126285762K" display="A126285762K" xr:uid="{00000000-0004-0000-0000-00007C080000}"/>
    <hyperlink ref="E2184" location="A126274102X" display="A126274102X" xr:uid="{00000000-0004-0000-0000-00007D080000}"/>
    <hyperlink ref="E2185" location="A126297430L" display="A126297430L" xr:uid="{00000000-0004-0000-0000-00007E080000}"/>
    <hyperlink ref="E2186" location="A126285766V" display="A126285766V" xr:uid="{00000000-0004-0000-0000-00007F080000}"/>
    <hyperlink ref="E2187" location="A126273922L" display="A126273922L" xr:uid="{00000000-0004-0000-0000-000080080000}"/>
    <hyperlink ref="E2188" location="A126297250C" display="A126297250C" xr:uid="{00000000-0004-0000-0000-000081080000}"/>
    <hyperlink ref="E2189" location="A126285586K" display="A126285586K" xr:uid="{00000000-0004-0000-0000-000082080000}"/>
    <hyperlink ref="E2190" location="A126273982R" display="A126273982R" xr:uid="{00000000-0004-0000-0000-000083080000}"/>
    <hyperlink ref="E2191" location="A126297310V" display="A126297310V" xr:uid="{00000000-0004-0000-0000-000084080000}"/>
    <hyperlink ref="E2192" location="A126285646A" display="A126285646A" xr:uid="{00000000-0004-0000-0000-000085080000}"/>
    <hyperlink ref="E2193" location="A126274034J" display="A126274034J" xr:uid="{00000000-0004-0000-0000-000086080000}"/>
    <hyperlink ref="E2194" location="A126297362W" display="A126297362W" xr:uid="{00000000-0004-0000-0000-000087080000}"/>
    <hyperlink ref="E2195" location="A126285698C" display="A126285698C" xr:uid="{00000000-0004-0000-0000-000088080000}"/>
    <hyperlink ref="E2196" location="A126274114J" display="A126274114J" xr:uid="{00000000-0004-0000-0000-000089080000}"/>
    <hyperlink ref="E2197" location="A126297442W" display="A126297442W" xr:uid="{00000000-0004-0000-0000-00008A080000}"/>
    <hyperlink ref="E2198" location="A126285778C" display="A126285778C" xr:uid="{00000000-0004-0000-0000-00008B080000}"/>
    <hyperlink ref="E2199" location="A126273926W" display="A126273926W" xr:uid="{00000000-0004-0000-0000-00008C080000}"/>
    <hyperlink ref="E2200" location="A126297254L" display="A126297254L" xr:uid="{00000000-0004-0000-0000-00008D080000}"/>
    <hyperlink ref="E2201" location="A126285590A" display="A126285590A" xr:uid="{00000000-0004-0000-0000-00008E080000}"/>
    <hyperlink ref="E2202" location="A126274066A" display="A126274066A" xr:uid="{00000000-0004-0000-0000-00008F080000}"/>
    <hyperlink ref="E2203" location="A126297394R" display="A126297394R" xr:uid="{00000000-0004-0000-0000-000090080000}"/>
    <hyperlink ref="E2204" location="A126285730T" display="A126285730T" xr:uid="{00000000-0004-0000-0000-000091080000}"/>
    <hyperlink ref="E2205" location="A126274070T" display="A126274070T" xr:uid="{00000000-0004-0000-0000-000092080000}"/>
    <hyperlink ref="E2206" location="A126297398X" display="A126297398X" xr:uid="{00000000-0004-0000-0000-000093080000}"/>
    <hyperlink ref="E2207" location="A126285734A" display="A126285734A" xr:uid="{00000000-0004-0000-0000-000094080000}"/>
    <hyperlink ref="E2208" location="A126273958R" display="A126273958R" xr:uid="{00000000-0004-0000-0000-000095080000}"/>
    <hyperlink ref="E2209" location="A126297286F" display="A126297286F" xr:uid="{00000000-0004-0000-0000-000096080000}"/>
    <hyperlink ref="E2210" location="A126285622J" display="A126285622J" xr:uid="{00000000-0004-0000-0000-000097080000}"/>
    <hyperlink ref="E2211" location="A126273930L" display="A126273930L" xr:uid="{00000000-0004-0000-0000-000098080000}"/>
    <hyperlink ref="E2212" location="A126297258W" display="A126297258W" xr:uid="{00000000-0004-0000-0000-000099080000}"/>
    <hyperlink ref="E2213" location="A126285594K" display="A126285594K" xr:uid="{00000000-0004-0000-0000-00009A080000}"/>
    <hyperlink ref="E2214" location="A126273986X" display="A126273986X" xr:uid="{00000000-0004-0000-0000-00009B080000}"/>
    <hyperlink ref="E2215" location="A126297314C" display="A126297314C" xr:uid="{00000000-0004-0000-0000-00009C080000}"/>
    <hyperlink ref="E2216" location="A126285650T" display="A126285650T" xr:uid="{00000000-0004-0000-0000-00009D080000}"/>
    <hyperlink ref="E2217" location="A126273950W" display="A126273950W" xr:uid="{00000000-0004-0000-0000-00009E080000}"/>
    <hyperlink ref="E2218" location="A126297278F" display="A126297278F" xr:uid="{00000000-0004-0000-0000-00009F080000}"/>
    <hyperlink ref="E2219" location="A126285614J" display="A126285614J" xr:uid="{00000000-0004-0000-0000-0000A0080000}"/>
    <hyperlink ref="E2220" location="A126273990R" display="A126273990R" xr:uid="{00000000-0004-0000-0000-0000A1080000}"/>
    <hyperlink ref="E2221" location="A126297318L" display="A126297318L" xr:uid="{00000000-0004-0000-0000-0000A2080000}"/>
    <hyperlink ref="E2222" location="A126285654A" display="A126285654A" xr:uid="{00000000-0004-0000-0000-0000A3080000}"/>
    <hyperlink ref="E2223" location="A126273962F" display="A126273962F" xr:uid="{00000000-0004-0000-0000-0000A4080000}"/>
    <hyperlink ref="E2224" location="A126297290W" display="A126297290W" xr:uid="{00000000-0004-0000-0000-0000A5080000}"/>
    <hyperlink ref="E2225" location="A126285626T" display="A126285626T" xr:uid="{00000000-0004-0000-0000-0000A6080000}"/>
    <hyperlink ref="E2226" location="A126273994X" display="A126273994X" xr:uid="{00000000-0004-0000-0000-0000A7080000}"/>
    <hyperlink ref="E2227" location="A126297322C" display="A126297322C" xr:uid="{00000000-0004-0000-0000-0000A8080000}"/>
    <hyperlink ref="E2228" location="A126285658K" display="A126285658K" xr:uid="{00000000-0004-0000-0000-0000A9080000}"/>
    <hyperlink ref="E2229" location="A126274038T" display="A126274038T" xr:uid="{00000000-0004-0000-0000-0000AA080000}"/>
    <hyperlink ref="E2230" location="A126297366F" display="A126297366F" xr:uid="{00000000-0004-0000-0000-0000AB080000}"/>
    <hyperlink ref="E2231" location="A126285702J" display="A126285702J" xr:uid="{00000000-0004-0000-0000-0000AC080000}"/>
    <hyperlink ref="E2232" location="A126273998J" display="A126273998J" xr:uid="{00000000-0004-0000-0000-0000AD080000}"/>
    <hyperlink ref="E2233" location="A126297326L" display="A126297326L" xr:uid="{00000000-0004-0000-0000-0000AE080000}"/>
    <hyperlink ref="E2234" location="A126285662A" display="A126285662A" xr:uid="{00000000-0004-0000-0000-0000AF080000}"/>
    <hyperlink ref="E2235" location="A126273966R" display="A126273966R" xr:uid="{00000000-0004-0000-0000-0000B0080000}"/>
    <hyperlink ref="E2236" location="A126297294F" display="A126297294F" xr:uid="{00000000-0004-0000-0000-0000B1080000}"/>
    <hyperlink ref="E2237" location="A126285630J" display="A126285630J" xr:uid="{00000000-0004-0000-0000-0000B2080000}"/>
    <hyperlink ref="E2238" location="A126274074A" display="A126274074A" xr:uid="{00000000-0004-0000-0000-0000B3080000}"/>
    <hyperlink ref="E2239" location="A126297402C" display="A126297402C" xr:uid="{00000000-0004-0000-0000-0000B4080000}"/>
    <hyperlink ref="E2240" location="A126285738K" display="A126285738K" xr:uid="{00000000-0004-0000-0000-0000B5080000}"/>
    <hyperlink ref="E2241" location="A126274042J" display="A126274042J" xr:uid="{00000000-0004-0000-0000-0000B6080000}"/>
    <hyperlink ref="E2242" location="A126297370W" display="A126297370W" xr:uid="{00000000-0004-0000-0000-0000B7080000}"/>
    <hyperlink ref="E2243" location="A126285706T" display="A126285706T" xr:uid="{00000000-0004-0000-0000-0000B8080000}"/>
    <hyperlink ref="E2244" location="A126274046T" display="A126274046T" xr:uid="{00000000-0004-0000-0000-0000B9080000}"/>
    <hyperlink ref="E2245" location="A126297374F" display="A126297374F" xr:uid="{00000000-0004-0000-0000-0000BA080000}"/>
    <hyperlink ref="E2246" location="A126285710J" display="A126285710J" xr:uid="{00000000-0004-0000-0000-0000BB080000}"/>
    <hyperlink ref="E2247" location="A126274118T" display="A126274118T" xr:uid="{00000000-0004-0000-0000-0000BC080000}"/>
    <hyperlink ref="E2248" location="A126297446F" display="A126297446F" xr:uid="{00000000-0004-0000-0000-0000BD080000}"/>
    <hyperlink ref="E2249" location="A126285782V" display="A126285782V" xr:uid="{00000000-0004-0000-0000-0000BE080000}"/>
    <hyperlink ref="E2250" location="A126273934W" display="A126273934W" xr:uid="{00000000-0004-0000-0000-0000BF080000}"/>
    <hyperlink ref="E2251" location="A126297262L" display="A126297262L" xr:uid="{00000000-0004-0000-0000-0000C0080000}"/>
    <hyperlink ref="E2252" location="A126285598V" display="A126285598V" xr:uid="{00000000-0004-0000-0000-0000C1080000}"/>
    <hyperlink ref="E2253" location="A126274002R" display="A126274002R" xr:uid="{00000000-0004-0000-0000-0000C2080000}"/>
    <hyperlink ref="E2254" location="A126297330C" display="A126297330C" xr:uid="{00000000-0004-0000-0000-0000C3080000}"/>
    <hyperlink ref="E2255" location="A126285666K" display="A126285666K" xr:uid="{00000000-0004-0000-0000-0000C4080000}"/>
    <hyperlink ref="E2256" location="A126273954F" display="A126273954F" xr:uid="{00000000-0004-0000-0000-0000C5080000}"/>
    <hyperlink ref="E2257" location="A126297282W" display="A126297282W" xr:uid="{00000000-0004-0000-0000-0000C6080000}"/>
    <hyperlink ref="E2258" location="A126285618T" display="A126285618T" xr:uid="{00000000-0004-0000-0000-0000C7080000}"/>
    <hyperlink ref="E2259" location="A126274050J" display="A126274050J" xr:uid="{00000000-0004-0000-0000-0000C8080000}"/>
    <hyperlink ref="E2260" location="A126297378R" display="A126297378R" xr:uid="{00000000-0004-0000-0000-0000C9080000}"/>
    <hyperlink ref="E2261" location="A126285714T" display="A126285714T" xr:uid="{00000000-0004-0000-0000-0000CA080000}"/>
    <hyperlink ref="E2262" location="A126274054T" display="A126274054T" xr:uid="{00000000-0004-0000-0000-0000CB080000}"/>
    <hyperlink ref="E2263" location="A126297382F" display="A126297382F" xr:uid="{00000000-0004-0000-0000-0000CC080000}"/>
    <hyperlink ref="E2264" location="A126285718A" display="A126285718A" xr:uid="{00000000-0004-0000-0000-0000CD080000}"/>
    <hyperlink ref="E2265" location="A126273970F" display="A126273970F" xr:uid="{00000000-0004-0000-0000-0000CE080000}"/>
    <hyperlink ref="E2266" location="A126297298R" display="A126297298R" xr:uid="{00000000-0004-0000-0000-0000CF080000}"/>
    <hyperlink ref="E2267" location="A126285634T" display="A126285634T" xr:uid="{00000000-0004-0000-0000-0000D0080000}"/>
    <hyperlink ref="E2268" location="A126273938F" display="A126273938F" xr:uid="{00000000-0004-0000-0000-0000D1080000}"/>
    <hyperlink ref="E2269" location="A126297266W" display="A126297266W" xr:uid="{00000000-0004-0000-0000-0000D2080000}"/>
    <hyperlink ref="E2270" location="A126285602X" display="A126285602X" xr:uid="{00000000-0004-0000-0000-0000D3080000}"/>
    <hyperlink ref="E2271" location="A126274122J" display="A126274122J" xr:uid="{00000000-0004-0000-0000-0000D4080000}"/>
    <hyperlink ref="E2272" location="A126297450W" display="A126297450W" xr:uid="{00000000-0004-0000-0000-0000D5080000}"/>
    <hyperlink ref="E2273" location="A126285786C" display="A126285786C" xr:uid="{00000000-0004-0000-0000-0000D6080000}"/>
    <hyperlink ref="E2274" location="A126274006X" display="A126274006X" xr:uid="{00000000-0004-0000-0000-0000D7080000}"/>
    <hyperlink ref="E2275" location="A126297334L" display="A126297334L" xr:uid="{00000000-0004-0000-0000-0000D8080000}"/>
    <hyperlink ref="E2276" location="A126285670A" display="A126285670A" xr:uid="{00000000-0004-0000-0000-0000D9080000}"/>
    <hyperlink ref="E2277" location="A126274078K" display="A126274078K" xr:uid="{00000000-0004-0000-0000-0000DA080000}"/>
    <hyperlink ref="E2278" location="A126297406L" display="A126297406L" xr:uid="{00000000-0004-0000-0000-0000DB080000}"/>
    <hyperlink ref="E2279" location="A126285742A" display="A126285742A" xr:uid="{00000000-0004-0000-0000-0000DC08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78</v>
      </c>
      <c r="EK1" s="3" t="s">
        <v>79</v>
      </c>
      <c r="EL1" s="3" t="s">
        <v>80</v>
      </c>
      <c r="EM1" s="3" t="s">
        <v>81</v>
      </c>
      <c r="EN1" s="3" t="s">
        <v>82</v>
      </c>
      <c r="EO1" s="3" t="s">
        <v>83</v>
      </c>
      <c r="EP1" s="3" t="s">
        <v>84</v>
      </c>
      <c r="EQ1" s="3" t="s">
        <v>85</v>
      </c>
      <c r="ER1" s="3" t="s">
        <v>86</v>
      </c>
      <c r="ES1" s="3" t="s">
        <v>138</v>
      </c>
      <c r="ET1" s="3" t="s">
        <v>139</v>
      </c>
      <c r="EU1" s="3" t="s">
        <v>140</v>
      </c>
      <c r="EV1" s="3" t="s">
        <v>90</v>
      </c>
      <c r="EW1" s="3" t="s">
        <v>91</v>
      </c>
      <c r="EX1" s="3" t="s">
        <v>92</v>
      </c>
      <c r="EY1" s="3" t="s">
        <v>93</v>
      </c>
      <c r="EZ1" s="3" t="s">
        <v>94</v>
      </c>
      <c r="FA1" s="3" t="s">
        <v>95</v>
      </c>
      <c r="FB1" s="3" t="s">
        <v>96</v>
      </c>
      <c r="FC1" s="3" t="s">
        <v>97</v>
      </c>
      <c r="FD1" s="3" t="s">
        <v>98</v>
      </c>
      <c r="FE1" s="3" t="s">
        <v>99</v>
      </c>
      <c r="FF1" s="3" t="s">
        <v>100</v>
      </c>
      <c r="FG1" s="3" t="s">
        <v>101</v>
      </c>
      <c r="FH1" s="3" t="s">
        <v>141</v>
      </c>
      <c r="FI1" s="3" t="s">
        <v>142</v>
      </c>
      <c r="FJ1" s="3" t="s">
        <v>143</v>
      </c>
      <c r="FK1" s="3" t="s">
        <v>144</v>
      </c>
      <c r="FL1" s="3" t="s">
        <v>145</v>
      </c>
      <c r="FM1" s="3" t="s">
        <v>146</v>
      </c>
      <c r="FN1" s="3" t="s">
        <v>147</v>
      </c>
      <c r="FO1" s="3" t="s">
        <v>148</v>
      </c>
      <c r="FP1" s="3" t="s">
        <v>149</v>
      </c>
      <c r="FQ1" s="3" t="s">
        <v>150</v>
      </c>
      <c r="FR1" s="3" t="s">
        <v>151</v>
      </c>
      <c r="FS1" s="3" t="s">
        <v>152</v>
      </c>
      <c r="FT1" s="3" t="s">
        <v>153</v>
      </c>
      <c r="FU1" s="3" t="s">
        <v>154</v>
      </c>
      <c r="FV1" s="3" t="s">
        <v>155</v>
      </c>
      <c r="FW1" s="3" t="s">
        <v>156</v>
      </c>
      <c r="FX1" s="3" t="s">
        <v>157</v>
      </c>
      <c r="FY1" s="3" t="s">
        <v>158</v>
      </c>
      <c r="FZ1" s="3" t="s">
        <v>159</v>
      </c>
      <c r="GA1" s="3" t="s">
        <v>160</v>
      </c>
      <c r="GB1" s="3" t="s">
        <v>161</v>
      </c>
      <c r="GC1" s="3" t="s">
        <v>162</v>
      </c>
      <c r="GD1" s="3" t="s">
        <v>163</v>
      </c>
      <c r="GE1" s="3" t="s">
        <v>164</v>
      </c>
      <c r="GF1" s="3" t="s">
        <v>165</v>
      </c>
      <c r="GG1" s="3" t="s">
        <v>166</v>
      </c>
      <c r="GH1" s="3" t="s">
        <v>167</v>
      </c>
      <c r="GI1" s="3" t="s">
        <v>168</v>
      </c>
      <c r="GJ1" s="3" t="s">
        <v>169</v>
      </c>
      <c r="GK1" s="3" t="s">
        <v>170</v>
      </c>
      <c r="GL1" s="3" t="s">
        <v>171</v>
      </c>
      <c r="GM1" s="3" t="s">
        <v>172</v>
      </c>
      <c r="GN1" s="3" t="s">
        <v>173</v>
      </c>
      <c r="GO1" s="3" t="s">
        <v>174</v>
      </c>
      <c r="GP1" s="3" t="s">
        <v>175</v>
      </c>
      <c r="GQ1" s="3" t="s">
        <v>176</v>
      </c>
      <c r="GR1" s="3" t="s">
        <v>177</v>
      </c>
      <c r="GS1" s="3" t="s">
        <v>178</v>
      </c>
      <c r="GT1" s="3" t="s">
        <v>179</v>
      </c>
      <c r="GU1" s="3" t="s">
        <v>180</v>
      </c>
      <c r="GV1" s="3" t="s">
        <v>181</v>
      </c>
      <c r="GW1" s="3" t="s">
        <v>182</v>
      </c>
      <c r="GX1" s="3" t="s">
        <v>183</v>
      </c>
      <c r="GY1" s="3" t="s">
        <v>184</v>
      </c>
      <c r="GZ1" s="3" t="s">
        <v>185</v>
      </c>
      <c r="HA1" s="3" t="s">
        <v>186</v>
      </c>
      <c r="HB1" s="3" t="s">
        <v>187</v>
      </c>
      <c r="HC1" s="3" t="s">
        <v>188</v>
      </c>
      <c r="HD1" s="3" t="s">
        <v>189</v>
      </c>
      <c r="HE1" s="3" t="s">
        <v>190</v>
      </c>
      <c r="HF1" s="3" t="s">
        <v>191</v>
      </c>
      <c r="HG1" s="3" t="s">
        <v>192</v>
      </c>
      <c r="HH1" s="3" t="s">
        <v>193</v>
      </c>
      <c r="HI1" s="3" t="s">
        <v>194</v>
      </c>
      <c r="HJ1" s="3" t="s">
        <v>195</v>
      </c>
      <c r="HK1" s="3" t="s">
        <v>196</v>
      </c>
      <c r="HL1" s="3" t="s">
        <v>197</v>
      </c>
      <c r="HM1" s="3" t="s">
        <v>198</v>
      </c>
      <c r="HN1" s="3" t="s">
        <v>199</v>
      </c>
      <c r="HO1" s="3" t="s">
        <v>200</v>
      </c>
      <c r="HP1" s="3" t="s">
        <v>201</v>
      </c>
      <c r="HQ1" s="3" t="s">
        <v>202</v>
      </c>
      <c r="HR1" s="3" t="s">
        <v>203</v>
      </c>
      <c r="HS1" s="3" t="s">
        <v>204</v>
      </c>
      <c r="HT1" s="3" t="s">
        <v>205</v>
      </c>
      <c r="HU1" s="3" t="s">
        <v>206</v>
      </c>
      <c r="HV1" s="3" t="s">
        <v>207</v>
      </c>
      <c r="HW1" s="3" t="s">
        <v>208</v>
      </c>
      <c r="HX1" s="3" t="s">
        <v>209</v>
      </c>
      <c r="HY1" s="3" t="s">
        <v>210</v>
      </c>
      <c r="HZ1" s="3" t="s">
        <v>211</v>
      </c>
      <c r="IA1" s="3" t="s">
        <v>212</v>
      </c>
      <c r="IB1" s="3" t="s">
        <v>213</v>
      </c>
      <c r="IC1" s="3" t="s">
        <v>214</v>
      </c>
      <c r="ID1" s="3" t="s">
        <v>215</v>
      </c>
      <c r="IE1" s="3" t="s">
        <v>216</v>
      </c>
      <c r="IF1" s="3" t="s">
        <v>217</v>
      </c>
      <c r="IG1" s="3" t="s">
        <v>218</v>
      </c>
      <c r="IH1" s="3" t="s">
        <v>219</v>
      </c>
      <c r="II1" s="3" t="s">
        <v>220</v>
      </c>
      <c r="IJ1" s="3" t="s">
        <v>221</v>
      </c>
      <c r="IK1" s="3" t="s">
        <v>222</v>
      </c>
      <c r="IL1" s="3" t="s">
        <v>223</v>
      </c>
      <c r="IM1" s="3" t="s">
        <v>224</v>
      </c>
      <c r="IN1" s="3" t="s">
        <v>225</v>
      </c>
      <c r="IO1" s="3" t="s">
        <v>226</v>
      </c>
      <c r="IP1" s="3" t="s">
        <v>227</v>
      </c>
      <c r="IQ1" s="3" t="s">
        <v>228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236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237</v>
      </c>
      <c r="B10" s="8" t="s">
        <v>241</v>
      </c>
      <c r="C10" s="8" t="s">
        <v>242</v>
      </c>
      <c r="D10" s="8" t="s">
        <v>243</v>
      </c>
      <c r="E10" s="8" t="s">
        <v>244</v>
      </c>
      <c r="F10" s="8" t="s">
        <v>245</v>
      </c>
      <c r="G10" s="8" t="s">
        <v>246</v>
      </c>
      <c r="H10" s="8" t="s">
        <v>247</v>
      </c>
      <c r="I10" s="8" t="s">
        <v>248</v>
      </c>
      <c r="J10" s="8" t="s">
        <v>249</v>
      </c>
      <c r="K10" s="8" t="s">
        <v>250</v>
      </c>
      <c r="L10" s="8" t="s">
        <v>251</v>
      </c>
      <c r="M10" s="8" t="s">
        <v>252</v>
      </c>
      <c r="N10" s="8" t="s">
        <v>253</v>
      </c>
      <c r="O10" s="8" t="s">
        <v>254</v>
      </c>
      <c r="P10" s="8" t="s">
        <v>255</v>
      </c>
      <c r="Q10" s="8" t="s">
        <v>256</v>
      </c>
      <c r="R10" s="8" t="s">
        <v>257</v>
      </c>
      <c r="S10" s="8" t="s">
        <v>258</v>
      </c>
      <c r="T10" s="8" t="s">
        <v>259</v>
      </c>
      <c r="U10" s="8" t="s">
        <v>260</v>
      </c>
      <c r="V10" s="8" t="s">
        <v>261</v>
      </c>
      <c r="W10" s="8" t="s">
        <v>262</v>
      </c>
      <c r="X10" s="8" t="s">
        <v>263</v>
      </c>
      <c r="Y10" s="8" t="s">
        <v>264</v>
      </c>
      <c r="Z10" s="8" t="s">
        <v>265</v>
      </c>
      <c r="AA10" s="8" t="s">
        <v>266</v>
      </c>
      <c r="AB10" s="8" t="s">
        <v>267</v>
      </c>
      <c r="AC10" s="8" t="s">
        <v>268</v>
      </c>
      <c r="AD10" s="8" t="s">
        <v>269</v>
      </c>
      <c r="AE10" s="8" t="s">
        <v>270</v>
      </c>
      <c r="AF10" s="8" t="s">
        <v>271</v>
      </c>
      <c r="AG10" s="8" t="s">
        <v>272</v>
      </c>
      <c r="AH10" s="8" t="s">
        <v>273</v>
      </c>
      <c r="AI10" s="8" t="s">
        <v>274</v>
      </c>
      <c r="AJ10" s="8" t="s">
        <v>275</v>
      </c>
      <c r="AK10" s="8" t="s">
        <v>276</v>
      </c>
      <c r="AL10" s="8" t="s">
        <v>277</v>
      </c>
      <c r="AM10" s="8" t="s">
        <v>278</v>
      </c>
      <c r="AN10" s="8" t="s">
        <v>279</v>
      </c>
      <c r="AO10" s="8" t="s">
        <v>280</v>
      </c>
      <c r="AP10" s="8" t="s">
        <v>281</v>
      </c>
      <c r="AQ10" s="8" t="s">
        <v>282</v>
      </c>
      <c r="AR10" s="8" t="s">
        <v>283</v>
      </c>
      <c r="AS10" s="8" t="s">
        <v>284</v>
      </c>
      <c r="AT10" s="8" t="s">
        <v>285</v>
      </c>
      <c r="AU10" s="8" t="s">
        <v>286</v>
      </c>
      <c r="AV10" s="8" t="s">
        <v>287</v>
      </c>
      <c r="AW10" s="8" t="s">
        <v>288</v>
      </c>
      <c r="AX10" s="8" t="s">
        <v>289</v>
      </c>
      <c r="AY10" s="8" t="s">
        <v>290</v>
      </c>
      <c r="AZ10" s="8" t="s">
        <v>291</v>
      </c>
      <c r="BA10" s="8" t="s">
        <v>292</v>
      </c>
      <c r="BB10" s="8" t="s">
        <v>293</v>
      </c>
      <c r="BC10" s="8" t="s">
        <v>294</v>
      </c>
      <c r="BD10" s="8" t="s">
        <v>295</v>
      </c>
      <c r="BE10" s="8" t="s">
        <v>296</v>
      </c>
      <c r="BF10" s="8" t="s">
        <v>297</v>
      </c>
      <c r="BG10" s="8" t="s">
        <v>298</v>
      </c>
      <c r="BH10" s="8" t="s">
        <v>299</v>
      </c>
      <c r="BI10" s="8" t="s">
        <v>300</v>
      </c>
      <c r="BJ10" s="8" t="s">
        <v>301</v>
      </c>
      <c r="BK10" s="8" t="s">
        <v>302</v>
      </c>
      <c r="BL10" s="8" t="s">
        <v>303</v>
      </c>
      <c r="BM10" s="8" t="s">
        <v>304</v>
      </c>
      <c r="BN10" s="8" t="s">
        <v>305</v>
      </c>
      <c r="BO10" s="8" t="s">
        <v>306</v>
      </c>
      <c r="BP10" s="8" t="s">
        <v>307</v>
      </c>
      <c r="BQ10" s="8" t="s">
        <v>308</v>
      </c>
      <c r="BR10" s="8" t="s">
        <v>309</v>
      </c>
      <c r="BS10" s="8" t="s">
        <v>310</v>
      </c>
      <c r="BT10" s="8" t="s">
        <v>311</v>
      </c>
      <c r="BU10" s="8" t="s">
        <v>312</v>
      </c>
      <c r="BV10" s="8" t="s">
        <v>313</v>
      </c>
      <c r="BW10" s="8" t="s">
        <v>314</v>
      </c>
      <c r="BX10" s="8" t="s">
        <v>315</v>
      </c>
      <c r="BY10" s="8" t="s">
        <v>316</v>
      </c>
      <c r="BZ10" s="8" t="s">
        <v>317</v>
      </c>
      <c r="CA10" s="8" t="s">
        <v>318</v>
      </c>
      <c r="CB10" s="8" t="s">
        <v>319</v>
      </c>
      <c r="CC10" s="8" t="s">
        <v>320</v>
      </c>
      <c r="CD10" s="8" t="s">
        <v>321</v>
      </c>
      <c r="CE10" s="8" t="s">
        <v>322</v>
      </c>
      <c r="CF10" s="8" t="s">
        <v>323</v>
      </c>
      <c r="CG10" s="8" t="s">
        <v>324</v>
      </c>
      <c r="CH10" s="8" t="s">
        <v>325</v>
      </c>
      <c r="CI10" s="8" t="s">
        <v>326</v>
      </c>
      <c r="CJ10" s="8" t="s">
        <v>327</v>
      </c>
      <c r="CK10" s="8" t="s">
        <v>328</v>
      </c>
      <c r="CL10" s="8" t="s">
        <v>329</v>
      </c>
      <c r="CM10" s="8" t="s">
        <v>330</v>
      </c>
      <c r="CN10" s="8" t="s">
        <v>331</v>
      </c>
      <c r="CO10" s="8" t="s">
        <v>332</v>
      </c>
      <c r="CP10" s="8" t="s">
        <v>333</v>
      </c>
      <c r="CQ10" s="8" t="s">
        <v>334</v>
      </c>
      <c r="CR10" s="8" t="s">
        <v>335</v>
      </c>
      <c r="CS10" s="8" t="s">
        <v>336</v>
      </c>
      <c r="CT10" s="8" t="s">
        <v>337</v>
      </c>
      <c r="CU10" s="8" t="s">
        <v>338</v>
      </c>
      <c r="CV10" s="8" t="s">
        <v>339</v>
      </c>
      <c r="CW10" s="8" t="s">
        <v>340</v>
      </c>
      <c r="CX10" s="8" t="s">
        <v>341</v>
      </c>
      <c r="CY10" s="8" t="s">
        <v>342</v>
      </c>
      <c r="CZ10" s="8" t="s">
        <v>343</v>
      </c>
      <c r="DA10" s="8" t="s">
        <v>344</v>
      </c>
      <c r="DB10" s="8" t="s">
        <v>345</v>
      </c>
      <c r="DC10" s="8" t="s">
        <v>346</v>
      </c>
      <c r="DD10" s="8" t="s">
        <v>347</v>
      </c>
      <c r="DE10" s="8" t="s">
        <v>348</v>
      </c>
      <c r="DF10" s="8" t="s">
        <v>349</v>
      </c>
      <c r="DG10" s="8" t="s">
        <v>350</v>
      </c>
      <c r="DH10" s="8" t="s">
        <v>351</v>
      </c>
      <c r="DI10" s="8" t="s">
        <v>352</v>
      </c>
      <c r="DJ10" s="8" t="s">
        <v>353</v>
      </c>
      <c r="DK10" s="8" t="s">
        <v>354</v>
      </c>
      <c r="DL10" s="8" t="s">
        <v>355</v>
      </c>
      <c r="DM10" s="8" t="s">
        <v>356</v>
      </c>
      <c r="DN10" s="8" t="s">
        <v>357</v>
      </c>
      <c r="DO10" s="8" t="s">
        <v>358</v>
      </c>
      <c r="DP10" s="8" t="s">
        <v>359</v>
      </c>
      <c r="DQ10" s="8" t="s">
        <v>360</v>
      </c>
      <c r="DR10" s="8" t="s">
        <v>361</v>
      </c>
      <c r="DS10" s="8" t="s">
        <v>362</v>
      </c>
      <c r="DT10" s="8" t="s">
        <v>363</v>
      </c>
      <c r="DU10" s="8" t="s">
        <v>364</v>
      </c>
      <c r="DV10" s="8" t="s">
        <v>365</v>
      </c>
      <c r="DW10" s="8" t="s">
        <v>366</v>
      </c>
      <c r="DX10" s="8" t="s">
        <v>367</v>
      </c>
      <c r="DY10" s="8" t="s">
        <v>368</v>
      </c>
      <c r="DZ10" s="8" t="s">
        <v>369</v>
      </c>
      <c r="EA10" s="8" t="s">
        <v>370</v>
      </c>
      <c r="EB10" s="8" t="s">
        <v>371</v>
      </c>
      <c r="EC10" s="8" t="s">
        <v>372</v>
      </c>
      <c r="ED10" s="8" t="s">
        <v>373</v>
      </c>
      <c r="EE10" s="8" t="s">
        <v>374</v>
      </c>
      <c r="EF10" s="8" t="s">
        <v>375</v>
      </c>
      <c r="EG10" s="8" t="s">
        <v>376</v>
      </c>
      <c r="EH10" s="8" t="s">
        <v>377</v>
      </c>
      <c r="EI10" s="8" t="s">
        <v>378</v>
      </c>
      <c r="EJ10" s="8" t="s">
        <v>379</v>
      </c>
      <c r="EK10" s="8" t="s">
        <v>380</v>
      </c>
      <c r="EL10" s="8" t="s">
        <v>381</v>
      </c>
      <c r="EM10" s="8" t="s">
        <v>382</v>
      </c>
      <c r="EN10" s="8" t="s">
        <v>383</v>
      </c>
      <c r="EO10" s="8" t="s">
        <v>384</v>
      </c>
      <c r="EP10" s="8" t="s">
        <v>385</v>
      </c>
      <c r="EQ10" s="8" t="s">
        <v>386</v>
      </c>
      <c r="ER10" s="8" t="s">
        <v>387</v>
      </c>
      <c r="ES10" s="8" t="s">
        <v>388</v>
      </c>
      <c r="ET10" s="8" t="s">
        <v>389</v>
      </c>
      <c r="EU10" s="8" t="s">
        <v>390</v>
      </c>
      <c r="EV10" s="8" t="s">
        <v>391</v>
      </c>
      <c r="EW10" s="8" t="s">
        <v>392</v>
      </c>
      <c r="EX10" s="8" t="s">
        <v>393</v>
      </c>
      <c r="EY10" s="8" t="s">
        <v>394</v>
      </c>
      <c r="EZ10" s="8" t="s">
        <v>395</v>
      </c>
      <c r="FA10" s="8" t="s">
        <v>396</v>
      </c>
      <c r="FB10" s="8" t="s">
        <v>397</v>
      </c>
      <c r="FC10" s="8" t="s">
        <v>398</v>
      </c>
      <c r="FD10" s="8" t="s">
        <v>399</v>
      </c>
      <c r="FE10" s="8" t="s">
        <v>400</v>
      </c>
      <c r="FF10" s="8" t="s">
        <v>401</v>
      </c>
      <c r="FG10" s="8" t="s">
        <v>402</v>
      </c>
      <c r="FH10" s="8" t="s">
        <v>403</v>
      </c>
      <c r="FI10" s="8" t="s">
        <v>404</v>
      </c>
      <c r="FJ10" s="8" t="s">
        <v>405</v>
      </c>
      <c r="FK10" s="8" t="s">
        <v>406</v>
      </c>
      <c r="FL10" s="8" t="s">
        <v>407</v>
      </c>
      <c r="FM10" s="8" t="s">
        <v>408</v>
      </c>
      <c r="FN10" s="8" t="s">
        <v>409</v>
      </c>
      <c r="FO10" s="8" t="s">
        <v>410</v>
      </c>
      <c r="FP10" s="8" t="s">
        <v>411</v>
      </c>
      <c r="FQ10" s="8" t="s">
        <v>412</v>
      </c>
      <c r="FR10" s="8" t="s">
        <v>413</v>
      </c>
      <c r="FS10" s="8" t="s">
        <v>414</v>
      </c>
      <c r="FT10" s="8" t="s">
        <v>415</v>
      </c>
      <c r="FU10" s="8" t="s">
        <v>416</v>
      </c>
      <c r="FV10" s="8" t="s">
        <v>417</v>
      </c>
      <c r="FW10" s="8" t="s">
        <v>418</v>
      </c>
      <c r="FX10" s="8" t="s">
        <v>419</v>
      </c>
      <c r="FY10" s="8" t="s">
        <v>420</v>
      </c>
      <c r="FZ10" s="8" t="s">
        <v>421</v>
      </c>
      <c r="GA10" s="8" t="s">
        <v>422</v>
      </c>
      <c r="GB10" s="8" t="s">
        <v>423</v>
      </c>
      <c r="GC10" s="8" t="s">
        <v>424</v>
      </c>
      <c r="GD10" s="8" t="s">
        <v>425</v>
      </c>
      <c r="GE10" s="8" t="s">
        <v>426</v>
      </c>
      <c r="GF10" s="8" t="s">
        <v>427</v>
      </c>
      <c r="GG10" s="8" t="s">
        <v>428</v>
      </c>
      <c r="GH10" s="8" t="s">
        <v>429</v>
      </c>
      <c r="GI10" s="8" t="s">
        <v>430</v>
      </c>
      <c r="GJ10" s="8" t="s">
        <v>431</v>
      </c>
      <c r="GK10" s="8" t="s">
        <v>432</v>
      </c>
      <c r="GL10" s="8" t="s">
        <v>433</v>
      </c>
      <c r="GM10" s="8" t="s">
        <v>434</v>
      </c>
      <c r="GN10" s="8" t="s">
        <v>435</v>
      </c>
      <c r="GO10" s="8" t="s">
        <v>436</v>
      </c>
      <c r="GP10" s="8" t="s">
        <v>437</v>
      </c>
      <c r="GQ10" s="8" t="s">
        <v>438</v>
      </c>
      <c r="GR10" s="8" t="s">
        <v>439</v>
      </c>
      <c r="GS10" s="8" t="s">
        <v>440</v>
      </c>
      <c r="GT10" s="8" t="s">
        <v>441</v>
      </c>
      <c r="GU10" s="8" t="s">
        <v>442</v>
      </c>
      <c r="GV10" s="8" t="s">
        <v>443</v>
      </c>
      <c r="GW10" s="8" t="s">
        <v>444</v>
      </c>
      <c r="GX10" s="8" t="s">
        <v>445</v>
      </c>
      <c r="GY10" s="8" t="s">
        <v>446</v>
      </c>
      <c r="GZ10" s="8" t="s">
        <v>447</v>
      </c>
      <c r="HA10" s="8" t="s">
        <v>448</v>
      </c>
      <c r="HB10" s="8" t="s">
        <v>449</v>
      </c>
      <c r="HC10" s="8" t="s">
        <v>450</v>
      </c>
      <c r="HD10" s="8" t="s">
        <v>451</v>
      </c>
      <c r="HE10" s="8" t="s">
        <v>452</v>
      </c>
      <c r="HF10" s="8" t="s">
        <v>453</v>
      </c>
      <c r="HG10" s="8" t="s">
        <v>454</v>
      </c>
      <c r="HH10" s="8" t="s">
        <v>455</v>
      </c>
      <c r="HI10" s="8" t="s">
        <v>456</v>
      </c>
      <c r="HJ10" s="8" t="s">
        <v>457</v>
      </c>
      <c r="HK10" s="8" t="s">
        <v>458</v>
      </c>
      <c r="HL10" s="8" t="s">
        <v>459</v>
      </c>
      <c r="HM10" s="8" t="s">
        <v>460</v>
      </c>
      <c r="HN10" s="8" t="s">
        <v>461</v>
      </c>
      <c r="HO10" s="8" t="s">
        <v>462</v>
      </c>
      <c r="HP10" s="8" t="s">
        <v>463</v>
      </c>
      <c r="HQ10" s="8" t="s">
        <v>464</v>
      </c>
      <c r="HR10" s="8" t="s">
        <v>465</v>
      </c>
      <c r="HS10" s="8" t="s">
        <v>466</v>
      </c>
      <c r="HT10" s="8" t="s">
        <v>467</v>
      </c>
      <c r="HU10" s="8" t="s">
        <v>468</v>
      </c>
      <c r="HV10" s="8" t="s">
        <v>469</v>
      </c>
      <c r="HW10" s="8" t="s">
        <v>470</v>
      </c>
      <c r="HX10" s="8" t="s">
        <v>471</v>
      </c>
      <c r="HY10" s="8" t="s">
        <v>472</v>
      </c>
      <c r="HZ10" s="8" t="s">
        <v>473</v>
      </c>
      <c r="IA10" s="8" t="s">
        <v>474</v>
      </c>
      <c r="IB10" s="8" t="s">
        <v>475</v>
      </c>
      <c r="IC10" s="8" t="s">
        <v>476</v>
      </c>
      <c r="ID10" s="8" t="s">
        <v>477</v>
      </c>
      <c r="IE10" s="8" t="s">
        <v>478</v>
      </c>
      <c r="IF10" s="8" t="s">
        <v>479</v>
      </c>
      <c r="IG10" s="8" t="s">
        <v>480</v>
      </c>
      <c r="IH10" s="8" t="s">
        <v>481</v>
      </c>
      <c r="II10" s="8" t="s">
        <v>482</v>
      </c>
      <c r="IJ10" s="8" t="s">
        <v>483</v>
      </c>
      <c r="IK10" s="8" t="s">
        <v>484</v>
      </c>
      <c r="IL10" s="8" t="s">
        <v>485</v>
      </c>
      <c r="IM10" s="8" t="s">
        <v>486</v>
      </c>
      <c r="IN10" s="8" t="s">
        <v>487</v>
      </c>
      <c r="IO10" s="8" t="s">
        <v>488</v>
      </c>
      <c r="IP10" s="8" t="s">
        <v>489</v>
      </c>
      <c r="IQ10" s="8" t="s">
        <v>490</v>
      </c>
    </row>
    <row r="11" spans="1:251">
      <c r="A11" s="10">
        <v>42036</v>
      </c>
      <c r="B11" s="9">
        <v>11648.607</v>
      </c>
      <c r="C11" s="9">
        <v>6289.5159999999996</v>
      </c>
      <c r="D11" s="9">
        <v>5359.0910000000003</v>
      </c>
      <c r="E11" s="9">
        <v>2141.9229999999998</v>
      </c>
      <c r="F11" s="9">
        <v>1137.5530000000001</v>
      </c>
      <c r="G11" s="9">
        <v>1004.371</v>
      </c>
      <c r="H11" s="9">
        <v>923.79100000000005</v>
      </c>
      <c r="I11" s="9">
        <v>528.22799999999995</v>
      </c>
      <c r="J11" s="9">
        <v>395.56299999999999</v>
      </c>
      <c r="K11" s="9">
        <v>400.642</v>
      </c>
      <c r="L11" s="9">
        <v>246.25</v>
      </c>
      <c r="M11" s="9">
        <v>154.39099999999999</v>
      </c>
      <c r="N11" s="9">
        <v>522.62099999999998</v>
      </c>
      <c r="O11" s="9">
        <v>281.44900000000001</v>
      </c>
      <c r="P11" s="9">
        <v>241.172</v>
      </c>
      <c r="Q11" s="9">
        <v>495.04700000000003</v>
      </c>
      <c r="R11" s="9">
        <v>300.17899999999997</v>
      </c>
      <c r="S11" s="9">
        <v>194.86799999999999</v>
      </c>
      <c r="T11" s="9">
        <v>428.74400000000003</v>
      </c>
      <c r="U11" s="9">
        <v>228.04900000000001</v>
      </c>
      <c r="V11" s="9">
        <v>200.69499999999999</v>
      </c>
      <c r="W11" s="9">
        <v>252.375</v>
      </c>
      <c r="X11" s="9">
        <v>162.67599999999999</v>
      </c>
      <c r="Y11" s="9">
        <v>89.7</v>
      </c>
      <c r="Z11" s="9">
        <v>347.55700000000002</v>
      </c>
      <c r="AA11" s="9">
        <v>185.315</v>
      </c>
      <c r="AB11" s="9">
        <v>162.24199999999999</v>
      </c>
      <c r="AC11" s="9">
        <v>139.27500000000001</v>
      </c>
      <c r="AD11" s="9">
        <v>99.49</v>
      </c>
      <c r="AE11" s="9">
        <v>39.786000000000001</v>
      </c>
      <c r="AF11" s="9">
        <v>133.85900000000001</v>
      </c>
      <c r="AG11" s="9">
        <v>61.107999999999997</v>
      </c>
      <c r="AH11" s="9">
        <v>72.751000000000005</v>
      </c>
      <c r="AI11" s="9">
        <v>74.421999999999997</v>
      </c>
      <c r="AJ11" s="9">
        <v>24.716999999999999</v>
      </c>
      <c r="AK11" s="9">
        <v>49.704999999999998</v>
      </c>
      <c r="AL11" s="9">
        <v>323.85899999999998</v>
      </c>
      <c r="AM11" s="9">
        <v>180.23699999999999</v>
      </c>
      <c r="AN11" s="9">
        <v>143.62200000000001</v>
      </c>
      <c r="AO11" s="9">
        <v>164.07300000000001</v>
      </c>
      <c r="AP11" s="9">
        <v>124.024</v>
      </c>
      <c r="AQ11" s="9">
        <v>40.048999999999999</v>
      </c>
      <c r="AR11" s="9">
        <v>95.566999999999993</v>
      </c>
      <c r="AS11" s="9">
        <v>42.170999999999999</v>
      </c>
      <c r="AT11" s="9">
        <v>53.396000000000001</v>
      </c>
      <c r="AU11" s="9">
        <v>64.22</v>
      </c>
      <c r="AV11" s="9">
        <v>14.042999999999999</v>
      </c>
      <c r="AW11" s="9">
        <v>50.177</v>
      </c>
      <c r="AX11" s="9">
        <v>592.98599999999999</v>
      </c>
      <c r="AY11" s="9">
        <v>340.036</v>
      </c>
      <c r="AZ11" s="9">
        <v>252.95</v>
      </c>
      <c r="BA11" s="9">
        <v>330.80599999999998</v>
      </c>
      <c r="BB11" s="9">
        <v>188.19200000000001</v>
      </c>
      <c r="BC11" s="9">
        <v>142.613</v>
      </c>
      <c r="BD11" s="9">
        <v>1218.1320000000001</v>
      </c>
      <c r="BE11" s="9">
        <v>609.32500000000005</v>
      </c>
      <c r="BF11" s="9">
        <v>608.80700000000002</v>
      </c>
      <c r="BG11" s="9">
        <v>9506.6839999999993</v>
      </c>
      <c r="BH11" s="9">
        <v>5151.9629999999997</v>
      </c>
      <c r="BI11" s="9">
        <v>4354.7209999999995</v>
      </c>
      <c r="BJ11" s="9">
        <v>7680.0919999999996</v>
      </c>
      <c r="BK11" s="9">
        <v>3960.3110000000001</v>
      </c>
      <c r="BL11" s="9">
        <v>3719.7820000000002</v>
      </c>
      <c r="BM11" s="9">
        <v>7291.5529999999999</v>
      </c>
      <c r="BN11" s="9">
        <v>3777.971</v>
      </c>
      <c r="BO11" s="9">
        <v>3513.5830000000001</v>
      </c>
      <c r="BP11" s="9">
        <v>188.077</v>
      </c>
      <c r="BQ11" s="9">
        <v>84.518000000000001</v>
      </c>
      <c r="BR11" s="9">
        <v>103.559</v>
      </c>
      <c r="BS11" s="9">
        <v>200.233</v>
      </c>
      <c r="BT11" s="9">
        <v>97.822999999999993</v>
      </c>
      <c r="BU11" s="9">
        <v>102.411</v>
      </c>
      <c r="BV11" s="9">
        <v>5913.6869999999999</v>
      </c>
      <c r="BW11" s="9">
        <v>3154.2330000000002</v>
      </c>
      <c r="BX11" s="9">
        <v>2759.4540000000002</v>
      </c>
      <c r="BY11" s="9">
        <v>440.63900000000001</v>
      </c>
      <c r="BZ11" s="9">
        <v>165.38399999999999</v>
      </c>
      <c r="CA11" s="9">
        <v>275.255</v>
      </c>
      <c r="CB11" s="9">
        <v>141.15100000000001</v>
      </c>
      <c r="CC11" s="9">
        <v>88.32</v>
      </c>
      <c r="CD11" s="9">
        <v>52.831000000000003</v>
      </c>
      <c r="CE11" s="9">
        <v>138.44</v>
      </c>
      <c r="CF11" s="9">
        <v>49.694000000000003</v>
      </c>
      <c r="CG11" s="9">
        <v>88.745999999999995</v>
      </c>
      <c r="CH11" s="9">
        <v>161.048</v>
      </c>
      <c r="CI11" s="9">
        <v>27.37</v>
      </c>
      <c r="CJ11" s="9">
        <v>133.678</v>
      </c>
      <c r="CK11" s="9">
        <v>400.11200000000002</v>
      </c>
      <c r="CL11" s="9">
        <v>147.428</v>
      </c>
      <c r="CM11" s="9">
        <v>252.684</v>
      </c>
      <c r="CN11" s="9">
        <v>128.44800000000001</v>
      </c>
      <c r="CO11" s="9">
        <v>85.453999999999994</v>
      </c>
      <c r="CP11" s="9">
        <v>42.994</v>
      </c>
      <c r="CQ11" s="9">
        <v>126.105</v>
      </c>
      <c r="CR11" s="9">
        <v>36.787999999999997</v>
      </c>
      <c r="CS11" s="9">
        <v>89.316999999999993</v>
      </c>
      <c r="CT11" s="9">
        <v>145.559</v>
      </c>
      <c r="CU11" s="9">
        <v>25.186</v>
      </c>
      <c r="CV11" s="9">
        <v>120.373</v>
      </c>
      <c r="CW11" s="9">
        <v>925.654</v>
      </c>
      <c r="CX11" s="9">
        <v>493.26600000000002</v>
      </c>
      <c r="CY11" s="9">
        <v>432.38799999999998</v>
      </c>
      <c r="CZ11" s="9">
        <v>820.68100000000004</v>
      </c>
      <c r="DA11" s="9">
        <v>422.75599999999997</v>
      </c>
      <c r="DB11" s="9">
        <v>397.92500000000001</v>
      </c>
      <c r="DC11" s="9">
        <v>6859.4110000000001</v>
      </c>
      <c r="DD11" s="9">
        <v>3537.5540000000001</v>
      </c>
      <c r="DE11" s="9">
        <v>3321.857</v>
      </c>
      <c r="DF11" s="9">
        <v>810.11400000000003</v>
      </c>
      <c r="DG11" s="9">
        <v>380.40100000000001</v>
      </c>
      <c r="DH11" s="9">
        <v>429.71300000000002</v>
      </c>
      <c r="DI11" s="9">
        <v>6869.9790000000003</v>
      </c>
      <c r="DJ11" s="9">
        <v>3579.91</v>
      </c>
      <c r="DK11" s="9">
        <v>3290.0680000000002</v>
      </c>
      <c r="DL11" s="9">
        <v>1237.28</v>
      </c>
      <c r="DM11" s="9">
        <v>607.52499999999998</v>
      </c>
      <c r="DN11" s="9">
        <v>629.755</v>
      </c>
      <c r="DO11" s="9">
        <v>393.51400000000001</v>
      </c>
      <c r="DP11" s="9">
        <v>195.631</v>
      </c>
      <c r="DQ11" s="9">
        <v>197.88300000000001</v>
      </c>
      <c r="DR11" s="9">
        <v>427.16699999999997</v>
      </c>
      <c r="DS11" s="9">
        <v>227.125</v>
      </c>
      <c r="DT11" s="9">
        <v>200.042</v>
      </c>
      <c r="DU11" s="9">
        <v>416.59899999999999</v>
      </c>
      <c r="DV11" s="9">
        <v>184.76900000000001</v>
      </c>
      <c r="DW11" s="9">
        <v>231.83</v>
      </c>
      <c r="DX11" s="9">
        <v>6442.8119999999999</v>
      </c>
      <c r="DY11" s="9">
        <v>3352.7849999999999</v>
      </c>
      <c r="DZ11" s="9">
        <v>3090.027</v>
      </c>
      <c r="EA11" s="9">
        <v>1826.5920000000001</v>
      </c>
      <c r="EB11" s="9">
        <v>1191.652</v>
      </c>
      <c r="EC11" s="9">
        <v>634.93899999999996</v>
      </c>
      <c r="ED11" s="9">
        <v>1198.4459999999999</v>
      </c>
      <c r="EE11" s="9">
        <v>790.32299999999998</v>
      </c>
      <c r="EF11" s="9">
        <v>408.12299999999999</v>
      </c>
      <c r="EG11" s="9">
        <v>65.054000000000002</v>
      </c>
      <c r="EH11" s="9">
        <v>35.299999999999997</v>
      </c>
      <c r="EI11" s="9">
        <v>29.753</v>
      </c>
      <c r="EJ11" s="9">
        <v>25.771999999999998</v>
      </c>
      <c r="EK11" s="9">
        <v>20.713000000000001</v>
      </c>
      <c r="EL11" s="9">
        <v>5.0590000000000002</v>
      </c>
      <c r="EM11" s="9">
        <v>21.597999999999999</v>
      </c>
      <c r="EN11" s="9">
        <v>11.164999999999999</v>
      </c>
      <c r="EO11" s="9">
        <v>10.433</v>
      </c>
      <c r="EP11" s="9">
        <v>17.684000000000001</v>
      </c>
      <c r="EQ11" s="9">
        <v>3.423</v>
      </c>
      <c r="ER11" s="9">
        <v>14.262</v>
      </c>
      <c r="ES11" s="9">
        <v>88.444000000000003</v>
      </c>
      <c r="ET11" s="9">
        <v>47.244999999999997</v>
      </c>
      <c r="EU11" s="9">
        <v>41.198999999999998</v>
      </c>
      <c r="EV11" s="9">
        <v>33.540999999999997</v>
      </c>
      <c r="EW11" s="9">
        <v>18.786999999999999</v>
      </c>
      <c r="EX11" s="9">
        <v>14.753</v>
      </c>
      <c r="EY11" s="9">
        <v>25.948</v>
      </c>
      <c r="EZ11" s="9">
        <v>16.024999999999999</v>
      </c>
      <c r="FA11" s="9">
        <v>9.923</v>
      </c>
      <c r="FB11" s="9">
        <v>28.956</v>
      </c>
      <c r="FC11" s="9">
        <v>12.433</v>
      </c>
      <c r="FD11" s="9">
        <v>16.523</v>
      </c>
      <c r="FE11" s="9">
        <v>474.64699999999999</v>
      </c>
      <c r="FF11" s="9">
        <v>318.78399999999999</v>
      </c>
      <c r="FG11" s="9">
        <v>155.863</v>
      </c>
      <c r="FH11" s="9">
        <v>11228.168</v>
      </c>
      <c r="FI11" s="9">
        <v>6021.9530000000004</v>
      </c>
      <c r="FJ11" s="9">
        <v>5206.2150000000001</v>
      </c>
      <c r="FK11" s="9">
        <v>2119.444</v>
      </c>
      <c r="FL11" s="9">
        <v>1124.0319999999999</v>
      </c>
      <c r="FM11" s="9">
        <v>995.41300000000001</v>
      </c>
      <c r="FN11" s="9">
        <v>916.798</v>
      </c>
      <c r="FO11" s="9">
        <v>525.69600000000003</v>
      </c>
      <c r="FP11" s="9">
        <v>391.10199999999998</v>
      </c>
      <c r="FQ11" s="9">
        <v>397.06700000000001</v>
      </c>
      <c r="FR11" s="9">
        <v>244.93600000000001</v>
      </c>
      <c r="FS11" s="9">
        <v>152.131</v>
      </c>
      <c r="FT11" s="9">
        <v>519.202</v>
      </c>
      <c r="FU11" s="9">
        <v>280.23099999999999</v>
      </c>
      <c r="FV11" s="9">
        <v>238.971</v>
      </c>
      <c r="FW11" s="9">
        <v>491.97399999999999</v>
      </c>
      <c r="FX11" s="9">
        <v>298.798</v>
      </c>
      <c r="FY11" s="9">
        <v>193.17599999999999</v>
      </c>
      <c r="FZ11" s="9">
        <v>424.82400000000001</v>
      </c>
      <c r="GA11" s="9">
        <v>226.899</v>
      </c>
      <c r="GB11" s="9">
        <v>197.92599999999999</v>
      </c>
      <c r="GC11" s="9">
        <v>251.887</v>
      </c>
      <c r="GD11" s="9">
        <v>162.18700000000001</v>
      </c>
      <c r="GE11" s="9">
        <v>89.7</v>
      </c>
      <c r="GF11" s="9">
        <v>345.548</v>
      </c>
      <c r="GG11" s="9">
        <v>184.339</v>
      </c>
      <c r="GH11" s="9">
        <v>161.208</v>
      </c>
      <c r="GI11" s="9">
        <v>138.73400000000001</v>
      </c>
      <c r="GJ11" s="9">
        <v>98.947999999999993</v>
      </c>
      <c r="GK11" s="9">
        <v>39.786000000000001</v>
      </c>
      <c r="GL11" s="9">
        <v>133.85900000000001</v>
      </c>
      <c r="GM11" s="9">
        <v>61.107999999999997</v>
      </c>
      <c r="GN11" s="9">
        <v>72.751000000000005</v>
      </c>
      <c r="GO11" s="9">
        <v>72.954999999999998</v>
      </c>
      <c r="GP11" s="9">
        <v>24.283000000000001</v>
      </c>
      <c r="GQ11" s="9">
        <v>48.671999999999997</v>
      </c>
      <c r="GR11" s="9">
        <v>319.363</v>
      </c>
      <c r="GS11" s="9">
        <v>179.17</v>
      </c>
      <c r="GT11" s="9">
        <v>140.19300000000001</v>
      </c>
      <c r="GU11" s="9">
        <v>163.65100000000001</v>
      </c>
      <c r="GV11" s="9">
        <v>123.602</v>
      </c>
      <c r="GW11" s="9">
        <v>40.048999999999999</v>
      </c>
      <c r="GX11" s="9">
        <v>92.478999999999999</v>
      </c>
      <c r="GY11" s="9">
        <v>41.524999999999999</v>
      </c>
      <c r="GZ11" s="9">
        <v>50.954000000000001</v>
      </c>
      <c r="HA11" s="9">
        <v>63.232999999999997</v>
      </c>
      <c r="HB11" s="9">
        <v>14.042999999999999</v>
      </c>
      <c r="HC11" s="9">
        <v>49.19</v>
      </c>
      <c r="HD11" s="9">
        <v>588.51099999999997</v>
      </c>
      <c r="HE11" s="9">
        <v>338.15</v>
      </c>
      <c r="HF11" s="9">
        <v>250.36099999999999</v>
      </c>
      <c r="HG11" s="9">
        <v>328.28699999999998</v>
      </c>
      <c r="HH11" s="9">
        <v>187.54599999999999</v>
      </c>
      <c r="HI11" s="9">
        <v>140.74100000000001</v>
      </c>
      <c r="HJ11" s="9">
        <v>1202.646</v>
      </c>
      <c r="HK11" s="9">
        <v>598.33500000000004</v>
      </c>
      <c r="HL11" s="9">
        <v>604.31100000000004</v>
      </c>
      <c r="HM11" s="9">
        <v>9108.7240000000002</v>
      </c>
      <c r="HN11" s="9">
        <v>4897.9219999999996</v>
      </c>
      <c r="HO11" s="9">
        <v>4210.8019999999997</v>
      </c>
      <c r="HP11" s="9">
        <v>7482.5569999999998</v>
      </c>
      <c r="HQ11" s="9">
        <v>3850.0059999999999</v>
      </c>
      <c r="HR11" s="9">
        <v>3632.5509999999999</v>
      </c>
      <c r="HS11" s="9">
        <v>7096.46</v>
      </c>
      <c r="HT11" s="9">
        <v>3669.71</v>
      </c>
      <c r="HU11" s="9">
        <v>3426.7510000000002</v>
      </c>
      <c r="HV11" s="9">
        <v>186.613</v>
      </c>
      <c r="HW11" s="9">
        <v>83.162999999999997</v>
      </c>
      <c r="HX11" s="9">
        <v>103.45</v>
      </c>
      <c r="HY11" s="9">
        <v>199.255</v>
      </c>
      <c r="HZ11" s="9">
        <v>97.132999999999996</v>
      </c>
      <c r="IA11" s="9">
        <v>102.121</v>
      </c>
      <c r="IB11" s="9">
        <v>5766.9160000000002</v>
      </c>
      <c r="IC11" s="9">
        <v>3070.2350000000001</v>
      </c>
      <c r="ID11" s="9">
        <v>2696.681</v>
      </c>
      <c r="IE11" s="9">
        <v>436.98599999999999</v>
      </c>
      <c r="IF11" s="9">
        <v>163.875</v>
      </c>
      <c r="IG11" s="9">
        <v>273.11200000000002</v>
      </c>
      <c r="IH11" s="9">
        <v>140.04499999999999</v>
      </c>
      <c r="II11" s="9">
        <v>87.722999999999999</v>
      </c>
      <c r="IJ11" s="9">
        <v>52.322000000000003</v>
      </c>
      <c r="IK11" s="9">
        <v>138.28</v>
      </c>
      <c r="IL11" s="9">
        <v>49.533999999999999</v>
      </c>
      <c r="IM11" s="9">
        <v>88.745999999999995</v>
      </c>
      <c r="IN11" s="9">
        <v>158.66200000000001</v>
      </c>
      <c r="IO11" s="9">
        <v>26.617999999999999</v>
      </c>
      <c r="IP11" s="9">
        <v>132.04400000000001</v>
      </c>
      <c r="IQ11" s="9">
        <v>379.58600000000001</v>
      </c>
    </row>
    <row r="12" spans="1:251">
      <c r="A12" s="10">
        <v>42401</v>
      </c>
      <c r="B12" s="9">
        <v>11918.343999999999</v>
      </c>
      <c r="C12" s="9">
        <v>6380.7790000000005</v>
      </c>
      <c r="D12" s="9">
        <v>5537.5649999999996</v>
      </c>
      <c r="E12" s="9">
        <v>2188.1610000000001</v>
      </c>
      <c r="F12" s="9">
        <v>1166.8679999999999</v>
      </c>
      <c r="G12" s="9">
        <v>1021.293</v>
      </c>
      <c r="H12" s="9">
        <v>952.96400000000006</v>
      </c>
      <c r="I12" s="9">
        <v>531.13900000000001</v>
      </c>
      <c r="J12" s="9">
        <v>421.82499999999999</v>
      </c>
      <c r="K12" s="9">
        <v>438.15800000000002</v>
      </c>
      <c r="L12" s="9">
        <v>254.13399999999999</v>
      </c>
      <c r="M12" s="9">
        <v>184.024</v>
      </c>
      <c r="N12" s="9">
        <v>514.15300000000002</v>
      </c>
      <c r="O12" s="9">
        <v>276.512</v>
      </c>
      <c r="P12" s="9">
        <v>237.64099999999999</v>
      </c>
      <c r="Q12" s="9">
        <v>538.88199999999995</v>
      </c>
      <c r="R12" s="9">
        <v>299.78699999999998</v>
      </c>
      <c r="S12" s="9">
        <v>239.095</v>
      </c>
      <c r="T12" s="9">
        <v>412.55</v>
      </c>
      <c r="U12" s="9">
        <v>229.98099999999999</v>
      </c>
      <c r="V12" s="9">
        <v>182.56899999999999</v>
      </c>
      <c r="W12" s="9">
        <v>273.44099999999997</v>
      </c>
      <c r="X12" s="9">
        <v>173.55600000000001</v>
      </c>
      <c r="Y12" s="9">
        <v>99.885000000000005</v>
      </c>
      <c r="Z12" s="9">
        <v>329.28899999999999</v>
      </c>
      <c r="AA12" s="9">
        <v>167.422</v>
      </c>
      <c r="AB12" s="9">
        <v>161.86699999999999</v>
      </c>
      <c r="AC12" s="9">
        <v>123.027</v>
      </c>
      <c r="AD12" s="9">
        <v>83.435000000000002</v>
      </c>
      <c r="AE12" s="9">
        <v>39.591999999999999</v>
      </c>
      <c r="AF12" s="9">
        <v>121.571</v>
      </c>
      <c r="AG12" s="9">
        <v>60.823</v>
      </c>
      <c r="AH12" s="9">
        <v>60.747999999999998</v>
      </c>
      <c r="AI12" s="9">
        <v>84.691000000000003</v>
      </c>
      <c r="AJ12" s="9">
        <v>23.164000000000001</v>
      </c>
      <c r="AK12" s="9">
        <v>61.527000000000001</v>
      </c>
      <c r="AL12" s="9">
        <v>350.23399999999998</v>
      </c>
      <c r="AM12" s="9">
        <v>190.161</v>
      </c>
      <c r="AN12" s="9">
        <v>160.072</v>
      </c>
      <c r="AO12" s="9">
        <v>187.47399999999999</v>
      </c>
      <c r="AP12" s="9">
        <v>131.40899999999999</v>
      </c>
      <c r="AQ12" s="9">
        <v>56.064999999999998</v>
      </c>
      <c r="AR12" s="9">
        <v>88.837999999999994</v>
      </c>
      <c r="AS12" s="9">
        <v>37.997999999999998</v>
      </c>
      <c r="AT12" s="9">
        <v>50.84</v>
      </c>
      <c r="AU12" s="9">
        <v>73.921999999999997</v>
      </c>
      <c r="AV12" s="9">
        <v>20.754999999999999</v>
      </c>
      <c r="AW12" s="9">
        <v>53.167000000000002</v>
      </c>
      <c r="AX12" s="9">
        <v>614.125</v>
      </c>
      <c r="AY12" s="9">
        <v>348.608</v>
      </c>
      <c r="AZ12" s="9">
        <v>265.517</v>
      </c>
      <c r="BA12" s="9">
        <v>338.839</v>
      </c>
      <c r="BB12" s="9">
        <v>182.53100000000001</v>
      </c>
      <c r="BC12" s="9">
        <v>156.30799999999999</v>
      </c>
      <c r="BD12" s="9">
        <v>1235.1969999999999</v>
      </c>
      <c r="BE12" s="9">
        <v>635.72900000000004</v>
      </c>
      <c r="BF12" s="9">
        <v>599.46799999999996</v>
      </c>
      <c r="BG12" s="9">
        <v>9730.1830000000009</v>
      </c>
      <c r="BH12" s="9">
        <v>5213.9110000000001</v>
      </c>
      <c r="BI12" s="9">
        <v>4516.2719999999999</v>
      </c>
      <c r="BJ12" s="9">
        <v>7836.8069999999998</v>
      </c>
      <c r="BK12" s="9">
        <v>3964.0279999999998</v>
      </c>
      <c r="BL12" s="9">
        <v>3872.779</v>
      </c>
      <c r="BM12" s="9">
        <v>7450.6530000000002</v>
      </c>
      <c r="BN12" s="9">
        <v>3783.25</v>
      </c>
      <c r="BO12" s="9">
        <v>3667.404</v>
      </c>
      <c r="BP12" s="9">
        <v>199.96899999999999</v>
      </c>
      <c r="BQ12" s="9">
        <v>89.515000000000001</v>
      </c>
      <c r="BR12" s="9">
        <v>110.455</v>
      </c>
      <c r="BS12" s="9">
        <v>184.08199999999999</v>
      </c>
      <c r="BT12" s="9">
        <v>90.325000000000003</v>
      </c>
      <c r="BU12" s="9">
        <v>93.757000000000005</v>
      </c>
      <c r="BV12" s="9">
        <v>6048.9459999999999</v>
      </c>
      <c r="BW12" s="9">
        <v>3160.3270000000002</v>
      </c>
      <c r="BX12" s="9">
        <v>2888.6190000000001</v>
      </c>
      <c r="BY12" s="9">
        <v>442.75200000000001</v>
      </c>
      <c r="BZ12" s="9">
        <v>168.33799999999999</v>
      </c>
      <c r="CA12" s="9">
        <v>274.41500000000002</v>
      </c>
      <c r="CB12" s="9">
        <v>142.22499999999999</v>
      </c>
      <c r="CC12" s="9">
        <v>96.909000000000006</v>
      </c>
      <c r="CD12" s="9">
        <v>45.316000000000003</v>
      </c>
      <c r="CE12" s="9">
        <v>134.02000000000001</v>
      </c>
      <c r="CF12" s="9">
        <v>37.85</v>
      </c>
      <c r="CG12" s="9">
        <v>96.17</v>
      </c>
      <c r="CH12" s="9">
        <v>166.50700000000001</v>
      </c>
      <c r="CI12" s="9">
        <v>33.579000000000001</v>
      </c>
      <c r="CJ12" s="9">
        <v>132.928</v>
      </c>
      <c r="CK12" s="9">
        <v>403.30799999999999</v>
      </c>
      <c r="CL12" s="9">
        <v>149.93899999999999</v>
      </c>
      <c r="CM12" s="9">
        <v>253.369</v>
      </c>
      <c r="CN12" s="9">
        <v>123.07899999999999</v>
      </c>
      <c r="CO12" s="9">
        <v>83.602999999999994</v>
      </c>
      <c r="CP12" s="9">
        <v>39.476999999999997</v>
      </c>
      <c r="CQ12" s="9">
        <v>120.699</v>
      </c>
      <c r="CR12" s="9">
        <v>28.856999999999999</v>
      </c>
      <c r="CS12" s="9">
        <v>91.841999999999999</v>
      </c>
      <c r="CT12" s="9">
        <v>159.53</v>
      </c>
      <c r="CU12" s="9">
        <v>37.479999999999997</v>
      </c>
      <c r="CV12" s="9">
        <v>122.05</v>
      </c>
      <c r="CW12" s="9">
        <v>941.8</v>
      </c>
      <c r="CX12" s="9">
        <v>485.42399999999998</v>
      </c>
      <c r="CY12" s="9">
        <v>456.37599999999998</v>
      </c>
      <c r="CZ12" s="9">
        <v>817.44500000000005</v>
      </c>
      <c r="DA12" s="9">
        <v>418.66300000000001</v>
      </c>
      <c r="DB12" s="9">
        <v>398.78199999999998</v>
      </c>
      <c r="DC12" s="9">
        <v>7019.3620000000001</v>
      </c>
      <c r="DD12" s="9">
        <v>3545.3649999999998</v>
      </c>
      <c r="DE12" s="9">
        <v>3473.9960000000001</v>
      </c>
      <c r="DF12" s="9">
        <v>780.45</v>
      </c>
      <c r="DG12" s="9">
        <v>367.58499999999998</v>
      </c>
      <c r="DH12" s="9">
        <v>412.86500000000001</v>
      </c>
      <c r="DI12" s="9">
        <v>7056.357</v>
      </c>
      <c r="DJ12" s="9">
        <v>3596.4430000000002</v>
      </c>
      <c r="DK12" s="9">
        <v>3459.9140000000002</v>
      </c>
      <c r="DL12" s="9">
        <v>1219.181</v>
      </c>
      <c r="DM12" s="9">
        <v>599.57799999999997</v>
      </c>
      <c r="DN12" s="9">
        <v>619.60400000000004</v>
      </c>
      <c r="DO12" s="9">
        <v>378.71300000000002</v>
      </c>
      <c r="DP12" s="9">
        <v>186.67</v>
      </c>
      <c r="DQ12" s="9">
        <v>192.04300000000001</v>
      </c>
      <c r="DR12" s="9">
        <v>438.73200000000003</v>
      </c>
      <c r="DS12" s="9">
        <v>231.99299999999999</v>
      </c>
      <c r="DT12" s="9">
        <v>206.739</v>
      </c>
      <c r="DU12" s="9">
        <v>401.73599999999999</v>
      </c>
      <c r="DV12" s="9">
        <v>180.91499999999999</v>
      </c>
      <c r="DW12" s="9">
        <v>220.821</v>
      </c>
      <c r="DX12" s="9">
        <v>6617.6260000000002</v>
      </c>
      <c r="DY12" s="9">
        <v>3364.45</v>
      </c>
      <c r="DZ12" s="9">
        <v>3253.1750000000002</v>
      </c>
      <c r="EA12" s="9">
        <v>1893.376</v>
      </c>
      <c r="EB12" s="9">
        <v>1249.883</v>
      </c>
      <c r="EC12" s="9">
        <v>643.49300000000005</v>
      </c>
      <c r="ED12" s="9">
        <v>1254.7560000000001</v>
      </c>
      <c r="EE12" s="9">
        <v>832.51099999999997</v>
      </c>
      <c r="EF12" s="9">
        <v>422.245</v>
      </c>
      <c r="EG12" s="9">
        <v>75.08</v>
      </c>
      <c r="EH12" s="9">
        <v>43.759</v>
      </c>
      <c r="EI12" s="9">
        <v>31.321000000000002</v>
      </c>
      <c r="EJ12" s="9">
        <v>34.344000000000001</v>
      </c>
      <c r="EK12" s="9">
        <v>26.411999999999999</v>
      </c>
      <c r="EL12" s="9">
        <v>7.9320000000000004</v>
      </c>
      <c r="EM12" s="9">
        <v>18.922000000000001</v>
      </c>
      <c r="EN12" s="9">
        <v>9.5030000000000001</v>
      </c>
      <c r="EO12" s="9">
        <v>9.4190000000000005</v>
      </c>
      <c r="EP12" s="9">
        <v>21.814</v>
      </c>
      <c r="EQ12" s="9">
        <v>7.8449999999999998</v>
      </c>
      <c r="ER12" s="9">
        <v>13.968999999999999</v>
      </c>
      <c r="ES12" s="9">
        <v>85.085999999999999</v>
      </c>
      <c r="ET12" s="9">
        <v>53.911999999999999</v>
      </c>
      <c r="EU12" s="9">
        <v>31.175000000000001</v>
      </c>
      <c r="EV12" s="9">
        <v>27.631</v>
      </c>
      <c r="EW12" s="9">
        <v>21.297000000000001</v>
      </c>
      <c r="EX12" s="9">
        <v>6.3339999999999996</v>
      </c>
      <c r="EY12" s="9">
        <v>27.535</v>
      </c>
      <c r="EZ12" s="9">
        <v>16.190999999999999</v>
      </c>
      <c r="FA12" s="9">
        <v>11.343999999999999</v>
      </c>
      <c r="FB12" s="9">
        <v>29.920999999999999</v>
      </c>
      <c r="FC12" s="9">
        <v>16.422999999999998</v>
      </c>
      <c r="FD12" s="9">
        <v>13.497</v>
      </c>
      <c r="FE12" s="9">
        <v>478.45400000000001</v>
      </c>
      <c r="FF12" s="9">
        <v>319.70100000000002</v>
      </c>
      <c r="FG12" s="9">
        <v>158.75299999999999</v>
      </c>
      <c r="FH12" s="9">
        <v>11472.563</v>
      </c>
      <c r="FI12" s="9">
        <v>6106.4110000000001</v>
      </c>
      <c r="FJ12" s="9">
        <v>5366.152</v>
      </c>
      <c r="FK12" s="9">
        <v>2168.7910000000002</v>
      </c>
      <c r="FL12" s="9">
        <v>1153.8009999999999</v>
      </c>
      <c r="FM12" s="9">
        <v>1014.99</v>
      </c>
      <c r="FN12" s="9">
        <v>946.26</v>
      </c>
      <c r="FO12" s="9">
        <v>526.61199999999997</v>
      </c>
      <c r="FP12" s="9">
        <v>419.64800000000002</v>
      </c>
      <c r="FQ12" s="9">
        <v>435.48399999999998</v>
      </c>
      <c r="FR12" s="9">
        <v>251.91499999999999</v>
      </c>
      <c r="FS12" s="9">
        <v>183.56899999999999</v>
      </c>
      <c r="FT12" s="9">
        <v>510.12299999999999</v>
      </c>
      <c r="FU12" s="9">
        <v>274.20499999999998</v>
      </c>
      <c r="FV12" s="9">
        <v>235.91800000000001</v>
      </c>
      <c r="FW12" s="9">
        <v>534.71299999999997</v>
      </c>
      <c r="FX12" s="9">
        <v>296.74900000000002</v>
      </c>
      <c r="FY12" s="9">
        <v>237.964</v>
      </c>
      <c r="FZ12" s="9">
        <v>410.01499999999999</v>
      </c>
      <c r="GA12" s="9">
        <v>228.49199999999999</v>
      </c>
      <c r="GB12" s="9">
        <v>181.523</v>
      </c>
      <c r="GC12" s="9">
        <v>271.017</v>
      </c>
      <c r="GD12" s="9">
        <v>171.13200000000001</v>
      </c>
      <c r="GE12" s="9">
        <v>99.885000000000005</v>
      </c>
      <c r="GF12" s="9">
        <v>328.995</v>
      </c>
      <c r="GG12" s="9">
        <v>167.32400000000001</v>
      </c>
      <c r="GH12" s="9">
        <v>161.672</v>
      </c>
      <c r="GI12" s="9">
        <v>123.027</v>
      </c>
      <c r="GJ12" s="9">
        <v>83.435000000000002</v>
      </c>
      <c r="GK12" s="9">
        <v>39.591999999999999</v>
      </c>
      <c r="GL12" s="9">
        <v>121.571</v>
      </c>
      <c r="GM12" s="9">
        <v>60.823</v>
      </c>
      <c r="GN12" s="9">
        <v>60.747999999999998</v>
      </c>
      <c r="GO12" s="9">
        <v>84.397000000000006</v>
      </c>
      <c r="GP12" s="9">
        <v>23.065999999999999</v>
      </c>
      <c r="GQ12" s="9">
        <v>61.332000000000001</v>
      </c>
      <c r="GR12" s="9">
        <v>346.24700000000001</v>
      </c>
      <c r="GS12" s="9">
        <v>188.15700000000001</v>
      </c>
      <c r="GT12" s="9">
        <v>158.09</v>
      </c>
      <c r="GU12" s="9">
        <v>185.71899999999999</v>
      </c>
      <c r="GV12" s="9">
        <v>130.25200000000001</v>
      </c>
      <c r="GW12" s="9">
        <v>55.466000000000001</v>
      </c>
      <c r="GX12" s="9">
        <v>86.606999999999999</v>
      </c>
      <c r="GY12" s="9">
        <v>37.15</v>
      </c>
      <c r="GZ12" s="9">
        <v>49.457000000000001</v>
      </c>
      <c r="HA12" s="9">
        <v>73.921999999999997</v>
      </c>
      <c r="HB12" s="9">
        <v>20.754999999999999</v>
      </c>
      <c r="HC12" s="9">
        <v>53.167000000000002</v>
      </c>
      <c r="HD12" s="9">
        <v>610.17399999999998</v>
      </c>
      <c r="HE12" s="9">
        <v>345.673</v>
      </c>
      <c r="HF12" s="9">
        <v>264.50099999999998</v>
      </c>
      <c r="HG12" s="9">
        <v>336.08600000000001</v>
      </c>
      <c r="HH12" s="9">
        <v>180.93899999999999</v>
      </c>
      <c r="HI12" s="9">
        <v>155.14699999999999</v>
      </c>
      <c r="HJ12" s="9">
        <v>1222.5309999999999</v>
      </c>
      <c r="HK12" s="9">
        <v>627.18799999999999</v>
      </c>
      <c r="HL12" s="9">
        <v>595.34299999999996</v>
      </c>
      <c r="HM12" s="9">
        <v>9303.7710000000006</v>
      </c>
      <c r="HN12" s="9">
        <v>4952.6099999999997</v>
      </c>
      <c r="HO12" s="9">
        <v>4351.1610000000001</v>
      </c>
      <c r="HP12" s="9">
        <v>7621.5709999999999</v>
      </c>
      <c r="HQ12" s="9">
        <v>3850.0079999999998</v>
      </c>
      <c r="HR12" s="9">
        <v>3771.5619999999999</v>
      </c>
      <c r="HS12" s="9">
        <v>7238.7730000000001</v>
      </c>
      <c r="HT12" s="9">
        <v>3670.0410000000002</v>
      </c>
      <c r="HU12" s="9">
        <v>3568.7330000000002</v>
      </c>
      <c r="HV12" s="9">
        <v>198.19800000000001</v>
      </c>
      <c r="HW12" s="9">
        <v>89.162000000000006</v>
      </c>
      <c r="HX12" s="9">
        <v>109.036</v>
      </c>
      <c r="HY12" s="9">
        <v>182.49600000000001</v>
      </c>
      <c r="HZ12" s="9">
        <v>89.866</v>
      </c>
      <c r="IA12" s="9">
        <v>92.63</v>
      </c>
      <c r="IB12" s="9">
        <v>5885.7809999999999</v>
      </c>
      <c r="IC12" s="9">
        <v>3076.8620000000001</v>
      </c>
      <c r="ID12" s="9">
        <v>2808.9180000000001</v>
      </c>
      <c r="IE12" s="9">
        <v>439.98200000000003</v>
      </c>
      <c r="IF12" s="9">
        <v>166.88399999999999</v>
      </c>
      <c r="IG12" s="9">
        <v>273.09800000000001</v>
      </c>
      <c r="IH12" s="9">
        <v>141.59399999999999</v>
      </c>
      <c r="II12" s="9">
        <v>96.426000000000002</v>
      </c>
      <c r="IJ12" s="9">
        <v>45.168999999999997</v>
      </c>
      <c r="IK12" s="9">
        <v>133.65299999999999</v>
      </c>
      <c r="IL12" s="9">
        <v>37.482999999999997</v>
      </c>
      <c r="IM12" s="9">
        <v>96.17</v>
      </c>
      <c r="IN12" s="9">
        <v>164.73400000000001</v>
      </c>
      <c r="IO12" s="9">
        <v>32.975999999999999</v>
      </c>
      <c r="IP12" s="9">
        <v>131.75899999999999</v>
      </c>
      <c r="IQ12" s="9">
        <v>384.58699999999999</v>
      </c>
    </row>
    <row r="13" spans="1:251">
      <c r="A13" s="10">
        <v>42767</v>
      </c>
      <c r="B13" s="9">
        <v>11841.629000000001</v>
      </c>
      <c r="C13" s="9">
        <v>6297.8760000000002</v>
      </c>
      <c r="D13" s="9">
        <v>5543.7529999999997</v>
      </c>
      <c r="E13" s="9">
        <v>2141.761</v>
      </c>
      <c r="F13" s="9">
        <v>1144.761</v>
      </c>
      <c r="G13" s="9">
        <v>997</v>
      </c>
      <c r="H13" s="9">
        <v>906.33900000000006</v>
      </c>
      <c r="I13" s="9">
        <v>520.08299999999997</v>
      </c>
      <c r="J13" s="9">
        <v>386.25599999999997</v>
      </c>
      <c r="K13" s="9">
        <v>412.33100000000002</v>
      </c>
      <c r="L13" s="9">
        <v>247.59100000000001</v>
      </c>
      <c r="M13" s="9">
        <v>164.74</v>
      </c>
      <c r="N13" s="9">
        <v>493.46</v>
      </c>
      <c r="O13" s="9">
        <v>271.94400000000002</v>
      </c>
      <c r="P13" s="9">
        <v>221.51599999999999</v>
      </c>
      <c r="Q13" s="9">
        <v>517.88900000000001</v>
      </c>
      <c r="R13" s="9">
        <v>312.59100000000001</v>
      </c>
      <c r="S13" s="9">
        <v>205.298</v>
      </c>
      <c r="T13" s="9">
        <v>386.9</v>
      </c>
      <c r="U13" s="9">
        <v>206.405</v>
      </c>
      <c r="V13" s="9">
        <v>180.49600000000001</v>
      </c>
      <c r="W13" s="9">
        <v>265.209</v>
      </c>
      <c r="X13" s="9">
        <v>173.661</v>
      </c>
      <c r="Y13" s="9">
        <v>91.549000000000007</v>
      </c>
      <c r="Z13" s="9">
        <v>316.44499999999999</v>
      </c>
      <c r="AA13" s="9">
        <v>167.32400000000001</v>
      </c>
      <c r="AB13" s="9">
        <v>149.12100000000001</v>
      </c>
      <c r="AC13" s="9">
        <v>113.749</v>
      </c>
      <c r="AD13" s="9">
        <v>81.180999999999997</v>
      </c>
      <c r="AE13" s="9">
        <v>32.567999999999998</v>
      </c>
      <c r="AF13" s="9">
        <v>124.242</v>
      </c>
      <c r="AG13" s="9">
        <v>58.927999999999997</v>
      </c>
      <c r="AH13" s="9">
        <v>65.314999999999998</v>
      </c>
      <c r="AI13" s="9">
        <v>78.453000000000003</v>
      </c>
      <c r="AJ13" s="9">
        <v>27.215</v>
      </c>
      <c r="AK13" s="9">
        <v>51.238</v>
      </c>
      <c r="AL13" s="9">
        <v>324.68400000000003</v>
      </c>
      <c r="AM13" s="9">
        <v>179.09800000000001</v>
      </c>
      <c r="AN13" s="9">
        <v>145.58600000000001</v>
      </c>
      <c r="AO13" s="9">
        <v>180.006</v>
      </c>
      <c r="AP13" s="9">
        <v>123.121</v>
      </c>
      <c r="AQ13" s="9">
        <v>56.884999999999998</v>
      </c>
      <c r="AR13" s="9">
        <v>88.078000000000003</v>
      </c>
      <c r="AS13" s="9">
        <v>40.942999999999998</v>
      </c>
      <c r="AT13" s="9">
        <v>47.134999999999998</v>
      </c>
      <c r="AU13" s="9">
        <v>56.600999999999999</v>
      </c>
      <c r="AV13" s="9">
        <v>15.034000000000001</v>
      </c>
      <c r="AW13" s="9">
        <v>41.566000000000003</v>
      </c>
      <c r="AX13" s="9">
        <v>590.05799999999999</v>
      </c>
      <c r="AY13" s="9">
        <v>327.81200000000001</v>
      </c>
      <c r="AZ13" s="9">
        <v>262.24599999999998</v>
      </c>
      <c r="BA13" s="9">
        <v>316.28100000000001</v>
      </c>
      <c r="BB13" s="9">
        <v>192.27099999999999</v>
      </c>
      <c r="BC13" s="9">
        <v>124.01</v>
      </c>
      <c r="BD13" s="9">
        <v>1235.423</v>
      </c>
      <c r="BE13" s="9">
        <v>624.67899999999997</v>
      </c>
      <c r="BF13" s="9">
        <v>610.74400000000003</v>
      </c>
      <c r="BG13" s="9">
        <v>9699.8680000000004</v>
      </c>
      <c r="BH13" s="9">
        <v>5153.1149999999998</v>
      </c>
      <c r="BI13" s="9">
        <v>4546.7529999999997</v>
      </c>
      <c r="BJ13" s="9">
        <v>7876.3819999999996</v>
      </c>
      <c r="BK13" s="9">
        <v>3947.6489999999999</v>
      </c>
      <c r="BL13" s="9">
        <v>3928.732</v>
      </c>
      <c r="BM13" s="9">
        <v>7528.7740000000003</v>
      </c>
      <c r="BN13" s="9">
        <v>3778.8449999999998</v>
      </c>
      <c r="BO13" s="9">
        <v>3749.9290000000001</v>
      </c>
      <c r="BP13" s="9">
        <v>193.34299999999999</v>
      </c>
      <c r="BQ13" s="9">
        <v>91.343000000000004</v>
      </c>
      <c r="BR13" s="9">
        <v>102.001</v>
      </c>
      <c r="BS13" s="9">
        <v>150.31100000000001</v>
      </c>
      <c r="BT13" s="9">
        <v>74.805000000000007</v>
      </c>
      <c r="BU13" s="9">
        <v>75.506</v>
      </c>
      <c r="BV13" s="9">
        <v>6175.3770000000004</v>
      </c>
      <c r="BW13" s="9">
        <v>3186.6570000000002</v>
      </c>
      <c r="BX13" s="9">
        <v>2988.72</v>
      </c>
      <c r="BY13" s="9">
        <v>412.65600000000001</v>
      </c>
      <c r="BZ13" s="9">
        <v>143.202</v>
      </c>
      <c r="CA13" s="9">
        <v>269.45400000000001</v>
      </c>
      <c r="CB13" s="9">
        <v>114.84399999999999</v>
      </c>
      <c r="CC13" s="9">
        <v>71.861000000000004</v>
      </c>
      <c r="CD13" s="9">
        <v>42.982999999999997</v>
      </c>
      <c r="CE13" s="9">
        <v>134.47900000000001</v>
      </c>
      <c r="CF13" s="9">
        <v>42.529000000000003</v>
      </c>
      <c r="CG13" s="9">
        <v>91.948999999999998</v>
      </c>
      <c r="CH13" s="9">
        <v>163.333</v>
      </c>
      <c r="CI13" s="9">
        <v>28.812000000000001</v>
      </c>
      <c r="CJ13" s="9">
        <v>134.52099999999999</v>
      </c>
      <c r="CK13" s="9">
        <v>392.10700000000003</v>
      </c>
      <c r="CL13" s="9">
        <v>144.553</v>
      </c>
      <c r="CM13" s="9">
        <v>247.554</v>
      </c>
      <c r="CN13" s="9">
        <v>109.26600000000001</v>
      </c>
      <c r="CO13" s="9">
        <v>73.177000000000007</v>
      </c>
      <c r="CP13" s="9">
        <v>36.088999999999999</v>
      </c>
      <c r="CQ13" s="9">
        <v>136.74700000000001</v>
      </c>
      <c r="CR13" s="9">
        <v>38.273000000000003</v>
      </c>
      <c r="CS13" s="9">
        <v>98.474000000000004</v>
      </c>
      <c r="CT13" s="9">
        <v>146.09399999999999</v>
      </c>
      <c r="CU13" s="9">
        <v>33.103999999999999</v>
      </c>
      <c r="CV13" s="9">
        <v>112.99</v>
      </c>
      <c r="CW13" s="9">
        <v>896.24099999999999</v>
      </c>
      <c r="CX13" s="9">
        <v>473.23700000000002</v>
      </c>
      <c r="CY13" s="9">
        <v>423.00400000000002</v>
      </c>
      <c r="CZ13" s="9">
        <v>767.58900000000006</v>
      </c>
      <c r="DA13" s="9">
        <v>389.959</v>
      </c>
      <c r="DB13" s="9">
        <v>377.63</v>
      </c>
      <c r="DC13" s="9">
        <v>7108.7929999999997</v>
      </c>
      <c r="DD13" s="9">
        <v>3557.6909999999998</v>
      </c>
      <c r="DE13" s="9">
        <v>3551.1019999999999</v>
      </c>
      <c r="DF13" s="9">
        <v>721.96900000000005</v>
      </c>
      <c r="DG13" s="9">
        <v>351.95600000000002</v>
      </c>
      <c r="DH13" s="9">
        <v>370.01299999999998</v>
      </c>
      <c r="DI13" s="9">
        <v>7154.4129999999996</v>
      </c>
      <c r="DJ13" s="9">
        <v>3595.6930000000002</v>
      </c>
      <c r="DK13" s="9">
        <v>3558.7190000000001</v>
      </c>
      <c r="DL13" s="9">
        <v>1141.8920000000001</v>
      </c>
      <c r="DM13" s="9">
        <v>562.69799999999998</v>
      </c>
      <c r="DN13" s="9">
        <v>579.19399999999996</v>
      </c>
      <c r="DO13" s="9">
        <v>347.666</v>
      </c>
      <c r="DP13" s="9">
        <v>179.21700000000001</v>
      </c>
      <c r="DQ13" s="9">
        <v>168.44900000000001</v>
      </c>
      <c r="DR13" s="9">
        <v>419.923</v>
      </c>
      <c r="DS13" s="9">
        <v>210.74199999999999</v>
      </c>
      <c r="DT13" s="9">
        <v>209.18100000000001</v>
      </c>
      <c r="DU13" s="9">
        <v>374.303</v>
      </c>
      <c r="DV13" s="9">
        <v>172.739</v>
      </c>
      <c r="DW13" s="9">
        <v>201.56399999999999</v>
      </c>
      <c r="DX13" s="9">
        <v>6734.49</v>
      </c>
      <c r="DY13" s="9">
        <v>3384.951</v>
      </c>
      <c r="DZ13" s="9">
        <v>3349.5390000000002</v>
      </c>
      <c r="EA13" s="9">
        <v>1823.4870000000001</v>
      </c>
      <c r="EB13" s="9">
        <v>1205.4649999999999</v>
      </c>
      <c r="EC13" s="9">
        <v>618.02099999999996</v>
      </c>
      <c r="ED13" s="9">
        <v>1194.808</v>
      </c>
      <c r="EE13" s="9">
        <v>805.09299999999996</v>
      </c>
      <c r="EF13" s="9">
        <v>389.71499999999997</v>
      </c>
      <c r="EG13" s="9">
        <v>68.882999999999996</v>
      </c>
      <c r="EH13" s="9">
        <v>36.579000000000001</v>
      </c>
      <c r="EI13" s="9">
        <v>32.304000000000002</v>
      </c>
      <c r="EJ13" s="9">
        <v>26.667999999999999</v>
      </c>
      <c r="EK13" s="9">
        <v>20.007000000000001</v>
      </c>
      <c r="EL13" s="9">
        <v>6.6609999999999996</v>
      </c>
      <c r="EM13" s="9">
        <v>11.170999999999999</v>
      </c>
      <c r="EN13" s="9">
        <v>6.8940000000000001</v>
      </c>
      <c r="EO13" s="9">
        <v>4.2770000000000001</v>
      </c>
      <c r="EP13" s="9">
        <v>31.044</v>
      </c>
      <c r="EQ13" s="9">
        <v>9.6780000000000008</v>
      </c>
      <c r="ER13" s="9">
        <v>21.366</v>
      </c>
      <c r="ES13" s="9">
        <v>90.563000000000002</v>
      </c>
      <c r="ET13" s="9">
        <v>52.488</v>
      </c>
      <c r="EU13" s="9">
        <v>38.075000000000003</v>
      </c>
      <c r="EV13" s="9">
        <v>32.988999999999997</v>
      </c>
      <c r="EW13" s="9">
        <v>23.885999999999999</v>
      </c>
      <c r="EX13" s="9">
        <v>9.1029999999999998</v>
      </c>
      <c r="EY13" s="9">
        <v>32.174999999999997</v>
      </c>
      <c r="EZ13" s="9">
        <v>17.38</v>
      </c>
      <c r="FA13" s="9">
        <v>14.795</v>
      </c>
      <c r="FB13" s="9">
        <v>25.399000000000001</v>
      </c>
      <c r="FC13" s="9">
        <v>11.222</v>
      </c>
      <c r="FD13" s="9">
        <v>14.178000000000001</v>
      </c>
      <c r="FE13" s="9">
        <v>469.23200000000003</v>
      </c>
      <c r="FF13" s="9">
        <v>311.30599999999998</v>
      </c>
      <c r="FG13" s="9">
        <v>157.92699999999999</v>
      </c>
      <c r="FH13" s="9">
        <v>11382.762000000001</v>
      </c>
      <c r="FI13" s="9">
        <v>6022.14</v>
      </c>
      <c r="FJ13" s="9">
        <v>5360.6220000000003</v>
      </c>
      <c r="FK13" s="9">
        <v>2117.297</v>
      </c>
      <c r="FL13" s="9">
        <v>1128.8219999999999</v>
      </c>
      <c r="FM13" s="9">
        <v>988.476</v>
      </c>
      <c r="FN13" s="9">
        <v>900.24400000000003</v>
      </c>
      <c r="FO13" s="9">
        <v>515.98299999999995</v>
      </c>
      <c r="FP13" s="9">
        <v>384.26100000000002</v>
      </c>
      <c r="FQ13" s="9">
        <v>409.58699999999999</v>
      </c>
      <c r="FR13" s="9">
        <v>246.303</v>
      </c>
      <c r="FS13" s="9">
        <v>163.28399999999999</v>
      </c>
      <c r="FT13" s="9">
        <v>490.10899999999998</v>
      </c>
      <c r="FU13" s="9">
        <v>269.13200000000001</v>
      </c>
      <c r="FV13" s="9">
        <v>220.977</v>
      </c>
      <c r="FW13" s="9">
        <v>513.697</v>
      </c>
      <c r="FX13" s="9">
        <v>309.96800000000002</v>
      </c>
      <c r="FY13" s="9">
        <v>203.72900000000001</v>
      </c>
      <c r="FZ13" s="9">
        <v>384.99700000000001</v>
      </c>
      <c r="GA13" s="9">
        <v>204.928</v>
      </c>
      <c r="GB13" s="9">
        <v>180.06899999999999</v>
      </c>
      <c r="GC13" s="9">
        <v>263.74799999999999</v>
      </c>
      <c r="GD13" s="9">
        <v>172.64400000000001</v>
      </c>
      <c r="GE13" s="9">
        <v>91.103999999999999</v>
      </c>
      <c r="GF13" s="9">
        <v>314.07499999999999</v>
      </c>
      <c r="GG13" s="9">
        <v>165.381</v>
      </c>
      <c r="GH13" s="9">
        <v>148.69399999999999</v>
      </c>
      <c r="GI13" s="9">
        <v>113.047</v>
      </c>
      <c r="GJ13" s="9">
        <v>80.478999999999999</v>
      </c>
      <c r="GK13" s="9">
        <v>32.567999999999998</v>
      </c>
      <c r="GL13" s="9">
        <v>122.575</v>
      </c>
      <c r="GM13" s="9">
        <v>57.686999999999998</v>
      </c>
      <c r="GN13" s="9">
        <v>64.888000000000005</v>
      </c>
      <c r="GO13" s="9">
        <v>78.453000000000003</v>
      </c>
      <c r="GP13" s="9">
        <v>27.215</v>
      </c>
      <c r="GQ13" s="9">
        <v>51.238</v>
      </c>
      <c r="GR13" s="9">
        <v>322.42099999999999</v>
      </c>
      <c r="GS13" s="9">
        <v>177.958</v>
      </c>
      <c r="GT13" s="9">
        <v>144.46299999999999</v>
      </c>
      <c r="GU13" s="9">
        <v>180.006</v>
      </c>
      <c r="GV13" s="9">
        <v>123.121</v>
      </c>
      <c r="GW13" s="9">
        <v>56.884999999999998</v>
      </c>
      <c r="GX13" s="9">
        <v>86.399000000000001</v>
      </c>
      <c r="GY13" s="9">
        <v>39.802999999999997</v>
      </c>
      <c r="GZ13" s="9">
        <v>46.595999999999997</v>
      </c>
      <c r="HA13" s="9">
        <v>56.015999999999998</v>
      </c>
      <c r="HB13" s="9">
        <v>15.034000000000001</v>
      </c>
      <c r="HC13" s="9">
        <v>40.981000000000002</v>
      </c>
      <c r="HD13" s="9">
        <v>586.56600000000003</v>
      </c>
      <c r="HE13" s="9">
        <v>325.42700000000002</v>
      </c>
      <c r="HF13" s="9">
        <v>261.13900000000001</v>
      </c>
      <c r="HG13" s="9">
        <v>313.678</v>
      </c>
      <c r="HH13" s="9">
        <v>190.55600000000001</v>
      </c>
      <c r="HI13" s="9">
        <v>123.122</v>
      </c>
      <c r="HJ13" s="9">
        <v>1217.0540000000001</v>
      </c>
      <c r="HK13" s="9">
        <v>612.83799999999997</v>
      </c>
      <c r="HL13" s="9">
        <v>604.21500000000003</v>
      </c>
      <c r="HM13" s="9">
        <v>9265.4650000000001</v>
      </c>
      <c r="HN13" s="9">
        <v>4893.3180000000002</v>
      </c>
      <c r="HO13" s="9">
        <v>4372.1469999999999</v>
      </c>
      <c r="HP13" s="9">
        <v>7643.7969999999996</v>
      </c>
      <c r="HQ13" s="9">
        <v>3825.6120000000001</v>
      </c>
      <c r="HR13" s="9">
        <v>3818.1860000000001</v>
      </c>
      <c r="HS13" s="9">
        <v>7299.9520000000002</v>
      </c>
      <c r="HT13" s="9">
        <v>3658.4879999999998</v>
      </c>
      <c r="HU13" s="9">
        <v>3641.4650000000001</v>
      </c>
      <c r="HV13" s="9">
        <v>191.179</v>
      </c>
      <c r="HW13" s="9">
        <v>90.841999999999999</v>
      </c>
      <c r="HX13" s="9">
        <v>100.337</v>
      </c>
      <c r="HY13" s="9">
        <v>149.274</v>
      </c>
      <c r="HZ13" s="9">
        <v>74.186000000000007</v>
      </c>
      <c r="IA13" s="9">
        <v>75.087999999999994</v>
      </c>
      <c r="IB13" s="9">
        <v>5999.98</v>
      </c>
      <c r="IC13" s="9">
        <v>3090.7139999999999</v>
      </c>
      <c r="ID13" s="9">
        <v>2909.2660000000001</v>
      </c>
      <c r="IE13" s="9">
        <v>408.31700000000001</v>
      </c>
      <c r="IF13" s="9">
        <v>141.393</v>
      </c>
      <c r="IG13" s="9">
        <v>266.923</v>
      </c>
      <c r="IH13" s="9">
        <v>113.60899999999999</v>
      </c>
      <c r="II13" s="9">
        <v>70.625</v>
      </c>
      <c r="IJ13" s="9">
        <v>42.982999999999997</v>
      </c>
      <c r="IK13" s="9">
        <v>134.37899999999999</v>
      </c>
      <c r="IL13" s="9">
        <v>42.43</v>
      </c>
      <c r="IM13" s="9">
        <v>91.948999999999998</v>
      </c>
      <c r="IN13" s="9">
        <v>160.32900000000001</v>
      </c>
      <c r="IO13" s="9">
        <v>28.338999999999999</v>
      </c>
      <c r="IP13" s="9">
        <v>131.99</v>
      </c>
      <c r="IQ13" s="9">
        <v>369.81200000000001</v>
      </c>
    </row>
    <row r="14" spans="1:251">
      <c r="A14" s="10">
        <v>43132</v>
      </c>
      <c r="B14" s="9">
        <v>12192.684999999999</v>
      </c>
      <c r="C14" s="9">
        <v>6433.268</v>
      </c>
      <c r="D14" s="9">
        <v>5759.4160000000002</v>
      </c>
      <c r="E14" s="9">
        <v>2338.3820000000001</v>
      </c>
      <c r="F14" s="9">
        <v>1221.4649999999999</v>
      </c>
      <c r="G14" s="9">
        <v>1116.9169999999999</v>
      </c>
      <c r="H14" s="9">
        <v>984.23099999999999</v>
      </c>
      <c r="I14" s="9">
        <v>554.904</v>
      </c>
      <c r="J14" s="9">
        <v>429.327</v>
      </c>
      <c r="K14" s="9">
        <v>434.98599999999999</v>
      </c>
      <c r="L14" s="9">
        <v>248.68</v>
      </c>
      <c r="M14" s="9">
        <v>186.30600000000001</v>
      </c>
      <c r="N14" s="9">
        <v>546.58299999999997</v>
      </c>
      <c r="O14" s="9">
        <v>304.76299999999998</v>
      </c>
      <c r="P14" s="9">
        <v>241.82</v>
      </c>
      <c r="Q14" s="9">
        <v>569.82799999999997</v>
      </c>
      <c r="R14" s="9">
        <v>327.07600000000002</v>
      </c>
      <c r="S14" s="9">
        <v>242.75200000000001</v>
      </c>
      <c r="T14" s="9">
        <v>411.202</v>
      </c>
      <c r="U14" s="9">
        <v>225.53</v>
      </c>
      <c r="V14" s="9">
        <v>185.67099999999999</v>
      </c>
      <c r="W14" s="9">
        <v>303.76900000000001</v>
      </c>
      <c r="X14" s="9">
        <v>185.887</v>
      </c>
      <c r="Y14" s="9">
        <v>117.88200000000001</v>
      </c>
      <c r="Z14" s="9">
        <v>354.07100000000003</v>
      </c>
      <c r="AA14" s="9">
        <v>181.25200000000001</v>
      </c>
      <c r="AB14" s="9">
        <v>172.81899999999999</v>
      </c>
      <c r="AC14" s="9">
        <v>132.15100000000001</v>
      </c>
      <c r="AD14" s="9">
        <v>91.111000000000004</v>
      </c>
      <c r="AE14" s="9">
        <v>41.04</v>
      </c>
      <c r="AF14" s="9">
        <v>138.33600000000001</v>
      </c>
      <c r="AG14" s="9">
        <v>65.811000000000007</v>
      </c>
      <c r="AH14" s="9">
        <v>72.525000000000006</v>
      </c>
      <c r="AI14" s="9">
        <v>83.584000000000003</v>
      </c>
      <c r="AJ14" s="9">
        <v>24.33</v>
      </c>
      <c r="AK14" s="9">
        <v>59.253999999999998</v>
      </c>
      <c r="AL14" s="9">
        <v>326.39100000000002</v>
      </c>
      <c r="AM14" s="9">
        <v>187.76400000000001</v>
      </c>
      <c r="AN14" s="9">
        <v>138.62700000000001</v>
      </c>
      <c r="AO14" s="9">
        <v>184.548</v>
      </c>
      <c r="AP14" s="9">
        <v>132.18</v>
      </c>
      <c r="AQ14" s="9">
        <v>52.368000000000002</v>
      </c>
      <c r="AR14" s="9">
        <v>76.366</v>
      </c>
      <c r="AS14" s="9">
        <v>34.122</v>
      </c>
      <c r="AT14" s="9">
        <v>42.243000000000002</v>
      </c>
      <c r="AU14" s="9">
        <v>65.477000000000004</v>
      </c>
      <c r="AV14" s="9">
        <v>21.462</v>
      </c>
      <c r="AW14" s="9">
        <v>44.015000000000001</v>
      </c>
      <c r="AX14" s="9">
        <v>650.73699999999997</v>
      </c>
      <c r="AY14" s="9">
        <v>362.42</v>
      </c>
      <c r="AZ14" s="9">
        <v>288.31700000000001</v>
      </c>
      <c r="BA14" s="9">
        <v>333.49400000000003</v>
      </c>
      <c r="BB14" s="9">
        <v>192.48400000000001</v>
      </c>
      <c r="BC14" s="9">
        <v>141.01</v>
      </c>
      <c r="BD14" s="9">
        <v>1354.152</v>
      </c>
      <c r="BE14" s="9">
        <v>666.56200000000001</v>
      </c>
      <c r="BF14" s="9">
        <v>687.59</v>
      </c>
      <c r="BG14" s="9">
        <v>9854.3019999999997</v>
      </c>
      <c r="BH14" s="9">
        <v>5211.8029999999999</v>
      </c>
      <c r="BI14" s="9">
        <v>4642.4989999999998</v>
      </c>
      <c r="BJ14" s="9">
        <v>7997.7389999999996</v>
      </c>
      <c r="BK14" s="9">
        <v>3971.03</v>
      </c>
      <c r="BL14" s="9">
        <v>4026.7089999999998</v>
      </c>
      <c r="BM14" s="9">
        <v>7602.799</v>
      </c>
      <c r="BN14" s="9">
        <v>3779.038</v>
      </c>
      <c r="BO14" s="9">
        <v>3823.761</v>
      </c>
      <c r="BP14" s="9">
        <v>203.089</v>
      </c>
      <c r="BQ14" s="9">
        <v>92.399000000000001</v>
      </c>
      <c r="BR14" s="9">
        <v>110.68899999999999</v>
      </c>
      <c r="BS14" s="9">
        <v>186.52</v>
      </c>
      <c r="BT14" s="9">
        <v>97.55</v>
      </c>
      <c r="BU14" s="9">
        <v>88.971000000000004</v>
      </c>
      <c r="BV14" s="9">
        <v>6250.4880000000003</v>
      </c>
      <c r="BW14" s="9">
        <v>3203.7809999999999</v>
      </c>
      <c r="BX14" s="9">
        <v>3046.7069999999999</v>
      </c>
      <c r="BY14" s="9">
        <v>439.18099999999998</v>
      </c>
      <c r="BZ14" s="9">
        <v>154.83199999999999</v>
      </c>
      <c r="CA14" s="9">
        <v>284.34899999999999</v>
      </c>
      <c r="CB14" s="9">
        <v>132.86699999999999</v>
      </c>
      <c r="CC14" s="9">
        <v>78.968000000000004</v>
      </c>
      <c r="CD14" s="9">
        <v>53.9</v>
      </c>
      <c r="CE14" s="9">
        <v>129.60499999999999</v>
      </c>
      <c r="CF14" s="9">
        <v>41.677</v>
      </c>
      <c r="CG14" s="9">
        <v>87.927999999999997</v>
      </c>
      <c r="CH14" s="9">
        <v>176.709</v>
      </c>
      <c r="CI14" s="9">
        <v>34.186999999999998</v>
      </c>
      <c r="CJ14" s="9">
        <v>142.52199999999999</v>
      </c>
      <c r="CK14" s="9">
        <v>378.95499999999998</v>
      </c>
      <c r="CL14" s="9">
        <v>118.577</v>
      </c>
      <c r="CM14" s="9">
        <v>260.37799999999999</v>
      </c>
      <c r="CN14" s="9">
        <v>98.662999999999997</v>
      </c>
      <c r="CO14" s="9">
        <v>61.671999999999997</v>
      </c>
      <c r="CP14" s="9">
        <v>36.99</v>
      </c>
      <c r="CQ14" s="9">
        <v>133.68199999999999</v>
      </c>
      <c r="CR14" s="9">
        <v>32.988</v>
      </c>
      <c r="CS14" s="9">
        <v>100.694</v>
      </c>
      <c r="CT14" s="9">
        <v>146.61000000000001</v>
      </c>
      <c r="CU14" s="9">
        <v>23.917000000000002</v>
      </c>
      <c r="CV14" s="9">
        <v>122.693</v>
      </c>
      <c r="CW14" s="9">
        <v>929.11500000000001</v>
      </c>
      <c r="CX14" s="9">
        <v>493.84</v>
      </c>
      <c r="CY14" s="9">
        <v>435.27499999999998</v>
      </c>
      <c r="CZ14" s="9">
        <v>820.77499999999998</v>
      </c>
      <c r="DA14" s="9">
        <v>417.04899999999998</v>
      </c>
      <c r="DB14" s="9">
        <v>403.72699999999998</v>
      </c>
      <c r="DC14" s="9">
        <v>7176.9629999999997</v>
      </c>
      <c r="DD14" s="9">
        <v>3553.9810000000002</v>
      </c>
      <c r="DE14" s="9">
        <v>3622.982</v>
      </c>
      <c r="DF14" s="9">
        <v>780.98</v>
      </c>
      <c r="DG14" s="9">
        <v>362.64100000000002</v>
      </c>
      <c r="DH14" s="9">
        <v>418.339</v>
      </c>
      <c r="DI14" s="9">
        <v>7216.759</v>
      </c>
      <c r="DJ14" s="9">
        <v>3608.3879999999999</v>
      </c>
      <c r="DK14" s="9">
        <v>3608.37</v>
      </c>
      <c r="DL14" s="9">
        <v>1216.6610000000001</v>
      </c>
      <c r="DM14" s="9">
        <v>595.61300000000006</v>
      </c>
      <c r="DN14" s="9">
        <v>621.04700000000003</v>
      </c>
      <c r="DO14" s="9">
        <v>385.09399999999999</v>
      </c>
      <c r="DP14" s="9">
        <v>184.077</v>
      </c>
      <c r="DQ14" s="9">
        <v>201.018</v>
      </c>
      <c r="DR14" s="9">
        <v>435.68099999999998</v>
      </c>
      <c r="DS14" s="9">
        <v>232.97200000000001</v>
      </c>
      <c r="DT14" s="9">
        <v>202.709</v>
      </c>
      <c r="DU14" s="9">
        <v>395.88600000000002</v>
      </c>
      <c r="DV14" s="9">
        <v>178.565</v>
      </c>
      <c r="DW14" s="9">
        <v>217.321</v>
      </c>
      <c r="DX14" s="9">
        <v>6781.0780000000004</v>
      </c>
      <c r="DY14" s="9">
        <v>3375.4169999999999</v>
      </c>
      <c r="DZ14" s="9">
        <v>3405.6610000000001</v>
      </c>
      <c r="EA14" s="9">
        <v>1856.5630000000001</v>
      </c>
      <c r="EB14" s="9">
        <v>1240.7729999999999</v>
      </c>
      <c r="EC14" s="9">
        <v>615.79</v>
      </c>
      <c r="ED14" s="9">
        <v>1223.075</v>
      </c>
      <c r="EE14" s="9">
        <v>824.64599999999996</v>
      </c>
      <c r="EF14" s="9">
        <v>398.42899999999997</v>
      </c>
      <c r="EG14" s="9">
        <v>65.668999999999997</v>
      </c>
      <c r="EH14" s="9">
        <v>41.7</v>
      </c>
      <c r="EI14" s="9">
        <v>23.969000000000001</v>
      </c>
      <c r="EJ14" s="9">
        <v>26.696999999999999</v>
      </c>
      <c r="EK14" s="9">
        <v>23.132000000000001</v>
      </c>
      <c r="EL14" s="9">
        <v>3.5649999999999999</v>
      </c>
      <c r="EM14" s="9">
        <v>15.385</v>
      </c>
      <c r="EN14" s="9">
        <v>9.859</v>
      </c>
      <c r="EO14" s="9">
        <v>5.5259999999999998</v>
      </c>
      <c r="EP14" s="9">
        <v>23.588000000000001</v>
      </c>
      <c r="EQ14" s="9">
        <v>8.7089999999999996</v>
      </c>
      <c r="ER14" s="9">
        <v>14.878</v>
      </c>
      <c r="ES14" s="9">
        <v>97.283000000000001</v>
      </c>
      <c r="ET14" s="9">
        <v>55.466000000000001</v>
      </c>
      <c r="EU14" s="9">
        <v>41.817999999999998</v>
      </c>
      <c r="EV14" s="9">
        <v>31.346</v>
      </c>
      <c r="EW14" s="9">
        <v>21.161999999999999</v>
      </c>
      <c r="EX14" s="9">
        <v>10.183999999999999</v>
      </c>
      <c r="EY14" s="9">
        <v>28.558</v>
      </c>
      <c r="EZ14" s="9">
        <v>18.803000000000001</v>
      </c>
      <c r="FA14" s="9">
        <v>9.7550000000000008</v>
      </c>
      <c r="FB14" s="9">
        <v>37.378999999999998</v>
      </c>
      <c r="FC14" s="9">
        <v>15.500999999999999</v>
      </c>
      <c r="FD14" s="9">
        <v>21.878</v>
      </c>
      <c r="FE14" s="9">
        <v>470.536</v>
      </c>
      <c r="FF14" s="9">
        <v>318.96100000000001</v>
      </c>
      <c r="FG14" s="9">
        <v>151.57400000000001</v>
      </c>
      <c r="FH14" s="9">
        <v>11673.156000000001</v>
      </c>
      <c r="FI14" s="9">
        <v>6120.0429999999997</v>
      </c>
      <c r="FJ14" s="9">
        <v>5553.1130000000003</v>
      </c>
      <c r="FK14" s="9">
        <v>2319.837</v>
      </c>
      <c r="FL14" s="9">
        <v>1209.357</v>
      </c>
      <c r="FM14" s="9">
        <v>1110.48</v>
      </c>
      <c r="FN14" s="9">
        <v>978.43</v>
      </c>
      <c r="FO14" s="9">
        <v>551.36</v>
      </c>
      <c r="FP14" s="9">
        <v>427.07</v>
      </c>
      <c r="FQ14" s="9">
        <v>431.98</v>
      </c>
      <c r="FR14" s="9">
        <v>246.41900000000001</v>
      </c>
      <c r="FS14" s="9">
        <v>185.56100000000001</v>
      </c>
      <c r="FT14" s="9">
        <v>543.78800000000001</v>
      </c>
      <c r="FU14" s="9">
        <v>303.48</v>
      </c>
      <c r="FV14" s="9">
        <v>240.30799999999999</v>
      </c>
      <c r="FW14" s="9">
        <v>567.81299999999999</v>
      </c>
      <c r="FX14" s="9">
        <v>325.59800000000001</v>
      </c>
      <c r="FY14" s="9">
        <v>242.215</v>
      </c>
      <c r="FZ14" s="9">
        <v>407.41500000000002</v>
      </c>
      <c r="GA14" s="9">
        <v>223.465</v>
      </c>
      <c r="GB14" s="9">
        <v>183.95099999999999</v>
      </c>
      <c r="GC14" s="9">
        <v>300.65800000000002</v>
      </c>
      <c r="GD14" s="9">
        <v>184.29</v>
      </c>
      <c r="GE14" s="9">
        <v>116.369</v>
      </c>
      <c r="GF14" s="9">
        <v>354.07100000000003</v>
      </c>
      <c r="GG14" s="9">
        <v>181.25200000000001</v>
      </c>
      <c r="GH14" s="9">
        <v>172.81899999999999</v>
      </c>
      <c r="GI14" s="9">
        <v>132.15100000000001</v>
      </c>
      <c r="GJ14" s="9">
        <v>91.111000000000004</v>
      </c>
      <c r="GK14" s="9">
        <v>41.04</v>
      </c>
      <c r="GL14" s="9">
        <v>138.33600000000001</v>
      </c>
      <c r="GM14" s="9">
        <v>65.811000000000007</v>
      </c>
      <c r="GN14" s="9">
        <v>72.525000000000006</v>
      </c>
      <c r="GO14" s="9">
        <v>83.584000000000003</v>
      </c>
      <c r="GP14" s="9">
        <v>24.33</v>
      </c>
      <c r="GQ14" s="9">
        <v>59.253999999999998</v>
      </c>
      <c r="GR14" s="9">
        <v>323.7</v>
      </c>
      <c r="GS14" s="9">
        <v>185.81800000000001</v>
      </c>
      <c r="GT14" s="9">
        <v>137.88200000000001</v>
      </c>
      <c r="GU14" s="9">
        <v>183.66900000000001</v>
      </c>
      <c r="GV14" s="9">
        <v>131.50800000000001</v>
      </c>
      <c r="GW14" s="9">
        <v>52.16</v>
      </c>
      <c r="GX14" s="9">
        <v>75.224999999999994</v>
      </c>
      <c r="GY14" s="9">
        <v>33.134</v>
      </c>
      <c r="GZ14" s="9">
        <v>42.091000000000001</v>
      </c>
      <c r="HA14" s="9">
        <v>64.805999999999997</v>
      </c>
      <c r="HB14" s="9">
        <v>21.175999999999998</v>
      </c>
      <c r="HC14" s="9">
        <v>43.63</v>
      </c>
      <c r="HD14" s="9">
        <v>648.01</v>
      </c>
      <c r="HE14" s="9">
        <v>360.822</v>
      </c>
      <c r="HF14" s="9">
        <v>287.18700000000001</v>
      </c>
      <c r="HG14" s="9">
        <v>330.42</v>
      </c>
      <c r="HH14" s="9">
        <v>190.53800000000001</v>
      </c>
      <c r="HI14" s="9">
        <v>139.88200000000001</v>
      </c>
      <c r="HJ14" s="9">
        <v>1341.4069999999999</v>
      </c>
      <c r="HK14" s="9">
        <v>657.99699999999996</v>
      </c>
      <c r="HL14" s="9">
        <v>683.41</v>
      </c>
      <c r="HM14" s="9">
        <v>9353.3189999999995</v>
      </c>
      <c r="HN14" s="9">
        <v>4910.6850000000004</v>
      </c>
      <c r="HO14" s="9">
        <v>4442.634</v>
      </c>
      <c r="HP14" s="9">
        <v>7724.5330000000004</v>
      </c>
      <c r="HQ14" s="9">
        <v>3827.3209999999999</v>
      </c>
      <c r="HR14" s="9">
        <v>3897.212</v>
      </c>
      <c r="HS14" s="9">
        <v>7334.8850000000002</v>
      </c>
      <c r="HT14" s="9">
        <v>3637.4670000000001</v>
      </c>
      <c r="HU14" s="9">
        <v>3697.4189999999999</v>
      </c>
      <c r="HV14" s="9">
        <v>199.36799999999999</v>
      </c>
      <c r="HW14" s="9">
        <v>91.409000000000006</v>
      </c>
      <c r="HX14" s="9">
        <v>107.959</v>
      </c>
      <c r="HY14" s="9">
        <v>184.95</v>
      </c>
      <c r="HZ14" s="9">
        <v>96.403000000000006</v>
      </c>
      <c r="IA14" s="9">
        <v>88.546999999999997</v>
      </c>
      <c r="IB14" s="9">
        <v>6040.4650000000001</v>
      </c>
      <c r="IC14" s="9">
        <v>3089.3009999999999</v>
      </c>
      <c r="ID14" s="9">
        <v>2951.1640000000002</v>
      </c>
      <c r="IE14" s="9">
        <v>432.303</v>
      </c>
      <c r="IF14" s="9">
        <v>151.69999999999999</v>
      </c>
      <c r="IG14" s="9">
        <v>280.60300000000001</v>
      </c>
      <c r="IH14" s="9">
        <v>130.827</v>
      </c>
      <c r="II14" s="9">
        <v>77.525000000000006</v>
      </c>
      <c r="IJ14" s="9">
        <v>53.302</v>
      </c>
      <c r="IK14" s="9">
        <v>127.768</v>
      </c>
      <c r="IL14" s="9">
        <v>40.732999999999997</v>
      </c>
      <c r="IM14" s="9">
        <v>87.034999999999997</v>
      </c>
      <c r="IN14" s="9">
        <v>173.708</v>
      </c>
      <c r="IO14" s="9">
        <v>33.442</v>
      </c>
      <c r="IP14" s="9">
        <v>140.26599999999999</v>
      </c>
      <c r="IQ14" s="9">
        <v>354.81599999999997</v>
      </c>
    </row>
    <row r="15" spans="1:251">
      <c r="A15" s="10">
        <v>43497</v>
      </c>
      <c r="B15" s="9">
        <v>12497.77</v>
      </c>
      <c r="C15" s="9">
        <v>6602.4189999999999</v>
      </c>
      <c r="D15" s="9">
        <v>5895.3519999999999</v>
      </c>
      <c r="E15" s="9">
        <v>2370.0540000000001</v>
      </c>
      <c r="F15" s="9">
        <v>1216.7270000000001</v>
      </c>
      <c r="G15" s="9">
        <v>1153.327</v>
      </c>
      <c r="H15" s="9">
        <v>1052.9469999999999</v>
      </c>
      <c r="I15" s="9">
        <v>575.25900000000001</v>
      </c>
      <c r="J15" s="9">
        <v>477.68799999999999</v>
      </c>
      <c r="K15" s="9">
        <v>462.14</v>
      </c>
      <c r="L15" s="9">
        <v>247.02799999999999</v>
      </c>
      <c r="M15" s="9">
        <v>215.11199999999999</v>
      </c>
      <c r="N15" s="9">
        <v>589.048</v>
      </c>
      <c r="O15" s="9">
        <v>327.279</v>
      </c>
      <c r="P15" s="9">
        <v>261.76900000000001</v>
      </c>
      <c r="Q15" s="9">
        <v>594.25900000000001</v>
      </c>
      <c r="R15" s="9">
        <v>320.74</v>
      </c>
      <c r="S15" s="9">
        <v>273.52</v>
      </c>
      <c r="T15" s="9">
        <v>455.392</v>
      </c>
      <c r="U15" s="9">
        <v>252.751</v>
      </c>
      <c r="V15" s="9">
        <v>202.64099999999999</v>
      </c>
      <c r="W15" s="9">
        <v>317.11599999999999</v>
      </c>
      <c r="X15" s="9">
        <v>188.238</v>
      </c>
      <c r="Y15" s="9">
        <v>128.87700000000001</v>
      </c>
      <c r="Z15" s="9">
        <v>400.25299999999999</v>
      </c>
      <c r="AA15" s="9">
        <v>205.55</v>
      </c>
      <c r="AB15" s="9">
        <v>194.702</v>
      </c>
      <c r="AC15" s="9">
        <v>131.49199999999999</v>
      </c>
      <c r="AD15" s="9">
        <v>99.111000000000004</v>
      </c>
      <c r="AE15" s="9">
        <v>32.381</v>
      </c>
      <c r="AF15" s="9">
        <v>162.172</v>
      </c>
      <c r="AG15" s="9">
        <v>69.555000000000007</v>
      </c>
      <c r="AH15" s="9">
        <v>92.617000000000004</v>
      </c>
      <c r="AI15" s="9">
        <v>106.589</v>
      </c>
      <c r="AJ15" s="9">
        <v>36.884</v>
      </c>
      <c r="AK15" s="9">
        <v>69.704999999999998</v>
      </c>
      <c r="AL15" s="9">
        <v>335.57799999999997</v>
      </c>
      <c r="AM15" s="9">
        <v>181.47</v>
      </c>
      <c r="AN15" s="9">
        <v>154.108</v>
      </c>
      <c r="AO15" s="9">
        <v>179.22800000000001</v>
      </c>
      <c r="AP15" s="9">
        <v>122.96299999999999</v>
      </c>
      <c r="AQ15" s="9">
        <v>56.265000000000001</v>
      </c>
      <c r="AR15" s="9">
        <v>95.587000000000003</v>
      </c>
      <c r="AS15" s="9">
        <v>42.228999999999999</v>
      </c>
      <c r="AT15" s="9">
        <v>53.359000000000002</v>
      </c>
      <c r="AU15" s="9">
        <v>60.762</v>
      </c>
      <c r="AV15" s="9">
        <v>16.279</v>
      </c>
      <c r="AW15" s="9">
        <v>44.484000000000002</v>
      </c>
      <c r="AX15" s="9">
        <v>698.48500000000001</v>
      </c>
      <c r="AY15" s="9">
        <v>375.22199999999998</v>
      </c>
      <c r="AZ15" s="9">
        <v>323.26299999999998</v>
      </c>
      <c r="BA15" s="9">
        <v>354.46100000000001</v>
      </c>
      <c r="BB15" s="9">
        <v>200.03700000000001</v>
      </c>
      <c r="BC15" s="9">
        <v>154.42500000000001</v>
      </c>
      <c r="BD15" s="9">
        <v>1317.107</v>
      </c>
      <c r="BE15" s="9">
        <v>641.46799999999996</v>
      </c>
      <c r="BF15" s="9">
        <v>675.63900000000001</v>
      </c>
      <c r="BG15" s="9">
        <v>10127.717000000001</v>
      </c>
      <c r="BH15" s="9">
        <v>5385.692</v>
      </c>
      <c r="BI15" s="9">
        <v>4742.0249999999996</v>
      </c>
      <c r="BJ15" s="9">
        <v>8193.01</v>
      </c>
      <c r="BK15" s="9">
        <v>4120.1930000000002</v>
      </c>
      <c r="BL15" s="9">
        <v>4072.817</v>
      </c>
      <c r="BM15" s="9">
        <v>7779.8220000000001</v>
      </c>
      <c r="BN15" s="9">
        <v>3923.7109999999998</v>
      </c>
      <c r="BO15" s="9">
        <v>3856.1109999999999</v>
      </c>
      <c r="BP15" s="9">
        <v>213.917</v>
      </c>
      <c r="BQ15" s="9">
        <v>99.741</v>
      </c>
      <c r="BR15" s="9">
        <v>114.176</v>
      </c>
      <c r="BS15" s="9">
        <v>197.815</v>
      </c>
      <c r="BT15" s="9">
        <v>95.825000000000003</v>
      </c>
      <c r="BU15" s="9">
        <v>101.989</v>
      </c>
      <c r="BV15" s="9">
        <v>6392.8519999999999</v>
      </c>
      <c r="BW15" s="9">
        <v>3338.5709999999999</v>
      </c>
      <c r="BX15" s="9">
        <v>3054.2809999999999</v>
      </c>
      <c r="BY15" s="9">
        <v>407.52699999999999</v>
      </c>
      <c r="BZ15" s="9">
        <v>136.97800000000001</v>
      </c>
      <c r="CA15" s="9">
        <v>270.54899999999998</v>
      </c>
      <c r="CB15" s="9">
        <v>107.334</v>
      </c>
      <c r="CC15" s="9">
        <v>66.813999999999993</v>
      </c>
      <c r="CD15" s="9">
        <v>40.520000000000003</v>
      </c>
      <c r="CE15" s="9">
        <v>128.74799999999999</v>
      </c>
      <c r="CF15" s="9">
        <v>39.353999999999999</v>
      </c>
      <c r="CG15" s="9">
        <v>89.394000000000005</v>
      </c>
      <c r="CH15" s="9">
        <v>171.44399999999999</v>
      </c>
      <c r="CI15" s="9">
        <v>30.81</v>
      </c>
      <c r="CJ15" s="9">
        <v>140.63399999999999</v>
      </c>
      <c r="CK15" s="9">
        <v>393.51299999999998</v>
      </c>
      <c r="CL15" s="9">
        <v>135.61000000000001</v>
      </c>
      <c r="CM15" s="9">
        <v>257.90300000000002</v>
      </c>
      <c r="CN15" s="9">
        <v>121.268</v>
      </c>
      <c r="CO15" s="9">
        <v>76.144000000000005</v>
      </c>
      <c r="CP15" s="9">
        <v>45.124000000000002</v>
      </c>
      <c r="CQ15" s="9">
        <v>126.636</v>
      </c>
      <c r="CR15" s="9">
        <v>27.666</v>
      </c>
      <c r="CS15" s="9">
        <v>98.968999999999994</v>
      </c>
      <c r="CT15" s="9">
        <v>145.60900000000001</v>
      </c>
      <c r="CU15" s="9">
        <v>31.8</v>
      </c>
      <c r="CV15" s="9">
        <v>113.81</v>
      </c>
      <c r="CW15" s="9">
        <v>999.11800000000005</v>
      </c>
      <c r="CX15" s="9">
        <v>509.03399999999999</v>
      </c>
      <c r="CY15" s="9">
        <v>490.084</v>
      </c>
      <c r="CZ15" s="9">
        <v>913.18799999999999</v>
      </c>
      <c r="DA15" s="9">
        <v>486.32100000000003</v>
      </c>
      <c r="DB15" s="9">
        <v>426.86799999999999</v>
      </c>
      <c r="DC15" s="9">
        <v>7279.8209999999999</v>
      </c>
      <c r="DD15" s="9">
        <v>3633.8719999999998</v>
      </c>
      <c r="DE15" s="9">
        <v>3645.9490000000001</v>
      </c>
      <c r="DF15" s="9">
        <v>808.87300000000005</v>
      </c>
      <c r="DG15" s="9">
        <v>400.90699999999998</v>
      </c>
      <c r="DH15" s="9">
        <v>407.96600000000001</v>
      </c>
      <c r="DI15" s="9">
        <v>7384.1369999999997</v>
      </c>
      <c r="DJ15" s="9">
        <v>3719.2849999999999</v>
      </c>
      <c r="DK15" s="9">
        <v>3664.8519999999999</v>
      </c>
      <c r="DL15" s="9">
        <v>1313.1220000000001</v>
      </c>
      <c r="DM15" s="9">
        <v>678.03499999999997</v>
      </c>
      <c r="DN15" s="9">
        <v>635.08799999999997</v>
      </c>
      <c r="DO15" s="9">
        <v>408.93900000000002</v>
      </c>
      <c r="DP15" s="9">
        <v>209.19300000000001</v>
      </c>
      <c r="DQ15" s="9">
        <v>199.74600000000001</v>
      </c>
      <c r="DR15" s="9">
        <v>504.24900000000002</v>
      </c>
      <c r="DS15" s="9">
        <v>277.12700000000001</v>
      </c>
      <c r="DT15" s="9">
        <v>227.12200000000001</v>
      </c>
      <c r="DU15" s="9">
        <v>399.93400000000003</v>
      </c>
      <c r="DV15" s="9">
        <v>191.714</v>
      </c>
      <c r="DW15" s="9">
        <v>208.22</v>
      </c>
      <c r="DX15" s="9">
        <v>6879.8879999999999</v>
      </c>
      <c r="DY15" s="9">
        <v>3442.1579999999999</v>
      </c>
      <c r="DZ15" s="9">
        <v>3437.73</v>
      </c>
      <c r="EA15" s="9">
        <v>1934.7070000000001</v>
      </c>
      <c r="EB15" s="9">
        <v>1265.499</v>
      </c>
      <c r="EC15" s="9">
        <v>669.20799999999997</v>
      </c>
      <c r="ED15" s="9">
        <v>1247.106</v>
      </c>
      <c r="EE15" s="9">
        <v>832.82</v>
      </c>
      <c r="EF15" s="9">
        <v>414.286</v>
      </c>
      <c r="EG15" s="9">
        <v>77.733999999999995</v>
      </c>
      <c r="EH15" s="9">
        <v>43.207000000000001</v>
      </c>
      <c r="EI15" s="9">
        <v>34.527999999999999</v>
      </c>
      <c r="EJ15" s="9">
        <v>27.41</v>
      </c>
      <c r="EK15" s="9">
        <v>22.32</v>
      </c>
      <c r="EL15" s="9">
        <v>5.09</v>
      </c>
      <c r="EM15" s="9">
        <v>20.122</v>
      </c>
      <c r="EN15" s="9">
        <v>11.167</v>
      </c>
      <c r="EO15" s="9">
        <v>8.9550000000000001</v>
      </c>
      <c r="EP15" s="9">
        <v>30.202999999999999</v>
      </c>
      <c r="EQ15" s="9">
        <v>9.7189999999999994</v>
      </c>
      <c r="ER15" s="9">
        <v>20.483000000000001</v>
      </c>
      <c r="ES15" s="9">
        <v>99.262</v>
      </c>
      <c r="ET15" s="9">
        <v>63.594000000000001</v>
      </c>
      <c r="EU15" s="9">
        <v>35.667999999999999</v>
      </c>
      <c r="EV15" s="9">
        <v>34.545000000000002</v>
      </c>
      <c r="EW15" s="9">
        <v>25.664999999999999</v>
      </c>
      <c r="EX15" s="9">
        <v>8.8800000000000008</v>
      </c>
      <c r="EY15" s="9">
        <v>32.570999999999998</v>
      </c>
      <c r="EZ15" s="9">
        <v>21.163</v>
      </c>
      <c r="FA15" s="9">
        <v>11.407</v>
      </c>
      <c r="FB15" s="9">
        <v>32.146999999999998</v>
      </c>
      <c r="FC15" s="9">
        <v>16.765999999999998</v>
      </c>
      <c r="FD15" s="9">
        <v>15.381</v>
      </c>
      <c r="FE15" s="9">
        <v>510.60500000000002</v>
      </c>
      <c r="FF15" s="9">
        <v>325.87900000000002</v>
      </c>
      <c r="FG15" s="9">
        <v>184.726</v>
      </c>
      <c r="FH15" s="9">
        <v>11938.362999999999</v>
      </c>
      <c r="FI15" s="9">
        <v>6257.8720000000003</v>
      </c>
      <c r="FJ15" s="9">
        <v>5680.4920000000002</v>
      </c>
      <c r="FK15" s="9">
        <v>2344.6680000000001</v>
      </c>
      <c r="FL15" s="9">
        <v>1198.845</v>
      </c>
      <c r="FM15" s="9">
        <v>1145.8230000000001</v>
      </c>
      <c r="FN15" s="9">
        <v>1046.163</v>
      </c>
      <c r="FO15" s="9">
        <v>570.23699999999997</v>
      </c>
      <c r="FP15" s="9">
        <v>475.92500000000001</v>
      </c>
      <c r="FQ15" s="9">
        <v>460.89699999999999</v>
      </c>
      <c r="FR15" s="9">
        <v>245.898</v>
      </c>
      <c r="FS15" s="9">
        <v>214.999</v>
      </c>
      <c r="FT15" s="9">
        <v>583.50699999999995</v>
      </c>
      <c r="FU15" s="9">
        <v>323.38799999999998</v>
      </c>
      <c r="FV15" s="9">
        <v>260.11900000000003</v>
      </c>
      <c r="FW15" s="9">
        <v>590.41399999999999</v>
      </c>
      <c r="FX15" s="9">
        <v>318.19900000000001</v>
      </c>
      <c r="FY15" s="9">
        <v>272.21499999999997</v>
      </c>
      <c r="FZ15" s="9">
        <v>452.45299999999997</v>
      </c>
      <c r="GA15" s="9">
        <v>250.26900000000001</v>
      </c>
      <c r="GB15" s="9">
        <v>202.18299999999999</v>
      </c>
      <c r="GC15" s="9">
        <v>314.98099999999999</v>
      </c>
      <c r="GD15" s="9">
        <v>186.21700000000001</v>
      </c>
      <c r="GE15" s="9">
        <v>128.76400000000001</v>
      </c>
      <c r="GF15" s="9">
        <v>397.61599999999999</v>
      </c>
      <c r="GG15" s="9">
        <v>204.10499999999999</v>
      </c>
      <c r="GH15" s="9">
        <v>193.511</v>
      </c>
      <c r="GI15" s="9">
        <v>130.84</v>
      </c>
      <c r="GJ15" s="9">
        <v>98.914000000000001</v>
      </c>
      <c r="GK15" s="9">
        <v>31.925999999999998</v>
      </c>
      <c r="GL15" s="9">
        <v>161.43600000000001</v>
      </c>
      <c r="GM15" s="9">
        <v>68.819000000000003</v>
      </c>
      <c r="GN15" s="9">
        <v>92.617000000000004</v>
      </c>
      <c r="GO15" s="9">
        <v>105.34</v>
      </c>
      <c r="GP15" s="9">
        <v>36.372999999999998</v>
      </c>
      <c r="GQ15" s="9">
        <v>68.966999999999999</v>
      </c>
      <c r="GR15" s="9">
        <v>333.56599999999997</v>
      </c>
      <c r="GS15" s="9">
        <v>179.916</v>
      </c>
      <c r="GT15" s="9">
        <v>153.65</v>
      </c>
      <c r="GU15" s="9">
        <v>178.02500000000001</v>
      </c>
      <c r="GV15" s="9">
        <v>121.76</v>
      </c>
      <c r="GW15" s="9">
        <v>56.265000000000001</v>
      </c>
      <c r="GX15" s="9">
        <v>95.13</v>
      </c>
      <c r="GY15" s="9">
        <v>42.228999999999999</v>
      </c>
      <c r="GZ15" s="9">
        <v>52.901000000000003</v>
      </c>
      <c r="HA15" s="9">
        <v>60.411000000000001</v>
      </c>
      <c r="HB15" s="9">
        <v>15.928000000000001</v>
      </c>
      <c r="HC15" s="9">
        <v>44.484000000000002</v>
      </c>
      <c r="HD15" s="9">
        <v>693.63800000000003</v>
      </c>
      <c r="HE15" s="9">
        <v>371.68</v>
      </c>
      <c r="HF15" s="9">
        <v>321.95800000000003</v>
      </c>
      <c r="HG15" s="9">
        <v>352.524</v>
      </c>
      <c r="HH15" s="9">
        <v>198.55699999999999</v>
      </c>
      <c r="HI15" s="9">
        <v>153.96700000000001</v>
      </c>
      <c r="HJ15" s="9">
        <v>1298.5060000000001</v>
      </c>
      <c r="HK15" s="9">
        <v>628.60799999999995</v>
      </c>
      <c r="HL15" s="9">
        <v>669.89800000000002</v>
      </c>
      <c r="HM15" s="9">
        <v>9593.6949999999997</v>
      </c>
      <c r="HN15" s="9">
        <v>5059.0259999999998</v>
      </c>
      <c r="HO15" s="9">
        <v>4534.6689999999999</v>
      </c>
      <c r="HP15" s="9">
        <v>7913.7340000000004</v>
      </c>
      <c r="HQ15" s="9">
        <v>3981.364</v>
      </c>
      <c r="HR15" s="9">
        <v>3932.37</v>
      </c>
      <c r="HS15" s="9">
        <v>7502.7269999999999</v>
      </c>
      <c r="HT15" s="9">
        <v>3787.0630000000001</v>
      </c>
      <c r="HU15" s="9">
        <v>3715.6640000000002</v>
      </c>
      <c r="HV15" s="9">
        <v>213.637</v>
      </c>
      <c r="HW15" s="9">
        <v>99.460999999999999</v>
      </c>
      <c r="HX15" s="9">
        <v>114.176</v>
      </c>
      <c r="HY15" s="9">
        <v>195.91399999999999</v>
      </c>
      <c r="HZ15" s="9">
        <v>93.924000000000007</v>
      </c>
      <c r="IA15" s="9">
        <v>101.989</v>
      </c>
      <c r="IB15" s="9">
        <v>6182.0129999999999</v>
      </c>
      <c r="IC15" s="9">
        <v>3229.2890000000002</v>
      </c>
      <c r="ID15" s="9">
        <v>2952.7240000000002</v>
      </c>
      <c r="IE15" s="9">
        <v>403.45499999999998</v>
      </c>
      <c r="IF15" s="9">
        <v>135.113</v>
      </c>
      <c r="IG15" s="9">
        <v>268.34300000000002</v>
      </c>
      <c r="IH15" s="9">
        <v>106.09099999999999</v>
      </c>
      <c r="II15" s="9">
        <v>65.915999999999997</v>
      </c>
      <c r="IJ15" s="9">
        <v>40.176000000000002</v>
      </c>
      <c r="IK15" s="9">
        <v>127.738</v>
      </c>
      <c r="IL15" s="9">
        <v>38.731999999999999</v>
      </c>
      <c r="IM15" s="9">
        <v>89.006</v>
      </c>
      <c r="IN15" s="9">
        <v>169.626</v>
      </c>
      <c r="IO15" s="9">
        <v>30.465</v>
      </c>
      <c r="IP15" s="9">
        <v>139.161</v>
      </c>
      <c r="IQ15" s="9">
        <v>369.53100000000001</v>
      </c>
    </row>
    <row r="16" spans="1:251">
      <c r="A16" s="10">
        <v>43862</v>
      </c>
      <c r="B16" s="9">
        <v>12692.373</v>
      </c>
      <c r="C16" s="9">
        <v>6653.4560000000001</v>
      </c>
      <c r="D16" s="9">
        <v>6038.9170000000004</v>
      </c>
      <c r="E16" s="9">
        <v>2330.6660000000002</v>
      </c>
      <c r="F16" s="9">
        <v>1188.5640000000001</v>
      </c>
      <c r="G16" s="9">
        <v>1142.1020000000001</v>
      </c>
      <c r="H16" s="9">
        <v>1024.742</v>
      </c>
      <c r="I16" s="9">
        <v>558.21199999999999</v>
      </c>
      <c r="J16" s="9">
        <v>466.53</v>
      </c>
      <c r="K16" s="9">
        <v>497.76499999999999</v>
      </c>
      <c r="L16" s="9">
        <v>274.99400000000003</v>
      </c>
      <c r="M16" s="9">
        <v>222.77099999999999</v>
      </c>
      <c r="N16" s="9">
        <v>526.11</v>
      </c>
      <c r="O16" s="9">
        <v>282.64</v>
      </c>
      <c r="P16" s="9">
        <v>243.46899999999999</v>
      </c>
      <c r="Q16" s="9">
        <v>589.6</v>
      </c>
      <c r="R16" s="9">
        <v>321.74</v>
      </c>
      <c r="S16" s="9">
        <v>267.85899999999998</v>
      </c>
      <c r="T16" s="9">
        <v>432.82799999999997</v>
      </c>
      <c r="U16" s="9">
        <v>235.166</v>
      </c>
      <c r="V16" s="9">
        <v>197.66200000000001</v>
      </c>
      <c r="W16" s="9">
        <v>353.09399999999999</v>
      </c>
      <c r="X16" s="9">
        <v>207.47300000000001</v>
      </c>
      <c r="Y16" s="9">
        <v>145.62100000000001</v>
      </c>
      <c r="Z16" s="9">
        <v>333.75900000000001</v>
      </c>
      <c r="AA16" s="9">
        <v>171.59700000000001</v>
      </c>
      <c r="AB16" s="9">
        <v>162.16300000000001</v>
      </c>
      <c r="AC16" s="9">
        <v>120.001</v>
      </c>
      <c r="AD16" s="9">
        <v>88.016000000000005</v>
      </c>
      <c r="AE16" s="9">
        <v>31.984999999999999</v>
      </c>
      <c r="AF16" s="9">
        <v>119.96599999999999</v>
      </c>
      <c r="AG16" s="9">
        <v>54.862000000000002</v>
      </c>
      <c r="AH16" s="9">
        <v>65.103999999999999</v>
      </c>
      <c r="AI16" s="9">
        <v>93.793000000000006</v>
      </c>
      <c r="AJ16" s="9">
        <v>28.719000000000001</v>
      </c>
      <c r="AK16" s="9">
        <v>65.073999999999998</v>
      </c>
      <c r="AL16" s="9">
        <v>337.88900000000001</v>
      </c>
      <c r="AM16" s="9">
        <v>179.142</v>
      </c>
      <c r="AN16" s="9">
        <v>158.74700000000001</v>
      </c>
      <c r="AO16" s="9">
        <v>175.14699999999999</v>
      </c>
      <c r="AP16" s="9">
        <v>119.77500000000001</v>
      </c>
      <c r="AQ16" s="9">
        <v>55.372</v>
      </c>
      <c r="AR16" s="9">
        <v>93.814999999999998</v>
      </c>
      <c r="AS16" s="9">
        <v>40.591000000000001</v>
      </c>
      <c r="AT16" s="9">
        <v>53.223999999999997</v>
      </c>
      <c r="AU16" s="9">
        <v>68.927000000000007</v>
      </c>
      <c r="AV16" s="9">
        <v>18.776</v>
      </c>
      <c r="AW16" s="9">
        <v>50.151000000000003</v>
      </c>
      <c r="AX16" s="9">
        <v>702.07299999999998</v>
      </c>
      <c r="AY16" s="9">
        <v>369.50700000000001</v>
      </c>
      <c r="AZ16" s="9">
        <v>332.56599999999997</v>
      </c>
      <c r="BA16" s="9">
        <v>322.66899999999998</v>
      </c>
      <c r="BB16" s="9">
        <v>188.70500000000001</v>
      </c>
      <c r="BC16" s="9">
        <v>133.964</v>
      </c>
      <c r="BD16" s="9">
        <v>1305.924</v>
      </c>
      <c r="BE16" s="9">
        <v>630.35199999999998</v>
      </c>
      <c r="BF16" s="9">
        <v>675.572</v>
      </c>
      <c r="BG16" s="9">
        <v>10361.707</v>
      </c>
      <c r="BH16" s="9">
        <v>5464.8919999999998</v>
      </c>
      <c r="BI16" s="9">
        <v>4896.8149999999996</v>
      </c>
      <c r="BJ16" s="9">
        <v>8437.16</v>
      </c>
      <c r="BK16" s="9">
        <v>4208.3190000000004</v>
      </c>
      <c r="BL16" s="9">
        <v>4228.8410000000003</v>
      </c>
      <c r="BM16" s="9">
        <v>8016.9650000000001</v>
      </c>
      <c r="BN16" s="9">
        <v>4011.623</v>
      </c>
      <c r="BO16" s="9">
        <v>4005.3429999999998</v>
      </c>
      <c r="BP16" s="9">
        <v>202.33699999999999</v>
      </c>
      <c r="BQ16" s="9">
        <v>86.253</v>
      </c>
      <c r="BR16" s="9">
        <v>116.084</v>
      </c>
      <c r="BS16" s="9">
        <v>214.61199999999999</v>
      </c>
      <c r="BT16" s="9">
        <v>109.369</v>
      </c>
      <c r="BU16" s="9">
        <v>105.24299999999999</v>
      </c>
      <c r="BV16" s="9">
        <v>6375.6959999999999</v>
      </c>
      <c r="BW16" s="9">
        <v>3268.8620000000001</v>
      </c>
      <c r="BX16" s="9">
        <v>3106.8339999999998</v>
      </c>
      <c r="BY16" s="9">
        <v>456.29</v>
      </c>
      <c r="BZ16" s="9">
        <v>154.63</v>
      </c>
      <c r="CA16" s="9">
        <v>301.66000000000003</v>
      </c>
      <c r="CB16" s="9">
        <v>121.032</v>
      </c>
      <c r="CC16" s="9">
        <v>67.131</v>
      </c>
      <c r="CD16" s="9">
        <v>53.901000000000003</v>
      </c>
      <c r="CE16" s="9">
        <v>138.54599999999999</v>
      </c>
      <c r="CF16" s="9">
        <v>45.390999999999998</v>
      </c>
      <c r="CG16" s="9">
        <v>93.155000000000001</v>
      </c>
      <c r="CH16" s="9">
        <v>196.71100000000001</v>
      </c>
      <c r="CI16" s="9">
        <v>42.106999999999999</v>
      </c>
      <c r="CJ16" s="9">
        <v>154.60400000000001</v>
      </c>
      <c r="CK16" s="9">
        <v>422.65699999999998</v>
      </c>
      <c r="CL16" s="9">
        <v>153.446</v>
      </c>
      <c r="CM16" s="9">
        <v>269.21100000000001</v>
      </c>
      <c r="CN16" s="9">
        <v>121.416</v>
      </c>
      <c r="CO16" s="9">
        <v>77.69</v>
      </c>
      <c r="CP16" s="9">
        <v>43.725999999999999</v>
      </c>
      <c r="CQ16" s="9">
        <v>142.601</v>
      </c>
      <c r="CR16" s="9">
        <v>39.576000000000001</v>
      </c>
      <c r="CS16" s="9">
        <v>103.02500000000001</v>
      </c>
      <c r="CT16" s="9">
        <v>158.63999999999999</v>
      </c>
      <c r="CU16" s="9">
        <v>36.18</v>
      </c>
      <c r="CV16" s="9">
        <v>122.459</v>
      </c>
      <c r="CW16" s="9">
        <v>1182.5170000000001</v>
      </c>
      <c r="CX16" s="9">
        <v>631.38099999999997</v>
      </c>
      <c r="CY16" s="9">
        <v>551.13499999999999</v>
      </c>
      <c r="CZ16" s="9">
        <v>915.56799999999998</v>
      </c>
      <c r="DA16" s="9">
        <v>453.97800000000001</v>
      </c>
      <c r="DB16" s="9">
        <v>461.59</v>
      </c>
      <c r="DC16" s="9">
        <v>7521.5919999999996</v>
      </c>
      <c r="DD16" s="9">
        <v>3754.3409999999999</v>
      </c>
      <c r="DE16" s="9">
        <v>3767.2510000000002</v>
      </c>
      <c r="DF16" s="9">
        <v>791.48299999999995</v>
      </c>
      <c r="DG16" s="9">
        <v>383.02100000000002</v>
      </c>
      <c r="DH16" s="9">
        <v>408.46199999999999</v>
      </c>
      <c r="DI16" s="9">
        <v>7645.6769999999997</v>
      </c>
      <c r="DJ16" s="9">
        <v>3825.2979999999998</v>
      </c>
      <c r="DK16" s="9">
        <v>3820.3780000000002</v>
      </c>
      <c r="DL16" s="9">
        <v>1279.6769999999999</v>
      </c>
      <c r="DM16" s="9">
        <v>633.28899999999999</v>
      </c>
      <c r="DN16" s="9">
        <v>646.38699999999994</v>
      </c>
      <c r="DO16" s="9">
        <v>427.37400000000002</v>
      </c>
      <c r="DP16" s="9">
        <v>203.709</v>
      </c>
      <c r="DQ16" s="9">
        <v>223.66499999999999</v>
      </c>
      <c r="DR16" s="9">
        <v>488.19400000000002</v>
      </c>
      <c r="DS16" s="9">
        <v>250.26900000000001</v>
      </c>
      <c r="DT16" s="9">
        <v>237.92500000000001</v>
      </c>
      <c r="DU16" s="9">
        <v>364.10899999999998</v>
      </c>
      <c r="DV16" s="9">
        <v>179.31100000000001</v>
      </c>
      <c r="DW16" s="9">
        <v>184.798</v>
      </c>
      <c r="DX16" s="9">
        <v>7157.4830000000002</v>
      </c>
      <c r="DY16" s="9">
        <v>3575.03</v>
      </c>
      <c r="DZ16" s="9">
        <v>3582.453</v>
      </c>
      <c r="EA16" s="9">
        <v>1924.548</v>
      </c>
      <c r="EB16" s="9">
        <v>1256.5730000000001</v>
      </c>
      <c r="EC16" s="9">
        <v>667.97400000000005</v>
      </c>
      <c r="ED16" s="9">
        <v>1181.0730000000001</v>
      </c>
      <c r="EE16" s="9">
        <v>784.06600000000003</v>
      </c>
      <c r="EF16" s="9">
        <v>397.00599999999997</v>
      </c>
      <c r="EG16" s="9">
        <v>83.096999999999994</v>
      </c>
      <c r="EH16" s="9">
        <v>48.982999999999997</v>
      </c>
      <c r="EI16" s="9">
        <v>34.113999999999997</v>
      </c>
      <c r="EJ16" s="9">
        <v>26.266999999999999</v>
      </c>
      <c r="EK16" s="9">
        <v>21.5</v>
      </c>
      <c r="EL16" s="9">
        <v>4.7670000000000003</v>
      </c>
      <c r="EM16" s="9">
        <v>27.140999999999998</v>
      </c>
      <c r="EN16" s="9">
        <v>19.006</v>
      </c>
      <c r="EO16" s="9">
        <v>8.1340000000000003</v>
      </c>
      <c r="EP16" s="9">
        <v>29.69</v>
      </c>
      <c r="EQ16" s="9">
        <v>8.4770000000000003</v>
      </c>
      <c r="ER16" s="9">
        <v>21.213000000000001</v>
      </c>
      <c r="ES16" s="9">
        <v>96.116</v>
      </c>
      <c r="ET16" s="9">
        <v>55.064999999999998</v>
      </c>
      <c r="EU16" s="9">
        <v>41.051000000000002</v>
      </c>
      <c r="EV16" s="9">
        <v>30.960999999999999</v>
      </c>
      <c r="EW16" s="9">
        <v>22.841000000000001</v>
      </c>
      <c r="EX16" s="9">
        <v>8.1199999999999992</v>
      </c>
      <c r="EY16" s="9">
        <v>30.716000000000001</v>
      </c>
      <c r="EZ16" s="9">
        <v>17.8</v>
      </c>
      <c r="FA16" s="9">
        <v>12.916</v>
      </c>
      <c r="FB16" s="9">
        <v>34.439</v>
      </c>
      <c r="FC16" s="9">
        <v>14.423999999999999</v>
      </c>
      <c r="FD16" s="9">
        <v>20.015000000000001</v>
      </c>
      <c r="FE16" s="9">
        <v>564.26199999999994</v>
      </c>
      <c r="FF16" s="9">
        <v>368.459</v>
      </c>
      <c r="FG16" s="9">
        <v>195.803</v>
      </c>
      <c r="FH16" s="9">
        <v>12109.671</v>
      </c>
      <c r="FI16" s="9">
        <v>6309.4880000000003</v>
      </c>
      <c r="FJ16" s="9">
        <v>5800.183</v>
      </c>
      <c r="FK16" s="9">
        <v>2307.7460000000001</v>
      </c>
      <c r="FL16" s="9">
        <v>1175.7650000000001</v>
      </c>
      <c r="FM16" s="9">
        <v>1131.98</v>
      </c>
      <c r="FN16" s="9">
        <v>1019.422</v>
      </c>
      <c r="FO16" s="9">
        <v>555.37800000000004</v>
      </c>
      <c r="FP16" s="9">
        <v>464.04300000000001</v>
      </c>
      <c r="FQ16" s="9">
        <v>495.57100000000003</v>
      </c>
      <c r="FR16" s="9">
        <v>272.94400000000002</v>
      </c>
      <c r="FS16" s="9">
        <v>222.62700000000001</v>
      </c>
      <c r="FT16" s="9">
        <v>522.98199999999997</v>
      </c>
      <c r="FU16" s="9">
        <v>281.85700000000003</v>
      </c>
      <c r="FV16" s="9">
        <v>241.126</v>
      </c>
      <c r="FW16" s="9">
        <v>587.31500000000005</v>
      </c>
      <c r="FX16" s="9">
        <v>319.95999999999998</v>
      </c>
      <c r="FY16" s="9">
        <v>267.35500000000002</v>
      </c>
      <c r="FZ16" s="9">
        <v>429.79199999999997</v>
      </c>
      <c r="GA16" s="9">
        <v>234.113</v>
      </c>
      <c r="GB16" s="9">
        <v>195.68</v>
      </c>
      <c r="GC16" s="9">
        <v>351.76499999999999</v>
      </c>
      <c r="GD16" s="9">
        <v>206.28700000000001</v>
      </c>
      <c r="GE16" s="9">
        <v>145.47800000000001</v>
      </c>
      <c r="GF16" s="9">
        <v>332.42500000000001</v>
      </c>
      <c r="GG16" s="9">
        <v>170.624</v>
      </c>
      <c r="GH16" s="9">
        <v>161.80099999999999</v>
      </c>
      <c r="GI16" s="9">
        <v>119.64</v>
      </c>
      <c r="GJ16" s="9">
        <v>88.016000000000005</v>
      </c>
      <c r="GK16" s="9">
        <v>31.623999999999999</v>
      </c>
      <c r="GL16" s="9">
        <v>119.96599999999999</v>
      </c>
      <c r="GM16" s="9">
        <v>54.862000000000002</v>
      </c>
      <c r="GN16" s="9">
        <v>65.103999999999999</v>
      </c>
      <c r="GO16" s="9">
        <v>92.82</v>
      </c>
      <c r="GP16" s="9">
        <v>27.745999999999999</v>
      </c>
      <c r="GQ16" s="9">
        <v>65.073999999999998</v>
      </c>
      <c r="GR16" s="9">
        <v>335.23099999999999</v>
      </c>
      <c r="GS16" s="9">
        <v>178.46700000000001</v>
      </c>
      <c r="GT16" s="9">
        <v>156.76400000000001</v>
      </c>
      <c r="GU16" s="9">
        <v>174.67500000000001</v>
      </c>
      <c r="GV16" s="9">
        <v>119.304</v>
      </c>
      <c r="GW16" s="9">
        <v>55.372</v>
      </c>
      <c r="GX16" s="9">
        <v>93.341999999999999</v>
      </c>
      <c r="GY16" s="9">
        <v>40.387999999999998</v>
      </c>
      <c r="GZ16" s="9">
        <v>52.954000000000001</v>
      </c>
      <c r="HA16" s="9">
        <v>67.215000000000003</v>
      </c>
      <c r="HB16" s="9">
        <v>18.776</v>
      </c>
      <c r="HC16" s="9">
        <v>48.438000000000002</v>
      </c>
      <c r="HD16" s="9">
        <v>698.36199999999997</v>
      </c>
      <c r="HE16" s="9">
        <v>366.875</v>
      </c>
      <c r="HF16" s="9">
        <v>331.48700000000002</v>
      </c>
      <c r="HG16" s="9">
        <v>321.05900000000003</v>
      </c>
      <c r="HH16" s="9">
        <v>188.50299999999999</v>
      </c>
      <c r="HI16" s="9">
        <v>132.55600000000001</v>
      </c>
      <c r="HJ16" s="9">
        <v>1288.3240000000001</v>
      </c>
      <c r="HK16" s="9">
        <v>620.38699999999994</v>
      </c>
      <c r="HL16" s="9">
        <v>667.93700000000001</v>
      </c>
      <c r="HM16" s="9">
        <v>9801.9249999999993</v>
      </c>
      <c r="HN16" s="9">
        <v>5133.723</v>
      </c>
      <c r="HO16" s="9">
        <v>4668.2020000000002</v>
      </c>
      <c r="HP16" s="9">
        <v>8132.5349999999999</v>
      </c>
      <c r="HQ16" s="9">
        <v>4054.011</v>
      </c>
      <c r="HR16" s="9">
        <v>4078.5239999999999</v>
      </c>
      <c r="HS16" s="9">
        <v>7717.2079999999996</v>
      </c>
      <c r="HT16" s="9">
        <v>3860.069</v>
      </c>
      <c r="HU16" s="9">
        <v>3857.1390000000001</v>
      </c>
      <c r="HV16" s="9">
        <v>201.428</v>
      </c>
      <c r="HW16" s="9">
        <v>85.537999999999997</v>
      </c>
      <c r="HX16" s="9">
        <v>115.89</v>
      </c>
      <c r="HY16" s="9">
        <v>211.774</v>
      </c>
      <c r="HZ16" s="9">
        <v>107.616</v>
      </c>
      <c r="IA16" s="9">
        <v>104.158</v>
      </c>
      <c r="IB16" s="9">
        <v>6147.6779999999999</v>
      </c>
      <c r="IC16" s="9">
        <v>3156.261</v>
      </c>
      <c r="ID16" s="9">
        <v>2991.4160000000002</v>
      </c>
      <c r="IE16" s="9">
        <v>448.03699999999998</v>
      </c>
      <c r="IF16" s="9">
        <v>150.328</v>
      </c>
      <c r="IG16" s="9">
        <v>297.70999999999998</v>
      </c>
      <c r="IH16" s="9">
        <v>119.602</v>
      </c>
      <c r="II16" s="9">
        <v>66.442999999999998</v>
      </c>
      <c r="IJ16" s="9">
        <v>53.158999999999999</v>
      </c>
      <c r="IK16" s="9">
        <v>135.529</v>
      </c>
      <c r="IL16" s="9">
        <v>43.545000000000002</v>
      </c>
      <c r="IM16" s="9">
        <v>91.983999999999995</v>
      </c>
      <c r="IN16" s="9">
        <v>192.90600000000001</v>
      </c>
      <c r="IO16" s="9">
        <v>40.338999999999999</v>
      </c>
      <c r="IP16" s="9">
        <v>152.56700000000001</v>
      </c>
      <c r="IQ16" s="9">
        <v>395.83100000000002</v>
      </c>
    </row>
    <row r="17" spans="1:251">
      <c r="A17" s="10">
        <v>44228</v>
      </c>
      <c r="B17" s="9">
        <v>12655.807000000001</v>
      </c>
      <c r="C17" s="9">
        <v>6628.0460000000003</v>
      </c>
      <c r="D17" s="9">
        <v>6027.7610000000004</v>
      </c>
      <c r="E17" s="9">
        <v>2209.4140000000002</v>
      </c>
      <c r="F17" s="9">
        <v>1107.1379999999999</v>
      </c>
      <c r="G17" s="9">
        <v>1102.2760000000001</v>
      </c>
      <c r="H17" s="9">
        <v>943.28300000000002</v>
      </c>
      <c r="I17" s="9">
        <v>492.13400000000001</v>
      </c>
      <c r="J17" s="9">
        <v>451.149</v>
      </c>
      <c r="K17" s="9">
        <v>387.95800000000003</v>
      </c>
      <c r="L17" s="9">
        <v>202.221</v>
      </c>
      <c r="M17" s="9">
        <v>185.73699999999999</v>
      </c>
      <c r="N17" s="9">
        <v>552.05899999999997</v>
      </c>
      <c r="O17" s="9">
        <v>288.36</v>
      </c>
      <c r="P17" s="9">
        <v>263.69900000000001</v>
      </c>
      <c r="Q17" s="9">
        <v>496.82299999999998</v>
      </c>
      <c r="R17" s="9">
        <v>257.54399999999998</v>
      </c>
      <c r="S17" s="9">
        <v>239.27799999999999</v>
      </c>
      <c r="T17" s="9">
        <v>440.18099999999998</v>
      </c>
      <c r="U17" s="9">
        <v>229.715</v>
      </c>
      <c r="V17" s="9">
        <v>210.46700000000001</v>
      </c>
      <c r="W17" s="9">
        <v>300.779</v>
      </c>
      <c r="X17" s="9">
        <v>168.62</v>
      </c>
      <c r="Y17" s="9">
        <v>132.15899999999999</v>
      </c>
      <c r="Z17" s="9">
        <v>353.45</v>
      </c>
      <c r="AA17" s="9">
        <v>174.28200000000001</v>
      </c>
      <c r="AB17" s="9">
        <v>179.16900000000001</v>
      </c>
      <c r="AC17" s="9">
        <v>110.154</v>
      </c>
      <c r="AD17" s="9">
        <v>68.796000000000006</v>
      </c>
      <c r="AE17" s="9">
        <v>41.356999999999999</v>
      </c>
      <c r="AF17" s="9">
        <v>140.55600000000001</v>
      </c>
      <c r="AG17" s="9">
        <v>70.081999999999994</v>
      </c>
      <c r="AH17" s="9">
        <v>70.474999999999994</v>
      </c>
      <c r="AI17" s="9">
        <v>102.74</v>
      </c>
      <c r="AJ17" s="9">
        <v>35.402999999999999</v>
      </c>
      <c r="AK17" s="9">
        <v>67.337000000000003</v>
      </c>
      <c r="AL17" s="9">
        <v>289.053</v>
      </c>
      <c r="AM17" s="9">
        <v>149.233</v>
      </c>
      <c r="AN17" s="9">
        <v>139.821</v>
      </c>
      <c r="AO17" s="9">
        <v>131.584</v>
      </c>
      <c r="AP17" s="9">
        <v>83.605000000000004</v>
      </c>
      <c r="AQ17" s="9">
        <v>47.98</v>
      </c>
      <c r="AR17" s="9">
        <v>97.173000000000002</v>
      </c>
      <c r="AS17" s="9">
        <v>47.704999999999998</v>
      </c>
      <c r="AT17" s="9">
        <v>49.468000000000004</v>
      </c>
      <c r="AU17" s="9">
        <v>60.295999999999999</v>
      </c>
      <c r="AV17" s="9">
        <v>17.922999999999998</v>
      </c>
      <c r="AW17" s="9">
        <v>42.372999999999998</v>
      </c>
      <c r="AX17" s="9">
        <v>628.18100000000004</v>
      </c>
      <c r="AY17" s="9">
        <v>325.80700000000002</v>
      </c>
      <c r="AZ17" s="9">
        <v>302.37400000000002</v>
      </c>
      <c r="BA17" s="9">
        <v>315.10199999999998</v>
      </c>
      <c r="BB17" s="9">
        <v>166.327</v>
      </c>
      <c r="BC17" s="9">
        <v>148.77500000000001</v>
      </c>
      <c r="BD17" s="9">
        <v>1266.1310000000001</v>
      </c>
      <c r="BE17" s="9">
        <v>615.00300000000004</v>
      </c>
      <c r="BF17" s="9">
        <v>651.12699999999995</v>
      </c>
      <c r="BG17" s="9">
        <v>10446.393</v>
      </c>
      <c r="BH17" s="9">
        <v>5520.9080000000004</v>
      </c>
      <c r="BI17" s="9">
        <v>4925.4849999999997</v>
      </c>
      <c r="BJ17" s="9">
        <v>8486.4840000000004</v>
      </c>
      <c r="BK17" s="9">
        <v>4260.5680000000002</v>
      </c>
      <c r="BL17" s="9">
        <v>4225.915</v>
      </c>
      <c r="BM17" s="9">
        <v>8062.0780000000004</v>
      </c>
      <c r="BN17" s="9">
        <v>4071.3229999999999</v>
      </c>
      <c r="BO17" s="9">
        <v>3990.7550000000001</v>
      </c>
      <c r="BP17" s="9">
        <v>233.55199999999999</v>
      </c>
      <c r="BQ17" s="9">
        <v>97.760999999999996</v>
      </c>
      <c r="BR17" s="9">
        <v>135.791</v>
      </c>
      <c r="BS17" s="9">
        <v>183.27099999999999</v>
      </c>
      <c r="BT17" s="9">
        <v>86.819000000000003</v>
      </c>
      <c r="BU17" s="9">
        <v>96.451999999999998</v>
      </c>
      <c r="BV17" s="9">
        <v>6170.6279999999997</v>
      </c>
      <c r="BW17" s="9">
        <v>3201.279</v>
      </c>
      <c r="BX17" s="9">
        <v>2969.3490000000002</v>
      </c>
      <c r="BY17" s="9">
        <v>588.04100000000005</v>
      </c>
      <c r="BZ17" s="9">
        <v>215.93</v>
      </c>
      <c r="CA17" s="9">
        <v>372.11099999999999</v>
      </c>
      <c r="CB17" s="9">
        <v>138.09800000000001</v>
      </c>
      <c r="CC17" s="9">
        <v>83.515000000000001</v>
      </c>
      <c r="CD17" s="9">
        <v>54.582999999999998</v>
      </c>
      <c r="CE17" s="9">
        <v>223.625</v>
      </c>
      <c r="CF17" s="9">
        <v>88.695999999999998</v>
      </c>
      <c r="CG17" s="9">
        <v>134.93</v>
      </c>
      <c r="CH17" s="9">
        <v>226.31800000000001</v>
      </c>
      <c r="CI17" s="9">
        <v>43.719000000000001</v>
      </c>
      <c r="CJ17" s="9">
        <v>182.59899999999999</v>
      </c>
      <c r="CK17" s="9">
        <v>541.93299999999999</v>
      </c>
      <c r="CL17" s="9">
        <v>220.22200000000001</v>
      </c>
      <c r="CM17" s="9">
        <v>321.71100000000001</v>
      </c>
      <c r="CN17" s="9">
        <v>163.08099999999999</v>
      </c>
      <c r="CO17" s="9">
        <v>109.759</v>
      </c>
      <c r="CP17" s="9">
        <v>53.320999999999998</v>
      </c>
      <c r="CQ17" s="9">
        <v>176.28</v>
      </c>
      <c r="CR17" s="9">
        <v>62.832000000000001</v>
      </c>
      <c r="CS17" s="9">
        <v>113.44799999999999</v>
      </c>
      <c r="CT17" s="9">
        <v>202.572</v>
      </c>
      <c r="CU17" s="9">
        <v>47.631</v>
      </c>
      <c r="CV17" s="9">
        <v>154.941</v>
      </c>
      <c r="CW17" s="9">
        <v>1185.8820000000001</v>
      </c>
      <c r="CX17" s="9">
        <v>623.13699999999994</v>
      </c>
      <c r="CY17" s="9">
        <v>562.745</v>
      </c>
      <c r="CZ17" s="9">
        <v>864.702</v>
      </c>
      <c r="DA17" s="9">
        <v>419.54700000000003</v>
      </c>
      <c r="DB17" s="9">
        <v>445.15499999999997</v>
      </c>
      <c r="DC17" s="9">
        <v>7621.7809999999999</v>
      </c>
      <c r="DD17" s="9">
        <v>3841.0210000000002</v>
      </c>
      <c r="DE17" s="9">
        <v>3780.76</v>
      </c>
      <c r="DF17" s="9">
        <v>840.46799999999996</v>
      </c>
      <c r="DG17" s="9">
        <v>379.82799999999997</v>
      </c>
      <c r="DH17" s="9">
        <v>460.64</v>
      </c>
      <c r="DI17" s="9">
        <v>7646.0150000000003</v>
      </c>
      <c r="DJ17" s="9">
        <v>3880.74</v>
      </c>
      <c r="DK17" s="9">
        <v>3765.2750000000001</v>
      </c>
      <c r="DL17" s="9">
        <v>1292.3889999999999</v>
      </c>
      <c r="DM17" s="9">
        <v>607.28099999999995</v>
      </c>
      <c r="DN17" s="9">
        <v>685.10699999999997</v>
      </c>
      <c r="DO17" s="9">
        <v>412.78199999999998</v>
      </c>
      <c r="DP17" s="9">
        <v>192.095</v>
      </c>
      <c r="DQ17" s="9">
        <v>220.68799999999999</v>
      </c>
      <c r="DR17" s="9">
        <v>451.92</v>
      </c>
      <c r="DS17" s="9">
        <v>227.453</v>
      </c>
      <c r="DT17" s="9">
        <v>224.46700000000001</v>
      </c>
      <c r="DU17" s="9">
        <v>427.68599999999998</v>
      </c>
      <c r="DV17" s="9">
        <v>187.73400000000001</v>
      </c>
      <c r="DW17" s="9">
        <v>239.952</v>
      </c>
      <c r="DX17" s="9">
        <v>7194.0950000000003</v>
      </c>
      <c r="DY17" s="9">
        <v>3653.2869999999998</v>
      </c>
      <c r="DZ17" s="9">
        <v>3540.808</v>
      </c>
      <c r="EA17" s="9">
        <v>1959.9090000000001</v>
      </c>
      <c r="EB17" s="9">
        <v>1260.3399999999999</v>
      </c>
      <c r="EC17" s="9">
        <v>699.57</v>
      </c>
      <c r="ED17" s="9">
        <v>1109.828</v>
      </c>
      <c r="EE17" s="9">
        <v>726.92399999999998</v>
      </c>
      <c r="EF17" s="9">
        <v>382.904</v>
      </c>
      <c r="EG17" s="9">
        <v>125.77800000000001</v>
      </c>
      <c r="EH17" s="9">
        <v>70.692999999999998</v>
      </c>
      <c r="EI17" s="9">
        <v>55.085999999999999</v>
      </c>
      <c r="EJ17" s="9">
        <v>36.378999999999998</v>
      </c>
      <c r="EK17" s="9">
        <v>24.198</v>
      </c>
      <c r="EL17" s="9">
        <v>12.180999999999999</v>
      </c>
      <c r="EM17" s="9">
        <v>52.436</v>
      </c>
      <c r="EN17" s="9">
        <v>32.911000000000001</v>
      </c>
      <c r="EO17" s="9">
        <v>19.524999999999999</v>
      </c>
      <c r="EP17" s="9">
        <v>36.963000000000001</v>
      </c>
      <c r="EQ17" s="9">
        <v>13.584</v>
      </c>
      <c r="ER17" s="9">
        <v>23.38</v>
      </c>
      <c r="ES17" s="9">
        <v>202.68</v>
      </c>
      <c r="ET17" s="9">
        <v>115.666</v>
      </c>
      <c r="EU17" s="9">
        <v>87.013999999999996</v>
      </c>
      <c r="EV17" s="9">
        <v>62.957000000000001</v>
      </c>
      <c r="EW17" s="9">
        <v>43.006</v>
      </c>
      <c r="EX17" s="9">
        <v>19.95</v>
      </c>
      <c r="EY17" s="9">
        <v>72.25</v>
      </c>
      <c r="EZ17" s="9">
        <v>45.789000000000001</v>
      </c>
      <c r="FA17" s="9">
        <v>26.460999999999999</v>
      </c>
      <c r="FB17" s="9">
        <v>67.472999999999999</v>
      </c>
      <c r="FC17" s="9">
        <v>26.870999999999999</v>
      </c>
      <c r="FD17" s="9">
        <v>40.601999999999997</v>
      </c>
      <c r="FE17" s="9">
        <v>521.62400000000002</v>
      </c>
      <c r="FF17" s="9">
        <v>347.05700000000002</v>
      </c>
      <c r="FG17" s="9">
        <v>174.56700000000001</v>
      </c>
      <c r="FH17" s="9">
        <v>12021.635</v>
      </c>
      <c r="FI17" s="9">
        <v>6241.7579999999998</v>
      </c>
      <c r="FJ17" s="9">
        <v>5779.8770000000004</v>
      </c>
      <c r="FK17" s="9">
        <v>2188.5529999999999</v>
      </c>
      <c r="FL17" s="9">
        <v>1094.08</v>
      </c>
      <c r="FM17" s="9">
        <v>1094.473</v>
      </c>
      <c r="FN17" s="9">
        <v>937.82</v>
      </c>
      <c r="FO17" s="9">
        <v>488.48500000000001</v>
      </c>
      <c r="FP17" s="9">
        <v>449.33600000000001</v>
      </c>
      <c r="FQ17" s="9">
        <v>385.60399999999998</v>
      </c>
      <c r="FR17" s="9">
        <v>200.38300000000001</v>
      </c>
      <c r="FS17" s="9">
        <v>185.221</v>
      </c>
      <c r="FT17" s="9">
        <v>548.95100000000002</v>
      </c>
      <c r="FU17" s="9">
        <v>286.548</v>
      </c>
      <c r="FV17" s="9">
        <v>262.40199999999999</v>
      </c>
      <c r="FW17" s="9">
        <v>492.84899999999999</v>
      </c>
      <c r="FX17" s="9">
        <v>254.75700000000001</v>
      </c>
      <c r="FY17" s="9">
        <v>238.09299999999999</v>
      </c>
      <c r="FZ17" s="9">
        <v>438.69200000000001</v>
      </c>
      <c r="GA17" s="9">
        <v>228.85300000000001</v>
      </c>
      <c r="GB17" s="9">
        <v>209.839</v>
      </c>
      <c r="GC17" s="9">
        <v>298.85300000000001</v>
      </c>
      <c r="GD17" s="9">
        <v>167.79499999999999</v>
      </c>
      <c r="GE17" s="9">
        <v>131.05799999999999</v>
      </c>
      <c r="GF17" s="9">
        <v>352.25</v>
      </c>
      <c r="GG17" s="9">
        <v>173.167</v>
      </c>
      <c r="GH17" s="9">
        <v>179.084</v>
      </c>
      <c r="GI17" s="9">
        <v>110.154</v>
      </c>
      <c r="GJ17" s="9">
        <v>68.796000000000006</v>
      </c>
      <c r="GK17" s="9">
        <v>41.356999999999999</v>
      </c>
      <c r="GL17" s="9">
        <v>139.441</v>
      </c>
      <c r="GM17" s="9">
        <v>68.966999999999999</v>
      </c>
      <c r="GN17" s="9">
        <v>70.474999999999994</v>
      </c>
      <c r="GO17" s="9">
        <v>102.655</v>
      </c>
      <c r="GP17" s="9">
        <v>35.402999999999999</v>
      </c>
      <c r="GQ17" s="9">
        <v>67.251999999999995</v>
      </c>
      <c r="GR17" s="9">
        <v>286.71699999999998</v>
      </c>
      <c r="GS17" s="9">
        <v>147.524</v>
      </c>
      <c r="GT17" s="9">
        <v>139.19399999999999</v>
      </c>
      <c r="GU17" s="9">
        <v>131.53299999999999</v>
      </c>
      <c r="GV17" s="9">
        <v>83.552999999999997</v>
      </c>
      <c r="GW17" s="9">
        <v>47.98</v>
      </c>
      <c r="GX17" s="9">
        <v>95.507999999999996</v>
      </c>
      <c r="GY17" s="9">
        <v>46.667000000000002</v>
      </c>
      <c r="GZ17" s="9">
        <v>48.841000000000001</v>
      </c>
      <c r="HA17" s="9">
        <v>59.677</v>
      </c>
      <c r="HB17" s="9">
        <v>17.303999999999998</v>
      </c>
      <c r="HC17" s="9">
        <v>42.372999999999998</v>
      </c>
      <c r="HD17" s="9">
        <v>625.88400000000001</v>
      </c>
      <c r="HE17" s="9">
        <v>324.69600000000003</v>
      </c>
      <c r="HF17" s="9">
        <v>301.18799999999999</v>
      </c>
      <c r="HG17" s="9">
        <v>311.93700000000001</v>
      </c>
      <c r="HH17" s="9">
        <v>163.78899999999999</v>
      </c>
      <c r="HI17" s="9">
        <v>148.148</v>
      </c>
      <c r="HJ17" s="9">
        <v>1250.732</v>
      </c>
      <c r="HK17" s="9">
        <v>605.59500000000003</v>
      </c>
      <c r="HL17" s="9">
        <v>645.13800000000003</v>
      </c>
      <c r="HM17" s="9">
        <v>9833.0820000000003</v>
      </c>
      <c r="HN17" s="9">
        <v>5147.6779999999999</v>
      </c>
      <c r="HO17" s="9">
        <v>4685.4040000000005</v>
      </c>
      <c r="HP17" s="9">
        <v>8173.1390000000001</v>
      </c>
      <c r="HQ17" s="9">
        <v>4095.1170000000002</v>
      </c>
      <c r="HR17" s="9">
        <v>4078.0219999999999</v>
      </c>
      <c r="HS17" s="9">
        <v>7754.9440000000004</v>
      </c>
      <c r="HT17" s="9">
        <v>3908.7979999999998</v>
      </c>
      <c r="HU17" s="9">
        <v>3846.1460000000002</v>
      </c>
      <c r="HV17" s="9">
        <v>230.39599999999999</v>
      </c>
      <c r="HW17" s="9">
        <v>95.254999999999995</v>
      </c>
      <c r="HX17" s="9">
        <v>135.142</v>
      </c>
      <c r="HY17" s="9">
        <v>180.95500000000001</v>
      </c>
      <c r="HZ17" s="9">
        <v>86.397999999999996</v>
      </c>
      <c r="IA17" s="9">
        <v>94.557000000000002</v>
      </c>
      <c r="IB17" s="9">
        <v>5948.8090000000002</v>
      </c>
      <c r="IC17" s="9">
        <v>3076.578</v>
      </c>
      <c r="ID17" s="9">
        <v>2872.23</v>
      </c>
      <c r="IE17" s="9">
        <v>577.87900000000002</v>
      </c>
      <c r="IF17" s="9">
        <v>211.435</v>
      </c>
      <c r="IG17" s="9">
        <v>366.44400000000002</v>
      </c>
      <c r="IH17" s="9">
        <v>135.50299999999999</v>
      </c>
      <c r="II17" s="9">
        <v>83.206999999999994</v>
      </c>
      <c r="IJ17" s="9">
        <v>52.295999999999999</v>
      </c>
      <c r="IK17" s="9">
        <v>219.94200000000001</v>
      </c>
      <c r="IL17" s="9">
        <v>86.861000000000004</v>
      </c>
      <c r="IM17" s="9">
        <v>133.08099999999999</v>
      </c>
      <c r="IN17" s="9">
        <v>222.435</v>
      </c>
      <c r="IO17" s="9">
        <v>41.366999999999997</v>
      </c>
      <c r="IP17" s="9">
        <v>181.06700000000001</v>
      </c>
      <c r="IQ17" s="9">
        <v>505.08600000000001</v>
      </c>
    </row>
    <row r="18" spans="1:251">
      <c r="A18" s="10">
        <v>44593</v>
      </c>
      <c r="B18" s="9">
        <v>13134.960999999999</v>
      </c>
      <c r="C18" s="9">
        <v>6846.6880000000001</v>
      </c>
      <c r="D18" s="9">
        <v>6288.2730000000001</v>
      </c>
      <c r="E18" s="9">
        <v>2781.3429999999998</v>
      </c>
      <c r="F18" s="9">
        <v>1364.931</v>
      </c>
      <c r="G18" s="9">
        <v>1416.412</v>
      </c>
      <c r="H18" s="9">
        <v>1250.904</v>
      </c>
      <c r="I18" s="9">
        <v>626.81600000000003</v>
      </c>
      <c r="J18" s="9">
        <v>624.08799999999997</v>
      </c>
      <c r="K18" s="9">
        <v>538.39099999999996</v>
      </c>
      <c r="L18" s="9">
        <v>270.96199999999999</v>
      </c>
      <c r="M18" s="9">
        <v>267.42899999999997</v>
      </c>
      <c r="N18" s="9">
        <v>711.08100000000002</v>
      </c>
      <c r="O18" s="9">
        <v>355.85399999999998</v>
      </c>
      <c r="P18" s="9">
        <v>355.22699999999998</v>
      </c>
      <c r="Q18" s="9">
        <v>683.226</v>
      </c>
      <c r="R18" s="9">
        <v>349.988</v>
      </c>
      <c r="S18" s="9">
        <v>333.238</v>
      </c>
      <c r="T18" s="9">
        <v>564.98099999999999</v>
      </c>
      <c r="U18" s="9">
        <v>275.56200000000001</v>
      </c>
      <c r="V18" s="9">
        <v>289.41800000000001</v>
      </c>
      <c r="W18" s="9">
        <v>416.834</v>
      </c>
      <c r="X18" s="9">
        <v>224.184</v>
      </c>
      <c r="Y18" s="9">
        <v>192.649</v>
      </c>
      <c r="Z18" s="9">
        <v>452.791</v>
      </c>
      <c r="AA18" s="9">
        <v>211.892</v>
      </c>
      <c r="AB18" s="9">
        <v>240.899</v>
      </c>
      <c r="AC18" s="9">
        <v>140.887</v>
      </c>
      <c r="AD18" s="9">
        <v>95.852999999999994</v>
      </c>
      <c r="AE18" s="9">
        <v>45.034999999999997</v>
      </c>
      <c r="AF18" s="9">
        <v>182.971</v>
      </c>
      <c r="AG18" s="9">
        <v>81.802999999999997</v>
      </c>
      <c r="AH18" s="9">
        <v>101.167</v>
      </c>
      <c r="AI18" s="9">
        <v>128.93299999999999</v>
      </c>
      <c r="AJ18" s="9">
        <v>34.235999999999997</v>
      </c>
      <c r="AK18" s="9">
        <v>94.697000000000003</v>
      </c>
      <c r="AL18" s="9">
        <v>381.279</v>
      </c>
      <c r="AM18" s="9">
        <v>190.739</v>
      </c>
      <c r="AN18" s="9">
        <v>190.54</v>
      </c>
      <c r="AO18" s="9">
        <v>215.09299999999999</v>
      </c>
      <c r="AP18" s="9">
        <v>138.04900000000001</v>
      </c>
      <c r="AQ18" s="9">
        <v>77.043999999999997</v>
      </c>
      <c r="AR18" s="9">
        <v>93.980999999999995</v>
      </c>
      <c r="AS18" s="9">
        <v>33.840000000000003</v>
      </c>
      <c r="AT18" s="9">
        <v>60.140999999999998</v>
      </c>
      <c r="AU18" s="9">
        <v>72.206000000000003</v>
      </c>
      <c r="AV18" s="9">
        <v>18.850999999999999</v>
      </c>
      <c r="AW18" s="9">
        <v>53.354999999999997</v>
      </c>
      <c r="AX18" s="9">
        <v>865.64200000000005</v>
      </c>
      <c r="AY18" s="9">
        <v>423.23099999999999</v>
      </c>
      <c r="AZ18" s="9">
        <v>442.41199999999998</v>
      </c>
      <c r="BA18" s="9">
        <v>385.26100000000002</v>
      </c>
      <c r="BB18" s="9">
        <v>203.58500000000001</v>
      </c>
      <c r="BC18" s="9">
        <v>181.67699999999999</v>
      </c>
      <c r="BD18" s="9">
        <v>1530.4390000000001</v>
      </c>
      <c r="BE18" s="9">
        <v>738.11500000000001</v>
      </c>
      <c r="BF18" s="9">
        <v>792.32399999999996</v>
      </c>
      <c r="BG18" s="9">
        <v>10353.618</v>
      </c>
      <c r="BH18" s="9">
        <v>5481.7569999999996</v>
      </c>
      <c r="BI18" s="9">
        <v>4871.8609999999999</v>
      </c>
      <c r="BJ18" s="9">
        <v>8406.2250000000004</v>
      </c>
      <c r="BK18" s="9">
        <v>4207.42</v>
      </c>
      <c r="BL18" s="9">
        <v>4198.8059999999996</v>
      </c>
      <c r="BM18" s="9">
        <v>7913.2929999999997</v>
      </c>
      <c r="BN18" s="9">
        <v>3991.6390000000001</v>
      </c>
      <c r="BO18" s="9">
        <v>3921.6529999999998</v>
      </c>
      <c r="BP18" s="9">
        <v>266.81200000000001</v>
      </c>
      <c r="BQ18" s="9">
        <v>116.432</v>
      </c>
      <c r="BR18" s="9">
        <v>150.38</v>
      </c>
      <c r="BS18" s="9">
        <v>219.102</v>
      </c>
      <c r="BT18" s="9">
        <v>94.947000000000003</v>
      </c>
      <c r="BU18" s="9">
        <v>124.155</v>
      </c>
      <c r="BV18" s="9">
        <v>6179.6040000000003</v>
      </c>
      <c r="BW18" s="9">
        <v>3198.8119999999999</v>
      </c>
      <c r="BX18" s="9">
        <v>2980.7919999999999</v>
      </c>
      <c r="BY18" s="9">
        <v>570.15700000000004</v>
      </c>
      <c r="BZ18" s="9">
        <v>220.06700000000001</v>
      </c>
      <c r="CA18" s="9">
        <v>350.09</v>
      </c>
      <c r="CB18" s="9">
        <v>168.899</v>
      </c>
      <c r="CC18" s="9">
        <v>92.822000000000003</v>
      </c>
      <c r="CD18" s="9">
        <v>76.076999999999998</v>
      </c>
      <c r="CE18" s="9">
        <v>186.54599999999999</v>
      </c>
      <c r="CF18" s="9">
        <v>77.424999999999997</v>
      </c>
      <c r="CG18" s="9">
        <v>109.12</v>
      </c>
      <c r="CH18" s="9">
        <v>214.71199999999999</v>
      </c>
      <c r="CI18" s="9">
        <v>49.82</v>
      </c>
      <c r="CJ18" s="9">
        <v>164.892</v>
      </c>
      <c r="CK18" s="9">
        <v>447.75400000000002</v>
      </c>
      <c r="CL18" s="9">
        <v>173.756</v>
      </c>
      <c r="CM18" s="9">
        <v>273.99799999999999</v>
      </c>
      <c r="CN18" s="9">
        <v>128.93799999999999</v>
      </c>
      <c r="CO18" s="9">
        <v>85.171000000000006</v>
      </c>
      <c r="CP18" s="9">
        <v>43.767000000000003</v>
      </c>
      <c r="CQ18" s="9">
        <v>155.018</v>
      </c>
      <c r="CR18" s="9">
        <v>50.61</v>
      </c>
      <c r="CS18" s="9">
        <v>104.408</v>
      </c>
      <c r="CT18" s="9">
        <v>163.798</v>
      </c>
      <c r="CU18" s="9">
        <v>37.973999999999997</v>
      </c>
      <c r="CV18" s="9">
        <v>125.824</v>
      </c>
      <c r="CW18" s="9">
        <v>1208.71</v>
      </c>
      <c r="CX18" s="9">
        <v>614.78499999999997</v>
      </c>
      <c r="CY18" s="9">
        <v>593.92499999999995</v>
      </c>
      <c r="CZ18" s="9">
        <v>1065.7470000000001</v>
      </c>
      <c r="DA18" s="9">
        <v>549.221</v>
      </c>
      <c r="DB18" s="9">
        <v>516.52599999999995</v>
      </c>
      <c r="DC18" s="9">
        <v>7340.4780000000001</v>
      </c>
      <c r="DD18" s="9">
        <v>3658.1979999999999</v>
      </c>
      <c r="DE18" s="9">
        <v>3682.28</v>
      </c>
      <c r="DF18" s="9">
        <v>933.27200000000005</v>
      </c>
      <c r="DG18" s="9">
        <v>440.26</v>
      </c>
      <c r="DH18" s="9">
        <v>493.012</v>
      </c>
      <c r="DI18" s="9">
        <v>7472.9530000000004</v>
      </c>
      <c r="DJ18" s="9">
        <v>3767.1590000000001</v>
      </c>
      <c r="DK18" s="9">
        <v>3705.7939999999999</v>
      </c>
      <c r="DL18" s="9">
        <v>1480.105</v>
      </c>
      <c r="DM18" s="9">
        <v>730.21699999999998</v>
      </c>
      <c r="DN18" s="9">
        <v>749.88699999999994</v>
      </c>
      <c r="DO18" s="9">
        <v>518.91499999999996</v>
      </c>
      <c r="DP18" s="9">
        <v>259.26400000000001</v>
      </c>
      <c r="DQ18" s="9">
        <v>259.64999999999998</v>
      </c>
      <c r="DR18" s="9">
        <v>546.83299999999997</v>
      </c>
      <c r="DS18" s="9">
        <v>289.95699999999999</v>
      </c>
      <c r="DT18" s="9">
        <v>256.875</v>
      </c>
      <c r="DU18" s="9">
        <v>414.35700000000003</v>
      </c>
      <c r="DV18" s="9">
        <v>180.99600000000001</v>
      </c>
      <c r="DW18" s="9">
        <v>233.36099999999999</v>
      </c>
      <c r="DX18" s="9">
        <v>6926.1210000000001</v>
      </c>
      <c r="DY18" s="9">
        <v>3477.2020000000002</v>
      </c>
      <c r="DZ18" s="9">
        <v>3448.9189999999999</v>
      </c>
      <c r="EA18" s="9">
        <v>1947.393</v>
      </c>
      <c r="EB18" s="9">
        <v>1274.337</v>
      </c>
      <c r="EC18" s="9">
        <v>673.05600000000004</v>
      </c>
      <c r="ED18" s="9">
        <v>1123.828</v>
      </c>
      <c r="EE18" s="9">
        <v>756.15800000000002</v>
      </c>
      <c r="EF18" s="9">
        <v>367.67</v>
      </c>
      <c r="EG18" s="9">
        <v>134.208</v>
      </c>
      <c r="EH18" s="9">
        <v>77.08</v>
      </c>
      <c r="EI18" s="9">
        <v>57.128</v>
      </c>
      <c r="EJ18" s="9">
        <v>44.264000000000003</v>
      </c>
      <c r="EK18" s="9">
        <v>29.521000000000001</v>
      </c>
      <c r="EL18" s="9">
        <v>14.743</v>
      </c>
      <c r="EM18" s="9">
        <v>45.335999999999999</v>
      </c>
      <c r="EN18" s="9">
        <v>29.375</v>
      </c>
      <c r="EO18" s="9">
        <v>15.96</v>
      </c>
      <c r="EP18" s="9">
        <v>44.607999999999997</v>
      </c>
      <c r="EQ18" s="9">
        <v>18.183</v>
      </c>
      <c r="ER18" s="9">
        <v>26.425000000000001</v>
      </c>
      <c r="ES18" s="9">
        <v>116.018</v>
      </c>
      <c r="ET18" s="9">
        <v>65.981999999999999</v>
      </c>
      <c r="EU18" s="9">
        <v>50.034999999999997</v>
      </c>
      <c r="EV18" s="9">
        <v>42.183</v>
      </c>
      <c r="EW18" s="9">
        <v>30.742999999999999</v>
      </c>
      <c r="EX18" s="9">
        <v>11.44</v>
      </c>
      <c r="EY18" s="9">
        <v>35.588999999999999</v>
      </c>
      <c r="EZ18" s="9">
        <v>21.436</v>
      </c>
      <c r="FA18" s="9">
        <v>14.153</v>
      </c>
      <c r="FB18" s="9">
        <v>38.246000000000002</v>
      </c>
      <c r="FC18" s="9">
        <v>13.803000000000001</v>
      </c>
      <c r="FD18" s="9">
        <v>24.443000000000001</v>
      </c>
      <c r="FE18" s="9">
        <v>573.33900000000006</v>
      </c>
      <c r="FF18" s="9">
        <v>375.11799999999999</v>
      </c>
      <c r="FG18" s="9">
        <v>198.22200000000001</v>
      </c>
      <c r="FH18" s="9">
        <v>12505.835999999999</v>
      </c>
      <c r="FI18" s="9">
        <v>6467.1409999999996</v>
      </c>
      <c r="FJ18" s="9">
        <v>6038.6949999999997</v>
      </c>
      <c r="FK18" s="9">
        <v>2753.4279999999999</v>
      </c>
      <c r="FL18" s="9">
        <v>1351.241</v>
      </c>
      <c r="FM18" s="9">
        <v>1402.1869999999999</v>
      </c>
      <c r="FN18" s="9">
        <v>1241.576</v>
      </c>
      <c r="FO18" s="9">
        <v>623.81100000000004</v>
      </c>
      <c r="FP18" s="9">
        <v>617.76499999999999</v>
      </c>
      <c r="FQ18" s="9">
        <v>531.827</v>
      </c>
      <c r="FR18" s="9">
        <v>269.15899999999999</v>
      </c>
      <c r="FS18" s="9">
        <v>262.66899999999998</v>
      </c>
      <c r="FT18" s="9">
        <v>708.31700000000001</v>
      </c>
      <c r="FU18" s="9">
        <v>354.65199999999999</v>
      </c>
      <c r="FV18" s="9">
        <v>353.66500000000002</v>
      </c>
      <c r="FW18" s="9">
        <v>674.43899999999996</v>
      </c>
      <c r="FX18" s="9">
        <v>347.25099999999998</v>
      </c>
      <c r="FY18" s="9">
        <v>327.18799999999999</v>
      </c>
      <c r="FZ18" s="9">
        <v>564.44000000000005</v>
      </c>
      <c r="GA18" s="9">
        <v>275.29500000000002</v>
      </c>
      <c r="GB18" s="9">
        <v>289.14499999999998</v>
      </c>
      <c r="GC18" s="9">
        <v>415.202</v>
      </c>
      <c r="GD18" s="9">
        <v>223.691</v>
      </c>
      <c r="GE18" s="9">
        <v>191.511</v>
      </c>
      <c r="GF18" s="9">
        <v>449.76400000000001</v>
      </c>
      <c r="GG18" s="9">
        <v>211.82900000000001</v>
      </c>
      <c r="GH18" s="9">
        <v>237.935</v>
      </c>
      <c r="GI18" s="9">
        <v>139.94499999999999</v>
      </c>
      <c r="GJ18" s="9">
        <v>95.852999999999994</v>
      </c>
      <c r="GK18" s="9">
        <v>44.093000000000004</v>
      </c>
      <c r="GL18" s="9">
        <v>182.23699999999999</v>
      </c>
      <c r="GM18" s="9">
        <v>81.739999999999995</v>
      </c>
      <c r="GN18" s="9">
        <v>100.497</v>
      </c>
      <c r="GO18" s="9">
        <v>127.58199999999999</v>
      </c>
      <c r="GP18" s="9">
        <v>34.235999999999997</v>
      </c>
      <c r="GQ18" s="9">
        <v>93.346000000000004</v>
      </c>
      <c r="GR18" s="9">
        <v>376.61</v>
      </c>
      <c r="GS18" s="9">
        <v>188.291</v>
      </c>
      <c r="GT18" s="9">
        <v>188.31899999999999</v>
      </c>
      <c r="GU18" s="9">
        <v>214.44900000000001</v>
      </c>
      <c r="GV18" s="9">
        <v>137.404</v>
      </c>
      <c r="GW18" s="9">
        <v>77.043999999999997</v>
      </c>
      <c r="GX18" s="9">
        <v>91.805000000000007</v>
      </c>
      <c r="GY18" s="9">
        <v>32.122999999999998</v>
      </c>
      <c r="GZ18" s="9">
        <v>59.682000000000002</v>
      </c>
      <c r="HA18" s="9">
        <v>70.355999999999995</v>
      </c>
      <c r="HB18" s="9">
        <v>18.763999999999999</v>
      </c>
      <c r="HC18" s="9">
        <v>51.591999999999999</v>
      </c>
      <c r="HD18" s="9">
        <v>860.28899999999999</v>
      </c>
      <c r="HE18" s="9">
        <v>422.35599999999999</v>
      </c>
      <c r="HF18" s="9">
        <v>437.93299999999999</v>
      </c>
      <c r="HG18" s="9">
        <v>381.28699999999998</v>
      </c>
      <c r="HH18" s="9">
        <v>201.45500000000001</v>
      </c>
      <c r="HI18" s="9">
        <v>179.83199999999999</v>
      </c>
      <c r="HJ18" s="9">
        <v>1511.8520000000001</v>
      </c>
      <c r="HK18" s="9">
        <v>727.43</v>
      </c>
      <c r="HL18" s="9">
        <v>784.42200000000003</v>
      </c>
      <c r="HM18" s="9">
        <v>9752.4079999999994</v>
      </c>
      <c r="HN18" s="9">
        <v>5115.8999999999996</v>
      </c>
      <c r="HO18" s="9">
        <v>4636.5079999999998</v>
      </c>
      <c r="HP18" s="9">
        <v>8080.232</v>
      </c>
      <c r="HQ18" s="9">
        <v>4035.444</v>
      </c>
      <c r="HR18" s="9">
        <v>4044.788</v>
      </c>
      <c r="HS18" s="9">
        <v>7596.009</v>
      </c>
      <c r="HT18" s="9">
        <v>3825.6640000000002</v>
      </c>
      <c r="HU18" s="9">
        <v>3770.3449999999998</v>
      </c>
      <c r="HV18" s="9">
        <v>261.95600000000002</v>
      </c>
      <c r="HW18" s="9">
        <v>113.943</v>
      </c>
      <c r="HX18" s="9">
        <v>148.01300000000001</v>
      </c>
      <c r="HY18" s="9">
        <v>215.39599999999999</v>
      </c>
      <c r="HZ18" s="9">
        <v>91.584000000000003</v>
      </c>
      <c r="IA18" s="9">
        <v>123.812</v>
      </c>
      <c r="IB18" s="9">
        <v>5925.8729999999996</v>
      </c>
      <c r="IC18" s="9">
        <v>3063.8969999999999</v>
      </c>
      <c r="ID18" s="9">
        <v>2861.9760000000001</v>
      </c>
      <c r="IE18" s="9">
        <v>561.64700000000005</v>
      </c>
      <c r="IF18" s="9">
        <v>214.749</v>
      </c>
      <c r="IG18" s="9">
        <v>346.899</v>
      </c>
      <c r="IH18" s="9">
        <v>166.041</v>
      </c>
      <c r="II18" s="9">
        <v>91.141000000000005</v>
      </c>
      <c r="IJ18" s="9">
        <v>74.900999999999996</v>
      </c>
      <c r="IK18" s="9">
        <v>185.35900000000001</v>
      </c>
      <c r="IL18" s="9">
        <v>76.238</v>
      </c>
      <c r="IM18" s="9">
        <v>109.12</v>
      </c>
      <c r="IN18" s="9">
        <v>210.24799999999999</v>
      </c>
      <c r="IO18" s="9">
        <v>47.37</v>
      </c>
      <c r="IP18" s="9">
        <v>162.87799999999999</v>
      </c>
      <c r="IQ18" s="9">
        <v>417.82100000000003</v>
      </c>
    </row>
    <row r="19" spans="1:251">
      <c r="A19" s="10">
        <v>44958</v>
      </c>
      <c r="B19" s="9">
        <v>13652.571</v>
      </c>
      <c r="C19" s="9">
        <v>7119.1229999999996</v>
      </c>
      <c r="D19" s="9">
        <v>6533.4480000000003</v>
      </c>
      <c r="E19" s="9">
        <v>2885.9180000000001</v>
      </c>
      <c r="F19" s="9">
        <v>1439.645</v>
      </c>
      <c r="G19" s="9">
        <v>1446.2729999999999</v>
      </c>
      <c r="H19" s="9">
        <v>1305.3040000000001</v>
      </c>
      <c r="I19" s="9">
        <v>689.38</v>
      </c>
      <c r="J19" s="9">
        <v>615.92399999999998</v>
      </c>
      <c r="K19" s="9">
        <v>543.57100000000003</v>
      </c>
      <c r="L19" s="9">
        <v>287.86500000000001</v>
      </c>
      <c r="M19" s="9">
        <v>255.70599999999999</v>
      </c>
      <c r="N19" s="9">
        <v>752.13099999999997</v>
      </c>
      <c r="O19" s="9">
        <v>396.63099999999997</v>
      </c>
      <c r="P19" s="9">
        <v>355.5</v>
      </c>
      <c r="Q19" s="9">
        <v>710.95100000000002</v>
      </c>
      <c r="R19" s="9">
        <v>385.774</v>
      </c>
      <c r="S19" s="9">
        <v>325.17599999999999</v>
      </c>
      <c r="T19" s="9">
        <v>577.78200000000004</v>
      </c>
      <c r="U19" s="9">
        <v>293.524</v>
      </c>
      <c r="V19" s="9">
        <v>284.25900000000001</v>
      </c>
      <c r="W19" s="9">
        <v>481.71600000000001</v>
      </c>
      <c r="X19" s="9">
        <v>294.548</v>
      </c>
      <c r="Y19" s="9">
        <v>187.16800000000001</v>
      </c>
      <c r="Z19" s="9">
        <v>426.303</v>
      </c>
      <c r="AA19" s="9">
        <v>206.22499999999999</v>
      </c>
      <c r="AB19" s="9">
        <v>220.078</v>
      </c>
      <c r="AC19" s="9">
        <v>143.31100000000001</v>
      </c>
      <c r="AD19" s="9">
        <v>93.427999999999997</v>
      </c>
      <c r="AE19" s="9">
        <v>49.883000000000003</v>
      </c>
      <c r="AF19" s="9">
        <v>156.13</v>
      </c>
      <c r="AG19" s="9">
        <v>77.649000000000001</v>
      </c>
      <c r="AH19" s="9">
        <v>78.480999999999995</v>
      </c>
      <c r="AI19" s="9">
        <v>126.861</v>
      </c>
      <c r="AJ19" s="9">
        <v>35.148000000000003</v>
      </c>
      <c r="AK19" s="9">
        <v>91.713999999999999</v>
      </c>
      <c r="AL19" s="9">
        <v>397.28500000000003</v>
      </c>
      <c r="AM19" s="9">
        <v>188.607</v>
      </c>
      <c r="AN19" s="9">
        <v>208.679</v>
      </c>
      <c r="AO19" s="9">
        <v>210.226</v>
      </c>
      <c r="AP19" s="9">
        <v>126.779</v>
      </c>
      <c r="AQ19" s="9">
        <v>83.447000000000003</v>
      </c>
      <c r="AR19" s="9">
        <v>106.23699999999999</v>
      </c>
      <c r="AS19" s="9">
        <v>38.459000000000003</v>
      </c>
      <c r="AT19" s="9">
        <v>67.777000000000001</v>
      </c>
      <c r="AU19" s="9">
        <v>80.822999999999993</v>
      </c>
      <c r="AV19" s="9">
        <v>23.367999999999999</v>
      </c>
      <c r="AW19" s="9">
        <v>57.454999999999998</v>
      </c>
      <c r="AX19" s="9">
        <v>930.78599999999994</v>
      </c>
      <c r="AY19" s="9">
        <v>490.351</v>
      </c>
      <c r="AZ19" s="9">
        <v>440.43599999999998</v>
      </c>
      <c r="BA19" s="9">
        <v>374.51799999999997</v>
      </c>
      <c r="BB19" s="9">
        <v>199.029</v>
      </c>
      <c r="BC19" s="9">
        <v>175.489</v>
      </c>
      <c r="BD19" s="9">
        <v>1580.614</v>
      </c>
      <c r="BE19" s="9">
        <v>750.26499999999999</v>
      </c>
      <c r="BF19" s="9">
        <v>830.34900000000005</v>
      </c>
      <c r="BG19" s="9">
        <v>10766.653</v>
      </c>
      <c r="BH19" s="9">
        <v>5679.4780000000001</v>
      </c>
      <c r="BI19" s="9">
        <v>5087.1760000000004</v>
      </c>
      <c r="BJ19" s="9">
        <v>8794.9339999999993</v>
      </c>
      <c r="BK19" s="9">
        <v>4410.8580000000002</v>
      </c>
      <c r="BL19" s="9">
        <v>4384.076</v>
      </c>
      <c r="BM19" s="9">
        <v>8240.1540000000005</v>
      </c>
      <c r="BN19" s="9">
        <v>4156.7820000000002</v>
      </c>
      <c r="BO19" s="9">
        <v>4083.3719999999998</v>
      </c>
      <c r="BP19" s="9">
        <v>289.09800000000001</v>
      </c>
      <c r="BQ19" s="9">
        <v>128.93199999999999</v>
      </c>
      <c r="BR19" s="9">
        <v>160.166</v>
      </c>
      <c r="BS19" s="9">
        <v>255.28899999999999</v>
      </c>
      <c r="BT19" s="9">
        <v>120.256</v>
      </c>
      <c r="BU19" s="9">
        <v>135.03299999999999</v>
      </c>
      <c r="BV19" s="9">
        <v>6659.3540000000003</v>
      </c>
      <c r="BW19" s="9">
        <v>3472.373</v>
      </c>
      <c r="BX19" s="9">
        <v>3186.9810000000002</v>
      </c>
      <c r="BY19" s="9">
        <v>486.21499999999997</v>
      </c>
      <c r="BZ19" s="9">
        <v>168.482</v>
      </c>
      <c r="CA19" s="9">
        <v>317.733</v>
      </c>
      <c r="CB19" s="9">
        <v>117.121</v>
      </c>
      <c r="CC19" s="9">
        <v>65.433000000000007</v>
      </c>
      <c r="CD19" s="9">
        <v>51.689</v>
      </c>
      <c r="CE19" s="9">
        <v>151.078</v>
      </c>
      <c r="CF19" s="9">
        <v>47.119</v>
      </c>
      <c r="CG19" s="9">
        <v>103.958</v>
      </c>
      <c r="CH19" s="9">
        <v>218.01599999999999</v>
      </c>
      <c r="CI19" s="9">
        <v>55.93</v>
      </c>
      <c r="CJ19" s="9">
        <v>162.08699999999999</v>
      </c>
      <c r="CK19" s="9">
        <v>412.666</v>
      </c>
      <c r="CL19" s="9">
        <v>135.69200000000001</v>
      </c>
      <c r="CM19" s="9">
        <v>276.97399999999999</v>
      </c>
      <c r="CN19" s="9">
        <v>107.337</v>
      </c>
      <c r="CO19" s="9">
        <v>61.067</v>
      </c>
      <c r="CP19" s="9">
        <v>46.27</v>
      </c>
      <c r="CQ19" s="9">
        <v>155.13399999999999</v>
      </c>
      <c r="CR19" s="9">
        <v>41.985999999999997</v>
      </c>
      <c r="CS19" s="9">
        <v>113.149</v>
      </c>
      <c r="CT19" s="9">
        <v>150.19499999999999</v>
      </c>
      <c r="CU19" s="9">
        <v>32.639000000000003</v>
      </c>
      <c r="CV19" s="9">
        <v>117.556</v>
      </c>
      <c r="CW19" s="9">
        <v>1236.6980000000001</v>
      </c>
      <c r="CX19" s="9">
        <v>634.31100000000004</v>
      </c>
      <c r="CY19" s="9">
        <v>602.38800000000003</v>
      </c>
      <c r="CZ19" s="9">
        <v>1218.327</v>
      </c>
      <c r="DA19" s="9">
        <v>604.29999999999995</v>
      </c>
      <c r="DB19" s="9">
        <v>614.02700000000004</v>
      </c>
      <c r="DC19" s="9">
        <v>7576.607</v>
      </c>
      <c r="DD19" s="9">
        <v>3806.5569999999998</v>
      </c>
      <c r="DE19" s="9">
        <v>3770.049</v>
      </c>
      <c r="DF19" s="9">
        <v>1026.0450000000001</v>
      </c>
      <c r="DG19" s="9">
        <v>458.50400000000002</v>
      </c>
      <c r="DH19" s="9">
        <v>567.54100000000005</v>
      </c>
      <c r="DI19" s="9">
        <v>7768.8890000000001</v>
      </c>
      <c r="DJ19" s="9">
        <v>3952.3539999999998</v>
      </c>
      <c r="DK19" s="9">
        <v>3816.5349999999999</v>
      </c>
      <c r="DL19" s="9">
        <v>1637.5319999999999</v>
      </c>
      <c r="DM19" s="9">
        <v>773.98299999999995</v>
      </c>
      <c r="DN19" s="9">
        <v>863.548</v>
      </c>
      <c r="DO19" s="9">
        <v>606.84100000000001</v>
      </c>
      <c r="DP19" s="9">
        <v>288.82100000000003</v>
      </c>
      <c r="DQ19" s="9">
        <v>318.02</v>
      </c>
      <c r="DR19" s="9">
        <v>611.48599999999999</v>
      </c>
      <c r="DS19" s="9">
        <v>315.47899999999998</v>
      </c>
      <c r="DT19" s="9">
        <v>296.00700000000001</v>
      </c>
      <c r="DU19" s="9">
        <v>419.20499999999998</v>
      </c>
      <c r="DV19" s="9">
        <v>169.68299999999999</v>
      </c>
      <c r="DW19" s="9">
        <v>249.52099999999999</v>
      </c>
      <c r="DX19" s="9">
        <v>7157.402</v>
      </c>
      <c r="DY19" s="9">
        <v>3636.8739999999998</v>
      </c>
      <c r="DZ19" s="9">
        <v>3520.5279999999998</v>
      </c>
      <c r="EA19" s="9">
        <v>1971.7190000000001</v>
      </c>
      <c r="EB19" s="9">
        <v>1268.6199999999999</v>
      </c>
      <c r="EC19" s="9">
        <v>703.09900000000005</v>
      </c>
      <c r="ED19" s="9">
        <v>1215.4690000000001</v>
      </c>
      <c r="EE19" s="9">
        <v>804.68600000000004</v>
      </c>
      <c r="EF19" s="9">
        <v>410.78300000000002</v>
      </c>
      <c r="EG19" s="9">
        <v>87.225999999999999</v>
      </c>
      <c r="EH19" s="9">
        <v>48.628999999999998</v>
      </c>
      <c r="EI19" s="9">
        <v>38.597000000000001</v>
      </c>
      <c r="EJ19" s="9">
        <v>28.693000000000001</v>
      </c>
      <c r="EK19" s="9">
        <v>21.981000000000002</v>
      </c>
      <c r="EL19" s="9">
        <v>6.7119999999999997</v>
      </c>
      <c r="EM19" s="9">
        <v>26.457000000000001</v>
      </c>
      <c r="EN19" s="9">
        <v>14.226000000000001</v>
      </c>
      <c r="EO19" s="9">
        <v>12.231</v>
      </c>
      <c r="EP19" s="9">
        <v>32.076000000000001</v>
      </c>
      <c r="EQ19" s="9">
        <v>12.420999999999999</v>
      </c>
      <c r="ER19" s="9">
        <v>19.654</v>
      </c>
      <c r="ES19" s="9">
        <v>113.77</v>
      </c>
      <c r="ET19" s="9">
        <v>61.594000000000001</v>
      </c>
      <c r="EU19" s="9">
        <v>52.176000000000002</v>
      </c>
      <c r="EV19" s="9">
        <v>31.57</v>
      </c>
      <c r="EW19" s="9">
        <v>24.713999999999999</v>
      </c>
      <c r="EX19" s="9">
        <v>6.8559999999999999</v>
      </c>
      <c r="EY19" s="9">
        <v>40.487000000000002</v>
      </c>
      <c r="EZ19" s="9">
        <v>24.253</v>
      </c>
      <c r="FA19" s="9">
        <v>16.233000000000001</v>
      </c>
      <c r="FB19" s="9">
        <v>41.713000000000001</v>
      </c>
      <c r="FC19" s="9">
        <v>12.625999999999999</v>
      </c>
      <c r="FD19" s="9">
        <v>29.087</v>
      </c>
      <c r="FE19" s="9">
        <v>555.25300000000004</v>
      </c>
      <c r="FF19" s="9">
        <v>353.71100000000001</v>
      </c>
      <c r="FG19" s="9">
        <v>201.542</v>
      </c>
      <c r="FH19" s="9">
        <v>12987.663</v>
      </c>
      <c r="FI19" s="9">
        <v>6717.7569999999996</v>
      </c>
      <c r="FJ19" s="9">
        <v>6269.9059999999999</v>
      </c>
      <c r="FK19" s="9">
        <v>2834.9319999999998</v>
      </c>
      <c r="FL19" s="9">
        <v>1408.0989999999999</v>
      </c>
      <c r="FM19" s="9">
        <v>1426.8330000000001</v>
      </c>
      <c r="FN19" s="9">
        <v>1290.8869999999999</v>
      </c>
      <c r="FO19" s="9">
        <v>680.78800000000001</v>
      </c>
      <c r="FP19" s="9">
        <v>610.09900000000005</v>
      </c>
      <c r="FQ19" s="9">
        <v>538.09799999999996</v>
      </c>
      <c r="FR19" s="9">
        <v>285.18</v>
      </c>
      <c r="FS19" s="9">
        <v>252.91800000000001</v>
      </c>
      <c r="FT19" s="9">
        <v>743.74400000000003</v>
      </c>
      <c r="FU19" s="9">
        <v>390.72399999999999</v>
      </c>
      <c r="FV19" s="9">
        <v>353.02</v>
      </c>
      <c r="FW19" s="9">
        <v>702.49800000000005</v>
      </c>
      <c r="FX19" s="9">
        <v>380.39299999999997</v>
      </c>
      <c r="FY19" s="9">
        <v>322.10599999999999</v>
      </c>
      <c r="FZ19" s="9">
        <v>572.37400000000002</v>
      </c>
      <c r="GA19" s="9">
        <v>290.31299999999999</v>
      </c>
      <c r="GB19" s="9">
        <v>282.06099999999998</v>
      </c>
      <c r="GC19" s="9">
        <v>478.31700000000001</v>
      </c>
      <c r="GD19" s="9">
        <v>291.81799999999998</v>
      </c>
      <c r="GE19" s="9">
        <v>186.499</v>
      </c>
      <c r="GF19" s="9">
        <v>421.24099999999999</v>
      </c>
      <c r="GG19" s="9">
        <v>203.672</v>
      </c>
      <c r="GH19" s="9">
        <v>217.56899999999999</v>
      </c>
      <c r="GI19" s="9">
        <v>141.761</v>
      </c>
      <c r="GJ19" s="9">
        <v>92.47</v>
      </c>
      <c r="GK19" s="9">
        <v>49.292000000000002</v>
      </c>
      <c r="GL19" s="9">
        <v>154.535</v>
      </c>
      <c r="GM19" s="9">
        <v>76.055000000000007</v>
      </c>
      <c r="GN19" s="9">
        <v>78.480999999999995</v>
      </c>
      <c r="GO19" s="9">
        <v>124.944</v>
      </c>
      <c r="GP19" s="9">
        <v>35.148000000000003</v>
      </c>
      <c r="GQ19" s="9">
        <v>89.796999999999997</v>
      </c>
      <c r="GR19" s="9">
        <v>391.32799999999997</v>
      </c>
      <c r="GS19" s="9">
        <v>185.298</v>
      </c>
      <c r="GT19" s="9">
        <v>206.03</v>
      </c>
      <c r="GU19" s="9">
        <v>208.22300000000001</v>
      </c>
      <c r="GV19" s="9">
        <v>125.624</v>
      </c>
      <c r="GW19" s="9">
        <v>82.599000000000004</v>
      </c>
      <c r="GX19" s="9">
        <v>105.017</v>
      </c>
      <c r="GY19" s="9">
        <v>38.362000000000002</v>
      </c>
      <c r="GZ19" s="9">
        <v>66.655000000000001</v>
      </c>
      <c r="HA19" s="9">
        <v>78.088999999999999</v>
      </c>
      <c r="HB19" s="9">
        <v>21.312999999999999</v>
      </c>
      <c r="HC19" s="9">
        <v>56.776000000000003</v>
      </c>
      <c r="HD19" s="9">
        <v>921.49699999999996</v>
      </c>
      <c r="HE19" s="9">
        <v>485.08600000000001</v>
      </c>
      <c r="HF19" s="9">
        <v>436.411</v>
      </c>
      <c r="HG19" s="9">
        <v>369.38900000000001</v>
      </c>
      <c r="HH19" s="9">
        <v>195.702</v>
      </c>
      <c r="HI19" s="9">
        <v>173.68799999999999</v>
      </c>
      <c r="HJ19" s="9">
        <v>1544.046</v>
      </c>
      <c r="HK19" s="9">
        <v>727.31100000000004</v>
      </c>
      <c r="HL19" s="9">
        <v>816.73400000000004</v>
      </c>
      <c r="HM19" s="9">
        <v>10152.731</v>
      </c>
      <c r="HN19" s="9">
        <v>5309.6580000000004</v>
      </c>
      <c r="HO19" s="9">
        <v>4843.0730000000003</v>
      </c>
      <c r="HP19" s="9">
        <v>8456.8140000000003</v>
      </c>
      <c r="HQ19" s="9">
        <v>4223.6120000000001</v>
      </c>
      <c r="HR19" s="9">
        <v>4233.2020000000002</v>
      </c>
      <c r="HS19" s="9">
        <v>7906.15</v>
      </c>
      <c r="HT19" s="9">
        <v>3972.0819999999999</v>
      </c>
      <c r="HU19" s="9">
        <v>3934.0680000000002</v>
      </c>
      <c r="HV19" s="9">
        <v>286.81</v>
      </c>
      <c r="HW19" s="9">
        <v>127.521</v>
      </c>
      <c r="HX19" s="9">
        <v>159.28899999999999</v>
      </c>
      <c r="HY19" s="9">
        <v>253.67099999999999</v>
      </c>
      <c r="HZ19" s="9">
        <v>119.33199999999999</v>
      </c>
      <c r="IA19" s="9">
        <v>134.339</v>
      </c>
      <c r="IB19" s="9">
        <v>6410.8710000000001</v>
      </c>
      <c r="IC19" s="9">
        <v>3337.0729999999999</v>
      </c>
      <c r="ID19" s="9">
        <v>3073.7979999999998</v>
      </c>
      <c r="IE19" s="9">
        <v>482.36799999999999</v>
      </c>
      <c r="IF19" s="9">
        <v>165.614</v>
      </c>
      <c r="IG19" s="9">
        <v>316.75400000000002</v>
      </c>
      <c r="IH19" s="9">
        <v>116.55</v>
      </c>
      <c r="II19" s="9">
        <v>64.861000000000004</v>
      </c>
      <c r="IJ19" s="9">
        <v>51.689</v>
      </c>
      <c r="IK19" s="9">
        <v>150.61600000000001</v>
      </c>
      <c r="IL19" s="9">
        <v>46.814999999999998</v>
      </c>
      <c r="IM19" s="9">
        <v>103.801</v>
      </c>
      <c r="IN19" s="9">
        <v>215.202</v>
      </c>
      <c r="IO19" s="9">
        <v>53.938000000000002</v>
      </c>
      <c r="IP19" s="9">
        <v>161.26400000000001</v>
      </c>
      <c r="IQ19" s="9">
        <v>380.69600000000003</v>
      </c>
    </row>
    <row r="20" spans="1:251">
      <c r="A20" s="10">
        <v>45323</v>
      </c>
      <c r="B20" s="9">
        <v>14015.642</v>
      </c>
      <c r="C20" s="9">
        <v>7277.2110000000002</v>
      </c>
      <c r="D20" s="9">
        <v>6738.4309999999996</v>
      </c>
      <c r="E20" s="9">
        <v>2604.4789999999998</v>
      </c>
      <c r="F20" s="9">
        <v>1304.1479999999999</v>
      </c>
      <c r="G20" s="9">
        <v>1300.33</v>
      </c>
      <c r="H20" s="9">
        <v>1126.299</v>
      </c>
      <c r="I20" s="9">
        <v>574.92399999999998</v>
      </c>
      <c r="J20" s="9">
        <v>551.375</v>
      </c>
      <c r="K20" s="9">
        <v>501.697</v>
      </c>
      <c r="L20" s="9">
        <v>262.54300000000001</v>
      </c>
      <c r="M20" s="9">
        <v>239.154</v>
      </c>
      <c r="N20" s="9">
        <v>608.96600000000001</v>
      </c>
      <c r="O20" s="9">
        <v>305.31799999999998</v>
      </c>
      <c r="P20" s="9">
        <v>303.64699999999999</v>
      </c>
      <c r="Q20" s="9">
        <v>624.44000000000005</v>
      </c>
      <c r="R20" s="9">
        <v>333.60300000000001</v>
      </c>
      <c r="S20" s="9">
        <v>290.83699999999999</v>
      </c>
      <c r="T20" s="9">
        <v>486.94600000000003</v>
      </c>
      <c r="U20" s="9">
        <v>233.52199999999999</v>
      </c>
      <c r="V20" s="9">
        <v>253.42400000000001</v>
      </c>
      <c r="W20" s="9">
        <v>408.98899999999998</v>
      </c>
      <c r="X20" s="9">
        <v>224.072</v>
      </c>
      <c r="Y20" s="9">
        <v>184.917</v>
      </c>
      <c r="Z20" s="9">
        <v>367.75200000000001</v>
      </c>
      <c r="AA20" s="9">
        <v>175.02199999999999</v>
      </c>
      <c r="AB20" s="9">
        <v>192.73</v>
      </c>
      <c r="AC20" s="9">
        <v>117.783</v>
      </c>
      <c r="AD20" s="9">
        <v>80.632000000000005</v>
      </c>
      <c r="AE20" s="9">
        <v>37.151000000000003</v>
      </c>
      <c r="AF20" s="9">
        <v>142.11199999999999</v>
      </c>
      <c r="AG20" s="9">
        <v>64.572000000000003</v>
      </c>
      <c r="AH20" s="9">
        <v>77.540000000000006</v>
      </c>
      <c r="AI20" s="9">
        <v>107.857</v>
      </c>
      <c r="AJ20" s="9">
        <v>29.818000000000001</v>
      </c>
      <c r="AK20" s="9">
        <v>78.039000000000001</v>
      </c>
      <c r="AL20" s="9">
        <v>349.55799999999999</v>
      </c>
      <c r="AM20" s="9">
        <v>175.83</v>
      </c>
      <c r="AN20" s="9">
        <v>173.72800000000001</v>
      </c>
      <c r="AO20" s="9">
        <v>181.53899999999999</v>
      </c>
      <c r="AP20" s="9">
        <v>117.958</v>
      </c>
      <c r="AQ20" s="9">
        <v>63.581000000000003</v>
      </c>
      <c r="AR20" s="9">
        <v>102.467</v>
      </c>
      <c r="AS20" s="9">
        <v>38.018999999999998</v>
      </c>
      <c r="AT20" s="9">
        <v>64.447000000000003</v>
      </c>
      <c r="AU20" s="9">
        <v>65.552999999999997</v>
      </c>
      <c r="AV20" s="9">
        <v>19.853000000000002</v>
      </c>
      <c r="AW20" s="9">
        <v>45.7</v>
      </c>
      <c r="AX20" s="9">
        <v>784.12800000000004</v>
      </c>
      <c r="AY20" s="9">
        <v>398.166</v>
      </c>
      <c r="AZ20" s="9">
        <v>385.96199999999999</v>
      </c>
      <c r="BA20" s="9">
        <v>342.17099999999999</v>
      </c>
      <c r="BB20" s="9">
        <v>176.75800000000001</v>
      </c>
      <c r="BC20" s="9">
        <v>165.41300000000001</v>
      </c>
      <c r="BD20" s="9">
        <v>1478.1790000000001</v>
      </c>
      <c r="BE20" s="9">
        <v>729.22400000000005</v>
      </c>
      <c r="BF20" s="9">
        <v>748.95500000000004</v>
      </c>
      <c r="BG20" s="9">
        <v>11411.164000000001</v>
      </c>
      <c r="BH20" s="9">
        <v>5973.0619999999999</v>
      </c>
      <c r="BI20" s="9">
        <v>5438.1009999999997</v>
      </c>
      <c r="BJ20" s="9">
        <v>9401.1290000000008</v>
      </c>
      <c r="BK20" s="9">
        <v>4676.3410000000003</v>
      </c>
      <c r="BL20" s="9">
        <v>4724.7879999999996</v>
      </c>
      <c r="BM20" s="9">
        <v>8911.3369999999995</v>
      </c>
      <c r="BN20" s="9">
        <v>4445.223</v>
      </c>
      <c r="BO20" s="9">
        <v>4466.1149999999998</v>
      </c>
      <c r="BP20" s="9">
        <v>260.70499999999998</v>
      </c>
      <c r="BQ20" s="9">
        <v>126.087</v>
      </c>
      <c r="BR20" s="9">
        <v>134.61799999999999</v>
      </c>
      <c r="BS20" s="9">
        <v>198.14599999999999</v>
      </c>
      <c r="BT20" s="9">
        <v>93.409000000000006</v>
      </c>
      <c r="BU20" s="9">
        <v>104.73699999999999</v>
      </c>
      <c r="BV20" s="9">
        <v>7207.9979999999996</v>
      </c>
      <c r="BW20" s="9">
        <v>3684.3539999999998</v>
      </c>
      <c r="BX20" s="9">
        <v>3523.6439999999998</v>
      </c>
      <c r="BY20" s="9">
        <v>472.93900000000002</v>
      </c>
      <c r="BZ20" s="9">
        <v>156.655</v>
      </c>
      <c r="CA20" s="9">
        <v>316.28300000000002</v>
      </c>
      <c r="CB20" s="9">
        <v>104.795</v>
      </c>
      <c r="CC20" s="9">
        <v>62.067</v>
      </c>
      <c r="CD20" s="9">
        <v>42.728000000000002</v>
      </c>
      <c r="CE20" s="9">
        <v>163.875</v>
      </c>
      <c r="CF20" s="9">
        <v>54.965000000000003</v>
      </c>
      <c r="CG20" s="9">
        <v>108.91</v>
      </c>
      <c r="CH20" s="9">
        <v>204.26900000000001</v>
      </c>
      <c r="CI20" s="9">
        <v>39.622999999999998</v>
      </c>
      <c r="CJ20" s="9">
        <v>164.64599999999999</v>
      </c>
      <c r="CK20" s="9">
        <v>415.34500000000003</v>
      </c>
      <c r="CL20" s="9">
        <v>148.78</v>
      </c>
      <c r="CM20" s="9">
        <v>266.56400000000002</v>
      </c>
      <c r="CN20" s="9">
        <v>108.373</v>
      </c>
      <c r="CO20" s="9">
        <v>65.808000000000007</v>
      </c>
      <c r="CP20" s="9">
        <v>42.564999999999998</v>
      </c>
      <c r="CQ20" s="9">
        <v>162.43199999999999</v>
      </c>
      <c r="CR20" s="9">
        <v>48.107999999999997</v>
      </c>
      <c r="CS20" s="9">
        <v>114.324</v>
      </c>
      <c r="CT20" s="9">
        <v>144.54</v>
      </c>
      <c r="CU20" s="9">
        <v>34.865000000000002</v>
      </c>
      <c r="CV20" s="9">
        <v>109.675</v>
      </c>
      <c r="CW20" s="9">
        <v>1304.847</v>
      </c>
      <c r="CX20" s="9">
        <v>686.55100000000004</v>
      </c>
      <c r="CY20" s="9">
        <v>618.29600000000005</v>
      </c>
      <c r="CZ20" s="9">
        <v>1136.67</v>
      </c>
      <c r="DA20" s="9">
        <v>568.21500000000003</v>
      </c>
      <c r="DB20" s="9">
        <v>568.45500000000004</v>
      </c>
      <c r="DC20" s="9">
        <v>8264.4590000000007</v>
      </c>
      <c r="DD20" s="9">
        <v>4108.1260000000002</v>
      </c>
      <c r="DE20" s="9">
        <v>4156.3320000000003</v>
      </c>
      <c r="DF20" s="9">
        <v>942.83</v>
      </c>
      <c r="DG20" s="9">
        <v>442.16800000000001</v>
      </c>
      <c r="DH20" s="9">
        <v>500.66199999999998</v>
      </c>
      <c r="DI20" s="9">
        <v>8458.2990000000009</v>
      </c>
      <c r="DJ20" s="9">
        <v>4234.1729999999998</v>
      </c>
      <c r="DK20" s="9">
        <v>4224.125</v>
      </c>
      <c r="DL20" s="9">
        <v>1537.299</v>
      </c>
      <c r="DM20" s="9">
        <v>746.30200000000002</v>
      </c>
      <c r="DN20" s="9">
        <v>790.99699999999996</v>
      </c>
      <c r="DO20" s="9">
        <v>542.20100000000002</v>
      </c>
      <c r="DP20" s="9">
        <v>264.08</v>
      </c>
      <c r="DQ20" s="9">
        <v>278.12</v>
      </c>
      <c r="DR20" s="9">
        <v>594.46900000000005</v>
      </c>
      <c r="DS20" s="9">
        <v>304.13400000000001</v>
      </c>
      <c r="DT20" s="9">
        <v>290.33499999999998</v>
      </c>
      <c r="DU20" s="9">
        <v>400.62900000000002</v>
      </c>
      <c r="DV20" s="9">
        <v>178.08799999999999</v>
      </c>
      <c r="DW20" s="9">
        <v>222.542</v>
      </c>
      <c r="DX20" s="9">
        <v>7863.8289999999997</v>
      </c>
      <c r="DY20" s="9">
        <v>3930.0390000000002</v>
      </c>
      <c r="DZ20" s="9">
        <v>3933.79</v>
      </c>
      <c r="EA20" s="9">
        <v>2010.0350000000001</v>
      </c>
      <c r="EB20" s="9">
        <v>1296.721</v>
      </c>
      <c r="EC20" s="9">
        <v>713.31399999999996</v>
      </c>
      <c r="ED20" s="9">
        <v>1248.7059999999999</v>
      </c>
      <c r="EE20" s="9">
        <v>820.81200000000001</v>
      </c>
      <c r="EF20" s="9">
        <v>427.89400000000001</v>
      </c>
      <c r="EG20" s="9">
        <v>71.62</v>
      </c>
      <c r="EH20" s="9">
        <v>42.128999999999998</v>
      </c>
      <c r="EI20" s="9">
        <v>29.491</v>
      </c>
      <c r="EJ20" s="9">
        <v>26.811</v>
      </c>
      <c r="EK20" s="9">
        <v>19.234000000000002</v>
      </c>
      <c r="EL20" s="9">
        <v>7.5780000000000003</v>
      </c>
      <c r="EM20" s="9">
        <v>21.463999999999999</v>
      </c>
      <c r="EN20" s="9">
        <v>13.602</v>
      </c>
      <c r="EO20" s="9">
        <v>7.8620000000000001</v>
      </c>
      <c r="EP20" s="9">
        <v>23.344000000000001</v>
      </c>
      <c r="EQ20" s="9">
        <v>9.2929999999999993</v>
      </c>
      <c r="ER20" s="9">
        <v>14.052</v>
      </c>
      <c r="ES20" s="9">
        <v>103.777</v>
      </c>
      <c r="ET20" s="9">
        <v>57.817</v>
      </c>
      <c r="EU20" s="9">
        <v>45.96</v>
      </c>
      <c r="EV20" s="9">
        <v>36.514000000000003</v>
      </c>
      <c r="EW20" s="9">
        <v>23.222999999999999</v>
      </c>
      <c r="EX20" s="9">
        <v>13.291</v>
      </c>
      <c r="EY20" s="9">
        <v>29.693999999999999</v>
      </c>
      <c r="EZ20" s="9">
        <v>15.246</v>
      </c>
      <c r="FA20" s="9">
        <v>14.448</v>
      </c>
      <c r="FB20" s="9">
        <v>37.567999999999998</v>
      </c>
      <c r="FC20" s="9">
        <v>19.347999999999999</v>
      </c>
      <c r="FD20" s="9">
        <v>18.22</v>
      </c>
      <c r="FE20" s="9">
        <v>585.93200000000002</v>
      </c>
      <c r="FF20" s="9">
        <v>375.96300000000002</v>
      </c>
      <c r="FG20" s="9">
        <v>209.96899999999999</v>
      </c>
      <c r="FH20" s="9">
        <v>13282.476000000001</v>
      </c>
      <c r="FI20" s="9">
        <v>6839.61</v>
      </c>
      <c r="FJ20" s="9">
        <v>6442.866</v>
      </c>
      <c r="FK20" s="9">
        <v>2565.6219999999998</v>
      </c>
      <c r="FL20" s="9">
        <v>1279.452</v>
      </c>
      <c r="FM20" s="9">
        <v>1286.17</v>
      </c>
      <c r="FN20" s="9">
        <v>1113.623</v>
      </c>
      <c r="FO20" s="9">
        <v>567.48900000000003</v>
      </c>
      <c r="FP20" s="9">
        <v>546.13300000000004</v>
      </c>
      <c r="FQ20" s="9">
        <v>494.822</v>
      </c>
      <c r="FR20" s="9">
        <v>257.60000000000002</v>
      </c>
      <c r="FS20" s="9">
        <v>237.22200000000001</v>
      </c>
      <c r="FT20" s="9">
        <v>603.16399999999999</v>
      </c>
      <c r="FU20" s="9">
        <v>302.827</v>
      </c>
      <c r="FV20" s="9">
        <v>300.33699999999999</v>
      </c>
      <c r="FW20" s="9">
        <v>615.09299999999996</v>
      </c>
      <c r="FX20" s="9">
        <v>327.66500000000002</v>
      </c>
      <c r="FY20" s="9">
        <v>287.428</v>
      </c>
      <c r="FZ20" s="9">
        <v>483.61599999999999</v>
      </c>
      <c r="GA20" s="9">
        <v>232.02600000000001</v>
      </c>
      <c r="GB20" s="9">
        <v>251.59100000000001</v>
      </c>
      <c r="GC20" s="9">
        <v>404.38900000000001</v>
      </c>
      <c r="GD20" s="9">
        <v>220.00299999999999</v>
      </c>
      <c r="GE20" s="9">
        <v>184.386</v>
      </c>
      <c r="GF20" s="9">
        <v>367.32499999999999</v>
      </c>
      <c r="GG20" s="9">
        <v>174.952</v>
      </c>
      <c r="GH20" s="9">
        <v>192.37299999999999</v>
      </c>
      <c r="GI20" s="9">
        <v>117.426</v>
      </c>
      <c r="GJ20" s="9">
        <v>80.632000000000005</v>
      </c>
      <c r="GK20" s="9">
        <v>36.793999999999997</v>
      </c>
      <c r="GL20" s="9">
        <v>142.042</v>
      </c>
      <c r="GM20" s="9">
        <v>64.501999999999995</v>
      </c>
      <c r="GN20" s="9">
        <v>77.540000000000006</v>
      </c>
      <c r="GO20" s="9">
        <v>107.857</v>
      </c>
      <c r="GP20" s="9">
        <v>29.818000000000001</v>
      </c>
      <c r="GQ20" s="9">
        <v>78.039000000000001</v>
      </c>
      <c r="GR20" s="9">
        <v>341.90800000000002</v>
      </c>
      <c r="GS20" s="9">
        <v>172.53399999999999</v>
      </c>
      <c r="GT20" s="9">
        <v>169.374</v>
      </c>
      <c r="GU20" s="9">
        <v>179.749</v>
      </c>
      <c r="GV20" s="9">
        <v>117.14700000000001</v>
      </c>
      <c r="GW20" s="9">
        <v>62.601999999999997</v>
      </c>
      <c r="GX20" s="9">
        <v>98.260999999999996</v>
      </c>
      <c r="GY20" s="9">
        <v>36.174999999999997</v>
      </c>
      <c r="GZ20" s="9">
        <v>62.085000000000001</v>
      </c>
      <c r="HA20" s="9">
        <v>63.899000000000001</v>
      </c>
      <c r="HB20" s="9">
        <v>19.212</v>
      </c>
      <c r="HC20" s="9">
        <v>44.686999999999998</v>
      </c>
      <c r="HD20" s="9">
        <v>778.3</v>
      </c>
      <c r="HE20" s="9">
        <v>394.73899999999998</v>
      </c>
      <c r="HF20" s="9">
        <v>383.56</v>
      </c>
      <c r="HG20" s="9">
        <v>335.32299999999998</v>
      </c>
      <c r="HH20" s="9">
        <v>172.75</v>
      </c>
      <c r="HI20" s="9">
        <v>162.57300000000001</v>
      </c>
      <c r="HJ20" s="9">
        <v>1451.999</v>
      </c>
      <c r="HK20" s="9">
        <v>711.96299999999997</v>
      </c>
      <c r="HL20" s="9">
        <v>740.03700000000003</v>
      </c>
      <c r="HM20" s="9">
        <v>10716.853999999999</v>
      </c>
      <c r="HN20" s="9">
        <v>5560.1580000000004</v>
      </c>
      <c r="HO20" s="9">
        <v>5156.6959999999999</v>
      </c>
      <c r="HP20" s="9">
        <v>8989.5830000000005</v>
      </c>
      <c r="HQ20" s="9">
        <v>4453.1369999999997</v>
      </c>
      <c r="HR20" s="9">
        <v>4536.4459999999999</v>
      </c>
      <c r="HS20" s="9">
        <v>8507.991</v>
      </c>
      <c r="HT20" s="9">
        <v>4226.4089999999997</v>
      </c>
      <c r="HU20" s="9">
        <v>4281.5820000000003</v>
      </c>
      <c r="HV20" s="9">
        <v>255.482</v>
      </c>
      <c r="HW20" s="9">
        <v>123.497</v>
      </c>
      <c r="HX20" s="9">
        <v>131.98500000000001</v>
      </c>
      <c r="HY20" s="9">
        <v>195.46899999999999</v>
      </c>
      <c r="HZ20" s="9">
        <v>91.608000000000004</v>
      </c>
      <c r="IA20" s="9">
        <v>103.861</v>
      </c>
      <c r="IB20" s="9">
        <v>6903.15</v>
      </c>
      <c r="IC20" s="9">
        <v>3516.5309999999999</v>
      </c>
      <c r="ID20" s="9">
        <v>3386.6190000000001</v>
      </c>
      <c r="IE20" s="9">
        <v>458.21100000000001</v>
      </c>
      <c r="IF20" s="9">
        <v>150.309</v>
      </c>
      <c r="IG20" s="9">
        <v>307.90199999999999</v>
      </c>
      <c r="IH20" s="9">
        <v>102.93</v>
      </c>
      <c r="II20" s="9">
        <v>61.093000000000004</v>
      </c>
      <c r="IJ20" s="9">
        <v>41.837000000000003</v>
      </c>
      <c r="IK20" s="9">
        <v>160.81700000000001</v>
      </c>
      <c r="IL20" s="9">
        <v>53.411999999999999</v>
      </c>
      <c r="IM20" s="9">
        <v>107.405</v>
      </c>
      <c r="IN20" s="9">
        <v>194.464</v>
      </c>
      <c r="IO20" s="9">
        <v>35.804000000000002</v>
      </c>
      <c r="IP20" s="9">
        <v>158.65899999999999</v>
      </c>
      <c r="IQ20" s="9">
        <v>383.77499999999998</v>
      </c>
    </row>
    <row r="21" spans="1:251">
      <c r="A21" s="10">
        <v>45689</v>
      </c>
      <c r="B21" s="9">
        <v>14331.866</v>
      </c>
      <c r="C21" s="9">
        <v>7457.2240000000002</v>
      </c>
      <c r="D21" s="9">
        <v>6874.6419999999998</v>
      </c>
      <c r="E21" s="9">
        <v>2401.1489999999999</v>
      </c>
      <c r="F21" s="9">
        <v>1180.193</v>
      </c>
      <c r="G21" s="9">
        <v>1220.9559999999999</v>
      </c>
      <c r="H21" s="9">
        <v>1105.393</v>
      </c>
      <c r="I21" s="9">
        <v>565.44799999999998</v>
      </c>
      <c r="J21" s="9">
        <v>539.94500000000005</v>
      </c>
      <c r="K21" s="9">
        <v>511.73599999999999</v>
      </c>
      <c r="L21" s="9">
        <v>280.38</v>
      </c>
      <c r="M21" s="9">
        <v>231.35599999999999</v>
      </c>
      <c r="N21" s="9">
        <v>589.048</v>
      </c>
      <c r="O21" s="9">
        <v>282.26600000000002</v>
      </c>
      <c r="P21" s="9">
        <v>306.78199999999998</v>
      </c>
      <c r="Q21" s="9">
        <v>651.11</v>
      </c>
      <c r="R21" s="9">
        <v>352.64699999999999</v>
      </c>
      <c r="S21" s="9">
        <v>298.464</v>
      </c>
      <c r="T21" s="9">
        <v>449.13600000000002</v>
      </c>
      <c r="U21" s="9">
        <v>210.583</v>
      </c>
      <c r="V21" s="9">
        <v>238.553</v>
      </c>
      <c r="W21" s="9">
        <v>412.65800000000002</v>
      </c>
      <c r="X21" s="9">
        <v>225.154</v>
      </c>
      <c r="Y21" s="9">
        <v>187.50399999999999</v>
      </c>
      <c r="Z21" s="9">
        <v>365.798</v>
      </c>
      <c r="AA21" s="9">
        <v>167.51</v>
      </c>
      <c r="AB21" s="9">
        <v>198.28800000000001</v>
      </c>
      <c r="AC21" s="9">
        <v>110.94499999999999</v>
      </c>
      <c r="AD21" s="9">
        <v>73.897999999999996</v>
      </c>
      <c r="AE21" s="9">
        <v>37.046999999999997</v>
      </c>
      <c r="AF21" s="9">
        <v>132.94900000000001</v>
      </c>
      <c r="AG21" s="9">
        <v>55.082000000000001</v>
      </c>
      <c r="AH21" s="9">
        <v>77.867000000000004</v>
      </c>
      <c r="AI21" s="9">
        <v>121.904</v>
      </c>
      <c r="AJ21" s="9">
        <v>38.53</v>
      </c>
      <c r="AK21" s="9">
        <v>83.373999999999995</v>
      </c>
      <c r="AL21" s="9">
        <v>326.93700000000001</v>
      </c>
      <c r="AM21" s="9">
        <v>172.78399999999999</v>
      </c>
      <c r="AN21" s="9">
        <v>154.15299999999999</v>
      </c>
      <c r="AO21" s="9">
        <v>170.541</v>
      </c>
      <c r="AP21" s="9">
        <v>111.26300000000001</v>
      </c>
      <c r="AQ21" s="9">
        <v>59.277000000000001</v>
      </c>
      <c r="AR21" s="9">
        <v>89.991</v>
      </c>
      <c r="AS21" s="9">
        <v>42.323</v>
      </c>
      <c r="AT21" s="9">
        <v>47.667999999999999</v>
      </c>
      <c r="AU21" s="9">
        <v>66.406000000000006</v>
      </c>
      <c r="AV21" s="9">
        <v>19.198</v>
      </c>
      <c r="AW21" s="9">
        <v>47.207999999999998</v>
      </c>
      <c r="AX21" s="9">
        <v>783.32899999999995</v>
      </c>
      <c r="AY21" s="9">
        <v>399.15699999999998</v>
      </c>
      <c r="AZ21" s="9">
        <v>384.17099999999999</v>
      </c>
      <c r="BA21" s="9">
        <v>322.06400000000002</v>
      </c>
      <c r="BB21" s="9">
        <v>166.29</v>
      </c>
      <c r="BC21" s="9">
        <v>155.774</v>
      </c>
      <c r="BD21" s="9">
        <v>1295.7560000000001</v>
      </c>
      <c r="BE21" s="9">
        <v>614.745</v>
      </c>
      <c r="BF21" s="9">
        <v>681.01099999999997</v>
      </c>
      <c r="BG21" s="9">
        <v>11930.717000000001</v>
      </c>
      <c r="BH21" s="9">
        <v>6277.0320000000002</v>
      </c>
      <c r="BI21" s="9">
        <v>5653.6859999999997</v>
      </c>
      <c r="BJ21" s="9">
        <v>9939.7890000000007</v>
      </c>
      <c r="BK21" s="9">
        <v>4971.0450000000001</v>
      </c>
      <c r="BL21" s="9">
        <v>4968.7449999999999</v>
      </c>
      <c r="BM21" s="9">
        <v>9458.9269999999997</v>
      </c>
      <c r="BN21" s="9">
        <v>4756.5219999999999</v>
      </c>
      <c r="BO21" s="9">
        <v>4702.4049999999997</v>
      </c>
      <c r="BP21" s="9">
        <v>241.42</v>
      </c>
      <c r="BQ21" s="9">
        <v>111.595</v>
      </c>
      <c r="BR21" s="9">
        <v>129.82499999999999</v>
      </c>
      <c r="BS21" s="9">
        <v>231.02799999999999</v>
      </c>
      <c r="BT21" s="9">
        <v>99.748000000000005</v>
      </c>
      <c r="BU21" s="9">
        <v>131.28</v>
      </c>
      <c r="BV21" s="9">
        <v>7639.3370000000004</v>
      </c>
      <c r="BW21" s="9">
        <v>3925.7890000000002</v>
      </c>
      <c r="BX21" s="9">
        <v>3713.5479999999998</v>
      </c>
      <c r="BY21" s="9">
        <v>440.22</v>
      </c>
      <c r="BZ21" s="9">
        <v>154.13</v>
      </c>
      <c r="CA21" s="9">
        <v>286.08999999999997</v>
      </c>
      <c r="CB21" s="9">
        <v>110.75700000000001</v>
      </c>
      <c r="CC21" s="9">
        <v>63.274999999999999</v>
      </c>
      <c r="CD21" s="9">
        <v>47.481999999999999</v>
      </c>
      <c r="CE21" s="9">
        <v>133.18600000000001</v>
      </c>
      <c r="CF21" s="9">
        <v>41.866</v>
      </c>
      <c r="CG21" s="9">
        <v>91.32</v>
      </c>
      <c r="CH21" s="9">
        <v>196.27799999999999</v>
      </c>
      <c r="CI21" s="9">
        <v>48.988999999999997</v>
      </c>
      <c r="CJ21" s="9">
        <v>147.28800000000001</v>
      </c>
      <c r="CK21" s="9">
        <v>440.31900000000002</v>
      </c>
      <c r="CL21" s="9">
        <v>146.256</v>
      </c>
      <c r="CM21" s="9">
        <v>294.06299999999999</v>
      </c>
      <c r="CN21" s="9">
        <v>116.374</v>
      </c>
      <c r="CO21" s="9">
        <v>64.173000000000002</v>
      </c>
      <c r="CP21" s="9">
        <v>52.201000000000001</v>
      </c>
      <c r="CQ21" s="9">
        <v>167.327</v>
      </c>
      <c r="CR21" s="9">
        <v>39.000999999999998</v>
      </c>
      <c r="CS21" s="9">
        <v>128.32599999999999</v>
      </c>
      <c r="CT21" s="9">
        <v>156.61799999999999</v>
      </c>
      <c r="CU21" s="9">
        <v>43.082000000000001</v>
      </c>
      <c r="CV21" s="9">
        <v>113.536</v>
      </c>
      <c r="CW21" s="9">
        <v>1419.913</v>
      </c>
      <c r="CX21" s="9">
        <v>744.86900000000003</v>
      </c>
      <c r="CY21" s="9">
        <v>675.04399999999998</v>
      </c>
      <c r="CZ21" s="9">
        <v>1147.6890000000001</v>
      </c>
      <c r="DA21" s="9">
        <v>576.51</v>
      </c>
      <c r="DB21" s="9">
        <v>571.17899999999997</v>
      </c>
      <c r="DC21" s="9">
        <v>8792.1010000000006</v>
      </c>
      <c r="DD21" s="9">
        <v>4394.5339999999997</v>
      </c>
      <c r="DE21" s="9">
        <v>4397.5659999999998</v>
      </c>
      <c r="DF21" s="9">
        <v>983.31799999999998</v>
      </c>
      <c r="DG21" s="9">
        <v>466.29199999999997</v>
      </c>
      <c r="DH21" s="9">
        <v>517.02599999999995</v>
      </c>
      <c r="DI21" s="9">
        <v>8956.4719999999998</v>
      </c>
      <c r="DJ21" s="9">
        <v>4504.7529999999997</v>
      </c>
      <c r="DK21" s="9">
        <v>4451.7190000000001</v>
      </c>
      <c r="DL21" s="9">
        <v>1592.5160000000001</v>
      </c>
      <c r="DM21" s="9">
        <v>788.29300000000001</v>
      </c>
      <c r="DN21" s="9">
        <v>804.22299999999996</v>
      </c>
      <c r="DO21" s="9">
        <v>538.49</v>
      </c>
      <c r="DP21" s="9">
        <v>254.50899999999999</v>
      </c>
      <c r="DQ21" s="9">
        <v>283.98099999999999</v>
      </c>
      <c r="DR21" s="9">
        <v>609.19899999999996</v>
      </c>
      <c r="DS21" s="9">
        <v>322.00099999999998</v>
      </c>
      <c r="DT21" s="9">
        <v>287.197</v>
      </c>
      <c r="DU21" s="9">
        <v>444.827</v>
      </c>
      <c r="DV21" s="9">
        <v>211.78299999999999</v>
      </c>
      <c r="DW21" s="9">
        <v>233.04499999999999</v>
      </c>
      <c r="DX21" s="9">
        <v>8347.2729999999992</v>
      </c>
      <c r="DY21" s="9">
        <v>4182.7520000000004</v>
      </c>
      <c r="DZ21" s="9">
        <v>4164.5209999999997</v>
      </c>
      <c r="EA21" s="9">
        <v>1990.9280000000001</v>
      </c>
      <c r="EB21" s="9">
        <v>1305.9870000000001</v>
      </c>
      <c r="EC21" s="9">
        <v>684.94100000000003</v>
      </c>
      <c r="ED21" s="9">
        <v>1244.855</v>
      </c>
      <c r="EE21" s="9">
        <v>829.88099999999997</v>
      </c>
      <c r="EF21" s="9">
        <v>414.97399999999999</v>
      </c>
      <c r="EG21" s="9">
        <v>76.662000000000006</v>
      </c>
      <c r="EH21" s="9">
        <v>40.584000000000003</v>
      </c>
      <c r="EI21" s="9">
        <v>36.078000000000003</v>
      </c>
      <c r="EJ21" s="9">
        <v>26.521999999999998</v>
      </c>
      <c r="EK21" s="9">
        <v>17.922999999999998</v>
      </c>
      <c r="EL21" s="9">
        <v>8.5990000000000002</v>
      </c>
      <c r="EM21" s="9">
        <v>20.754999999999999</v>
      </c>
      <c r="EN21" s="9">
        <v>13.927</v>
      </c>
      <c r="EO21" s="9">
        <v>6.8280000000000003</v>
      </c>
      <c r="EP21" s="9">
        <v>29.385000000000002</v>
      </c>
      <c r="EQ21" s="9">
        <v>8.734</v>
      </c>
      <c r="ER21" s="9">
        <v>20.651</v>
      </c>
      <c r="ES21" s="9">
        <v>96.94</v>
      </c>
      <c r="ET21" s="9">
        <v>52.383000000000003</v>
      </c>
      <c r="EU21" s="9">
        <v>44.557000000000002</v>
      </c>
      <c r="EV21" s="9">
        <v>31.388000000000002</v>
      </c>
      <c r="EW21" s="9">
        <v>21.986999999999998</v>
      </c>
      <c r="EX21" s="9">
        <v>9.4009999999999998</v>
      </c>
      <c r="EY21" s="9">
        <v>24.957999999999998</v>
      </c>
      <c r="EZ21" s="9">
        <v>13.884</v>
      </c>
      <c r="FA21" s="9">
        <v>11.074</v>
      </c>
      <c r="FB21" s="9">
        <v>40.594000000000001</v>
      </c>
      <c r="FC21" s="9">
        <v>16.512</v>
      </c>
      <c r="FD21" s="9">
        <v>24.082000000000001</v>
      </c>
      <c r="FE21" s="9">
        <v>572.471</v>
      </c>
      <c r="FF21" s="9">
        <v>383.13900000000001</v>
      </c>
      <c r="FG21" s="9">
        <v>189.33199999999999</v>
      </c>
      <c r="FH21" s="9">
        <v>13603.248</v>
      </c>
      <c r="FI21" s="9">
        <v>7046.9430000000002</v>
      </c>
      <c r="FJ21" s="9">
        <v>6556.3059999999996</v>
      </c>
      <c r="FK21" s="9">
        <v>2369.2820000000002</v>
      </c>
      <c r="FL21" s="9">
        <v>1161.886</v>
      </c>
      <c r="FM21" s="9">
        <v>1207.396</v>
      </c>
      <c r="FN21" s="9">
        <v>1097.6120000000001</v>
      </c>
      <c r="FO21" s="9">
        <v>560.86199999999997</v>
      </c>
      <c r="FP21" s="9">
        <v>536.75</v>
      </c>
      <c r="FQ21" s="9">
        <v>507.291</v>
      </c>
      <c r="FR21" s="9">
        <v>277.291</v>
      </c>
      <c r="FS21" s="9">
        <v>230</v>
      </c>
      <c r="FT21" s="9">
        <v>585.71199999999999</v>
      </c>
      <c r="FU21" s="9">
        <v>280.76900000000001</v>
      </c>
      <c r="FV21" s="9">
        <v>304.94299999999998</v>
      </c>
      <c r="FW21" s="9">
        <v>646.35400000000004</v>
      </c>
      <c r="FX21" s="9">
        <v>349.48700000000002</v>
      </c>
      <c r="FY21" s="9">
        <v>296.86700000000002</v>
      </c>
      <c r="FZ21" s="9">
        <v>446.11099999999999</v>
      </c>
      <c r="GA21" s="9">
        <v>209.15799999999999</v>
      </c>
      <c r="GB21" s="9">
        <v>236.953</v>
      </c>
      <c r="GC21" s="9">
        <v>410.42599999999999</v>
      </c>
      <c r="GD21" s="9">
        <v>223.87899999999999</v>
      </c>
      <c r="GE21" s="9">
        <v>186.547</v>
      </c>
      <c r="GF21" s="9">
        <v>362.95299999999997</v>
      </c>
      <c r="GG21" s="9">
        <v>165.167</v>
      </c>
      <c r="GH21" s="9">
        <v>197.786</v>
      </c>
      <c r="GI21" s="9">
        <v>109.18</v>
      </c>
      <c r="GJ21" s="9">
        <v>72.635000000000005</v>
      </c>
      <c r="GK21" s="9">
        <v>36.545000000000002</v>
      </c>
      <c r="GL21" s="9">
        <v>132.53399999999999</v>
      </c>
      <c r="GM21" s="9">
        <v>54.667000000000002</v>
      </c>
      <c r="GN21" s="9">
        <v>77.867000000000004</v>
      </c>
      <c r="GO21" s="9">
        <v>121.239</v>
      </c>
      <c r="GP21" s="9">
        <v>37.865000000000002</v>
      </c>
      <c r="GQ21" s="9">
        <v>83.373999999999995</v>
      </c>
      <c r="GR21" s="9">
        <v>324.233</v>
      </c>
      <c r="GS21" s="9">
        <v>171.815</v>
      </c>
      <c r="GT21" s="9">
        <v>152.417</v>
      </c>
      <c r="GU21" s="9">
        <v>169.51599999999999</v>
      </c>
      <c r="GV21" s="9">
        <v>110.932</v>
      </c>
      <c r="GW21" s="9">
        <v>58.584000000000003</v>
      </c>
      <c r="GX21" s="9">
        <v>88.802999999999997</v>
      </c>
      <c r="GY21" s="9">
        <v>42.177999999999997</v>
      </c>
      <c r="GZ21" s="9">
        <v>46.625</v>
      </c>
      <c r="HA21" s="9">
        <v>65.914000000000001</v>
      </c>
      <c r="HB21" s="9">
        <v>18.706</v>
      </c>
      <c r="HC21" s="9">
        <v>47.207999999999998</v>
      </c>
      <c r="HD21" s="9">
        <v>777.52700000000004</v>
      </c>
      <c r="HE21" s="9">
        <v>394.572</v>
      </c>
      <c r="HF21" s="9">
        <v>382.95499999999998</v>
      </c>
      <c r="HG21" s="9">
        <v>320.08499999999998</v>
      </c>
      <c r="HH21" s="9">
        <v>166.29</v>
      </c>
      <c r="HI21" s="9">
        <v>153.79499999999999</v>
      </c>
      <c r="HJ21" s="9">
        <v>1271.67</v>
      </c>
      <c r="HK21" s="9">
        <v>601.024</v>
      </c>
      <c r="HL21" s="9">
        <v>670.64599999999996</v>
      </c>
      <c r="HM21" s="9">
        <v>11233.967000000001</v>
      </c>
      <c r="HN21" s="9">
        <v>5885.0569999999998</v>
      </c>
      <c r="HO21" s="9">
        <v>5348.91</v>
      </c>
      <c r="HP21" s="9">
        <v>9518.6970000000001</v>
      </c>
      <c r="HQ21" s="9">
        <v>4767.57</v>
      </c>
      <c r="HR21" s="9">
        <v>4751.1270000000004</v>
      </c>
      <c r="HS21" s="9">
        <v>9043.9680000000008</v>
      </c>
      <c r="HT21" s="9">
        <v>4557.5940000000001</v>
      </c>
      <c r="HU21" s="9">
        <v>4486.3729999999996</v>
      </c>
      <c r="HV21" s="9">
        <v>238.315</v>
      </c>
      <c r="HW21" s="9">
        <v>108.62</v>
      </c>
      <c r="HX21" s="9">
        <v>129.696</v>
      </c>
      <c r="HY21" s="9">
        <v>228.40600000000001</v>
      </c>
      <c r="HZ21" s="9">
        <v>98.581999999999994</v>
      </c>
      <c r="IA21" s="9">
        <v>129.82300000000001</v>
      </c>
      <c r="IB21" s="9">
        <v>7318.26</v>
      </c>
      <c r="IC21" s="9">
        <v>3764.8380000000002</v>
      </c>
      <c r="ID21" s="9">
        <v>3553.422</v>
      </c>
      <c r="IE21" s="9">
        <v>429.46300000000002</v>
      </c>
      <c r="IF21" s="9">
        <v>151.07300000000001</v>
      </c>
      <c r="IG21" s="9">
        <v>278.39</v>
      </c>
      <c r="IH21" s="9">
        <v>108.39400000000001</v>
      </c>
      <c r="II21" s="9">
        <v>62.298999999999999</v>
      </c>
      <c r="IJ21" s="9">
        <v>46.094999999999999</v>
      </c>
      <c r="IK21" s="9">
        <v>132.65799999999999</v>
      </c>
      <c r="IL21" s="9">
        <v>41.338999999999999</v>
      </c>
      <c r="IM21" s="9">
        <v>91.32</v>
      </c>
      <c r="IN21" s="9">
        <v>188.41</v>
      </c>
      <c r="IO21" s="9">
        <v>47.435000000000002</v>
      </c>
      <c r="IP21" s="9">
        <v>140.976</v>
      </c>
      <c r="IQ21" s="9">
        <v>407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491</v>
      </c>
      <c r="C1" s="3" t="s">
        <v>492</v>
      </c>
      <c r="D1" s="3" t="s">
        <v>493</v>
      </c>
      <c r="E1" s="3" t="s">
        <v>494</v>
      </c>
      <c r="F1" s="3" t="s">
        <v>495</v>
      </c>
      <c r="G1" s="3" t="s">
        <v>496</v>
      </c>
      <c r="H1" s="3" t="s">
        <v>497</v>
      </c>
      <c r="I1" s="3" t="s">
        <v>498</v>
      </c>
      <c r="J1" s="3" t="s">
        <v>499</v>
      </c>
      <c r="K1" s="3" t="s">
        <v>500</v>
      </c>
      <c r="L1" s="3" t="s">
        <v>501</v>
      </c>
      <c r="M1" s="3" t="s">
        <v>502</v>
      </c>
      <c r="N1" s="3" t="s">
        <v>503</v>
      </c>
      <c r="O1" s="3" t="s">
        <v>504</v>
      </c>
      <c r="P1" s="3" t="s">
        <v>505</v>
      </c>
      <c r="Q1" s="3" t="s">
        <v>506</v>
      </c>
      <c r="R1" s="3" t="s">
        <v>507</v>
      </c>
      <c r="S1" s="3" t="s">
        <v>508</v>
      </c>
      <c r="T1" s="3" t="s">
        <v>509</v>
      </c>
      <c r="U1" s="3" t="s">
        <v>510</v>
      </c>
      <c r="V1" s="3" t="s">
        <v>511</v>
      </c>
      <c r="W1" s="3" t="s">
        <v>512</v>
      </c>
      <c r="X1" s="3" t="s">
        <v>513</v>
      </c>
      <c r="Y1" s="3" t="s">
        <v>514</v>
      </c>
      <c r="Z1" s="3" t="s">
        <v>515</v>
      </c>
      <c r="AA1" s="3" t="s">
        <v>516</v>
      </c>
      <c r="AB1" s="3" t="s">
        <v>517</v>
      </c>
      <c r="AC1" s="3" t="s">
        <v>518</v>
      </c>
      <c r="AD1" s="3" t="s">
        <v>519</v>
      </c>
      <c r="AE1" s="3" t="s">
        <v>520</v>
      </c>
      <c r="AF1" s="3" t="s">
        <v>521</v>
      </c>
      <c r="AG1" s="3" t="s">
        <v>522</v>
      </c>
      <c r="AH1" s="3" t="s">
        <v>523</v>
      </c>
      <c r="AI1" s="3" t="s">
        <v>524</v>
      </c>
      <c r="AJ1" s="3" t="s">
        <v>525</v>
      </c>
      <c r="AK1" s="3" t="s">
        <v>526</v>
      </c>
      <c r="AL1" s="3" t="s">
        <v>527</v>
      </c>
      <c r="AM1" s="3" t="s">
        <v>528</v>
      </c>
      <c r="AN1" s="3" t="s">
        <v>529</v>
      </c>
      <c r="AO1" s="3" t="s">
        <v>530</v>
      </c>
      <c r="AP1" s="3" t="s">
        <v>531</v>
      </c>
      <c r="AQ1" s="3" t="s">
        <v>532</v>
      </c>
      <c r="AR1" s="3" t="s">
        <v>533</v>
      </c>
      <c r="AS1" s="3" t="s">
        <v>534</v>
      </c>
      <c r="AT1" s="3" t="s">
        <v>535</v>
      </c>
      <c r="AU1" s="3" t="s">
        <v>536</v>
      </c>
      <c r="AV1" s="3" t="s">
        <v>537</v>
      </c>
      <c r="AW1" s="3" t="s">
        <v>538</v>
      </c>
      <c r="AX1" s="3" t="s">
        <v>539</v>
      </c>
      <c r="AY1" s="3" t="s">
        <v>540</v>
      </c>
      <c r="AZ1" s="3" t="s">
        <v>219</v>
      </c>
      <c r="BA1" s="3" t="s">
        <v>220</v>
      </c>
      <c r="BB1" s="3" t="s">
        <v>221</v>
      </c>
      <c r="BC1" s="3" t="s">
        <v>222</v>
      </c>
      <c r="BD1" s="3" t="s">
        <v>223</v>
      </c>
      <c r="BE1" s="3" t="s">
        <v>224</v>
      </c>
      <c r="BF1" s="3" t="s">
        <v>225</v>
      </c>
      <c r="BG1" s="3" t="s">
        <v>226</v>
      </c>
      <c r="BH1" s="3" t="s">
        <v>227</v>
      </c>
      <c r="BI1" s="3" t="s">
        <v>541</v>
      </c>
      <c r="BJ1" s="3" t="s">
        <v>542</v>
      </c>
      <c r="BK1" s="3" t="s">
        <v>543</v>
      </c>
      <c r="BL1" s="3" t="s">
        <v>493</v>
      </c>
      <c r="BM1" s="3" t="s">
        <v>494</v>
      </c>
      <c r="BN1" s="3" t="s">
        <v>495</v>
      </c>
      <c r="BO1" s="3" t="s">
        <v>496</v>
      </c>
      <c r="BP1" s="3" t="s">
        <v>497</v>
      </c>
      <c r="BQ1" s="3" t="s">
        <v>498</v>
      </c>
      <c r="BR1" s="3" t="s">
        <v>499</v>
      </c>
      <c r="BS1" s="3" t="s">
        <v>500</v>
      </c>
      <c r="BT1" s="3" t="s">
        <v>501</v>
      </c>
      <c r="BU1" s="3" t="s">
        <v>502</v>
      </c>
      <c r="BV1" s="3" t="s">
        <v>503</v>
      </c>
      <c r="BW1" s="3" t="s">
        <v>504</v>
      </c>
      <c r="BX1" s="3" t="s">
        <v>544</v>
      </c>
      <c r="BY1" s="3" t="s">
        <v>545</v>
      </c>
      <c r="BZ1" s="3" t="s">
        <v>546</v>
      </c>
      <c r="CA1" s="3" t="s">
        <v>547</v>
      </c>
      <c r="CB1" s="3" t="s">
        <v>548</v>
      </c>
      <c r="CC1" s="3" t="s">
        <v>549</v>
      </c>
      <c r="CD1" s="3" t="s">
        <v>550</v>
      </c>
      <c r="CE1" s="3" t="s">
        <v>551</v>
      </c>
      <c r="CF1" s="3" t="s">
        <v>552</v>
      </c>
      <c r="CG1" s="3" t="s">
        <v>553</v>
      </c>
      <c r="CH1" s="3" t="s">
        <v>554</v>
      </c>
      <c r="CI1" s="3" t="s">
        <v>555</v>
      </c>
      <c r="CJ1" s="3" t="s">
        <v>556</v>
      </c>
      <c r="CK1" s="3" t="s">
        <v>557</v>
      </c>
      <c r="CL1" s="3" t="s">
        <v>558</v>
      </c>
      <c r="CM1" s="3" t="s">
        <v>559</v>
      </c>
      <c r="CN1" s="3" t="s">
        <v>560</v>
      </c>
      <c r="CO1" s="3" t="s">
        <v>561</v>
      </c>
      <c r="CP1" s="3" t="s">
        <v>562</v>
      </c>
      <c r="CQ1" s="3" t="s">
        <v>563</v>
      </c>
      <c r="CR1" s="3" t="s">
        <v>564</v>
      </c>
      <c r="CS1" s="3" t="s">
        <v>565</v>
      </c>
      <c r="CT1" s="3" t="s">
        <v>566</v>
      </c>
      <c r="CU1" s="3" t="s">
        <v>567</v>
      </c>
      <c r="CV1" s="3" t="s">
        <v>568</v>
      </c>
      <c r="CW1" s="3" t="s">
        <v>569</v>
      </c>
      <c r="CX1" s="3" t="s">
        <v>570</v>
      </c>
      <c r="CY1" s="3" t="s">
        <v>571</v>
      </c>
      <c r="CZ1" s="3" t="s">
        <v>572</v>
      </c>
      <c r="DA1" s="3" t="s">
        <v>573</v>
      </c>
      <c r="DB1" s="3" t="s">
        <v>574</v>
      </c>
      <c r="DC1" s="3" t="s">
        <v>575</v>
      </c>
      <c r="DD1" s="3" t="s">
        <v>576</v>
      </c>
      <c r="DE1" s="3" t="s">
        <v>577</v>
      </c>
      <c r="DF1" s="3" t="s">
        <v>578</v>
      </c>
      <c r="DG1" s="3" t="s">
        <v>579</v>
      </c>
      <c r="DH1" s="3" t="s">
        <v>580</v>
      </c>
      <c r="DI1" s="3" t="s">
        <v>581</v>
      </c>
      <c r="DJ1" s="3" t="s">
        <v>582</v>
      </c>
      <c r="DK1" s="3" t="s">
        <v>583</v>
      </c>
      <c r="DL1" s="3" t="s">
        <v>584</v>
      </c>
      <c r="DM1" s="3" t="s">
        <v>585</v>
      </c>
      <c r="DN1" s="3" t="s">
        <v>586</v>
      </c>
      <c r="DO1" s="3" t="s">
        <v>587</v>
      </c>
      <c r="DP1" s="3" t="s">
        <v>588</v>
      </c>
      <c r="DQ1" s="3" t="s">
        <v>589</v>
      </c>
      <c r="DR1" s="3" t="s">
        <v>590</v>
      </c>
      <c r="DS1" s="3" t="s">
        <v>591</v>
      </c>
      <c r="DT1" s="3" t="s">
        <v>592</v>
      </c>
      <c r="DU1" s="3" t="s">
        <v>593</v>
      </c>
      <c r="DV1" s="3" t="s">
        <v>594</v>
      </c>
      <c r="DW1" s="3" t="s">
        <v>595</v>
      </c>
      <c r="DX1" s="3" t="s">
        <v>596</v>
      </c>
      <c r="DY1" s="3" t="s">
        <v>597</v>
      </c>
      <c r="DZ1" s="3" t="s">
        <v>598</v>
      </c>
      <c r="EA1" s="3" t="s">
        <v>599</v>
      </c>
      <c r="EB1" s="3" t="s">
        <v>600</v>
      </c>
      <c r="EC1" s="3" t="s">
        <v>601</v>
      </c>
      <c r="ED1" s="3" t="s">
        <v>602</v>
      </c>
      <c r="EE1" s="3" t="s">
        <v>603</v>
      </c>
      <c r="EF1" s="3" t="s">
        <v>604</v>
      </c>
      <c r="EG1" s="3" t="s">
        <v>605</v>
      </c>
      <c r="EH1" s="3" t="s">
        <v>606</v>
      </c>
      <c r="EI1" s="3" t="s">
        <v>607</v>
      </c>
      <c r="EJ1" s="3" t="s">
        <v>608</v>
      </c>
      <c r="EK1" s="3" t="s">
        <v>609</v>
      </c>
      <c r="EL1" s="3" t="s">
        <v>610</v>
      </c>
      <c r="EM1" s="3" t="s">
        <v>611</v>
      </c>
      <c r="EN1" s="3" t="s">
        <v>612</v>
      </c>
      <c r="EO1" s="3" t="s">
        <v>613</v>
      </c>
      <c r="EP1" s="3" t="s">
        <v>614</v>
      </c>
      <c r="EQ1" s="3" t="s">
        <v>615</v>
      </c>
      <c r="ER1" s="3" t="s">
        <v>616</v>
      </c>
      <c r="ES1" s="3" t="s">
        <v>617</v>
      </c>
      <c r="ET1" s="3" t="s">
        <v>618</v>
      </c>
      <c r="EU1" s="3" t="s">
        <v>619</v>
      </c>
      <c r="EV1" s="3" t="s">
        <v>620</v>
      </c>
      <c r="EW1" s="3" t="s">
        <v>621</v>
      </c>
      <c r="EX1" s="3" t="s">
        <v>622</v>
      </c>
      <c r="EY1" s="3" t="s">
        <v>623</v>
      </c>
      <c r="EZ1" s="3" t="s">
        <v>624</v>
      </c>
      <c r="FA1" s="3" t="s">
        <v>625</v>
      </c>
      <c r="FB1" s="3" t="s">
        <v>626</v>
      </c>
      <c r="FC1" s="3" t="s">
        <v>627</v>
      </c>
      <c r="FD1" s="3" t="s">
        <v>628</v>
      </c>
      <c r="FE1" s="3" t="s">
        <v>629</v>
      </c>
      <c r="FF1" s="3" t="s">
        <v>630</v>
      </c>
      <c r="FG1" s="3" t="s">
        <v>631</v>
      </c>
      <c r="FH1" s="3" t="s">
        <v>632</v>
      </c>
      <c r="FI1" s="3" t="s">
        <v>633</v>
      </c>
      <c r="FJ1" s="3" t="s">
        <v>634</v>
      </c>
      <c r="FK1" s="3" t="s">
        <v>635</v>
      </c>
      <c r="FL1" s="3" t="s">
        <v>636</v>
      </c>
      <c r="FM1" s="3" t="s">
        <v>637</v>
      </c>
      <c r="FN1" s="3" t="s">
        <v>638</v>
      </c>
      <c r="FO1" s="3" t="s">
        <v>639</v>
      </c>
      <c r="FP1" s="3" t="s">
        <v>640</v>
      </c>
      <c r="FQ1" s="3" t="s">
        <v>641</v>
      </c>
      <c r="FR1" s="3" t="s">
        <v>642</v>
      </c>
      <c r="FS1" s="3" t="s">
        <v>643</v>
      </c>
      <c r="FT1" s="3" t="s">
        <v>644</v>
      </c>
      <c r="FU1" s="3" t="s">
        <v>645</v>
      </c>
      <c r="FV1" s="3" t="s">
        <v>646</v>
      </c>
      <c r="FW1" s="3" t="s">
        <v>647</v>
      </c>
      <c r="FX1" s="3" t="s">
        <v>648</v>
      </c>
      <c r="FY1" s="3" t="s">
        <v>649</v>
      </c>
      <c r="FZ1" s="3" t="s">
        <v>650</v>
      </c>
      <c r="GA1" s="3" t="s">
        <v>651</v>
      </c>
      <c r="GB1" s="3" t="s">
        <v>652</v>
      </c>
      <c r="GC1" s="3" t="s">
        <v>653</v>
      </c>
      <c r="GD1" s="3" t="s">
        <v>654</v>
      </c>
      <c r="GE1" s="3" t="s">
        <v>655</v>
      </c>
      <c r="GF1" s="3" t="s">
        <v>656</v>
      </c>
      <c r="GG1" s="3" t="s">
        <v>657</v>
      </c>
      <c r="GH1" s="3" t="s">
        <v>658</v>
      </c>
      <c r="GI1" s="3" t="s">
        <v>659</v>
      </c>
      <c r="GJ1" s="3" t="s">
        <v>660</v>
      </c>
      <c r="GK1" s="3" t="s">
        <v>661</v>
      </c>
      <c r="GL1" s="3" t="s">
        <v>662</v>
      </c>
      <c r="GM1" s="3" t="s">
        <v>663</v>
      </c>
      <c r="GN1" s="3" t="s">
        <v>664</v>
      </c>
      <c r="GO1" s="3" t="s">
        <v>665</v>
      </c>
      <c r="GP1" s="3" t="s">
        <v>666</v>
      </c>
      <c r="GQ1" s="3" t="s">
        <v>667</v>
      </c>
      <c r="GR1" s="3" t="s">
        <v>668</v>
      </c>
      <c r="GS1" s="3" t="s">
        <v>669</v>
      </c>
      <c r="GT1" s="3" t="s">
        <v>670</v>
      </c>
      <c r="GU1" s="3" t="s">
        <v>671</v>
      </c>
      <c r="GV1" s="3" t="s">
        <v>672</v>
      </c>
      <c r="GW1" s="3" t="s">
        <v>673</v>
      </c>
      <c r="GX1" s="3" t="s">
        <v>674</v>
      </c>
      <c r="GY1" s="3" t="s">
        <v>675</v>
      </c>
      <c r="GZ1" s="3" t="s">
        <v>676</v>
      </c>
      <c r="HA1" s="3" t="s">
        <v>677</v>
      </c>
      <c r="HB1" s="3" t="s">
        <v>678</v>
      </c>
      <c r="HC1" s="3" t="s">
        <v>679</v>
      </c>
      <c r="HD1" s="3" t="s">
        <v>680</v>
      </c>
      <c r="HE1" s="3" t="s">
        <v>681</v>
      </c>
      <c r="HF1" s="3" t="s">
        <v>622</v>
      </c>
      <c r="HG1" s="3" t="s">
        <v>623</v>
      </c>
      <c r="HH1" s="3" t="s">
        <v>624</v>
      </c>
      <c r="HI1" s="3" t="s">
        <v>625</v>
      </c>
      <c r="HJ1" s="3" t="s">
        <v>626</v>
      </c>
      <c r="HK1" s="3" t="s">
        <v>627</v>
      </c>
      <c r="HL1" s="3" t="s">
        <v>628</v>
      </c>
      <c r="HM1" s="3" t="s">
        <v>629</v>
      </c>
      <c r="HN1" s="3" t="s">
        <v>630</v>
      </c>
      <c r="HO1" s="3" t="s">
        <v>682</v>
      </c>
      <c r="HP1" s="3" t="s">
        <v>683</v>
      </c>
      <c r="HQ1" s="3" t="s">
        <v>684</v>
      </c>
      <c r="HR1" s="3" t="s">
        <v>634</v>
      </c>
      <c r="HS1" s="3" t="s">
        <v>635</v>
      </c>
      <c r="HT1" s="3" t="s">
        <v>636</v>
      </c>
      <c r="HU1" s="3" t="s">
        <v>637</v>
      </c>
      <c r="HV1" s="3" t="s">
        <v>638</v>
      </c>
      <c r="HW1" s="3" t="s">
        <v>639</v>
      </c>
      <c r="HX1" s="3" t="s">
        <v>640</v>
      </c>
      <c r="HY1" s="3" t="s">
        <v>641</v>
      </c>
      <c r="HZ1" s="3" t="s">
        <v>642</v>
      </c>
      <c r="IA1" s="3" t="s">
        <v>643</v>
      </c>
      <c r="IB1" s="3" t="s">
        <v>644</v>
      </c>
      <c r="IC1" s="3" t="s">
        <v>645</v>
      </c>
      <c r="ID1" s="3" t="s">
        <v>685</v>
      </c>
      <c r="IE1" s="3" t="s">
        <v>686</v>
      </c>
      <c r="IF1" s="3" t="s">
        <v>687</v>
      </c>
      <c r="IG1" s="3" t="s">
        <v>688</v>
      </c>
      <c r="IH1" s="3" t="s">
        <v>689</v>
      </c>
      <c r="II1" s="3" t="s">
        <v>690</v>
      </c>
      <c r="IJ1" s="3" t="s">
        <v>691</v>
      </c>
      <c r="IK1" s="3" t="s">
        <v>692</v>
      </c>
      <c r="IL1" s="3" t="s">
        <v>693</v>
      </c>
      <c r="IM1" s="3" t="s">
        <v>694</v>
      </c>
      <c r="IN1" s="3" t="s">
        <v>695</v>
      </c>
      <c r="IO1" s="3" t="s">
        <v>696</v>
      </c>
      <c r="IP1" s="3" t="s">
        <v>697</v>
      </c>
      <c r="IQ1" s="3" t="s">
        <v>698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236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237</v>
      </c>
      <c r="B10" s="8" t="s">
        <v>699</v>
      </c>
      <c r="C10" s="8" t="s">
        <v>700</v>
      </c>
      <c r="D10" s="8" t="s">
        <v>701</v>
      </c>
      <c r="E10" s="8" t="s">
        <v>702</v>
      </c>
      <c r="F10" s="8" t="s">
        <v>703</v>
      </c>
      <c r="G10" s="8" t="s">
        <v>704</v>
      </c>
      <c r="H10" s="8" t="s">
        <v>705</v>
      </c>
      <c r="I10" s="8" t="s">
        <v>706</v>
      </c>
      <c r="J10" s="8" t="s">
        <v>707</v>
      </c>
      <c r="K10" s="8" t="s">
        <v>708</v>
      </c>
      <c r="L10" s="8" t="s">
        <v>709</v>
      </c>
      <c r="M10" s="8" t="s">
        <v>710</v>
      </c>
      <c r="N10" s="8" t="s">
        <v>711</v>
      </c>
      <c r="O10" s="8" t="s">
        <v>712</v>
      </c>
      <c r="P10" s="8" t="s">
        <v>713</v>
      </c>
      <c r="Q10" s="8" t="s">
        <v>714</v>
      </c>
      <c r="R10" s="8" t="s">
        <v>715</v>
      </c>
      <c r="S10" s="8" t="s">
        <v>716</v>
      </c>
      <c r="T10" s="8" t="s">
        <v>717</v>
      </c>
      <c r="U10" s="8" t="s">
        <v>718</v>
      </c>
      <c r="V10" s="8" t="s">
        <v>719</v>
      </c>
      <c r="W10" s="8" t="s">
        <v>720</v>
      </c>
      <c r="X10" s="8" t="s">
        <v>721</v>
      </c>
      <c r="Y10" s="8" t="s">
        <v>722</v>
      </c>
      <c r="Z10" s="8" t="s">
        <v>723</v>
      </c>
      <c r="AA10" s="8" t="s">
        <v>724</v>
      </c>
      <c r="AB10" s="8" t="s">
        <v>725</v>
      </c>
      <c r="AC10" s="8" t="s">
        <v>726</v>
      </c>
      <c r="AD10" s="8" t="s">
        <v>727</v>
      </c>
      <c r="AE10" s="8" t="s">
        <v>728</v>
      </c>
      <c r="AF10" s="8" t="s">
        <v>729</v>
      </c>
      <c r="AG10" s="8" t="s">
        <v>730</v>
      </c>
      <c r="AH10" s="8" t="s">
        <v>731</v>
      </c>
      <c r="AI10" s="8" t="s">
        <v>732</v>
      </c>
      <c r="AJ10" s="8" t="s">
        <v>733</v>
      </c>
      <c r="AK10" s="8" t="s">
        <v>734</v>
      </c>
      <c r="AL10" s="8" t="s">
        <v>735</v>
      </c>
      <c r="AM10" s="8" t="s">
        <v>736</v>
      </c>
      <c r="AN10" s="8" t="s">
        <v>737</v>
      </c>
      <c r="AO10" s="8" t="s">
        <v>738</v>
      </c>
      <c r="AP10" s="8" t="s">
        <v>739</v>
      </c>
      <c r="AQ10" s="8" t="s">
        <v>740</v>
      </c>
      <c r="AR10" s="8" t="s">
        <v>741</v>
      </c>
      <c r="AS10" s="8" t="s">
        <v>742</v>
      </c>
      <c r="AT10" s="8" t="s">
        <v>743</v>
      </c>
      <c r="AU10" s="8" t="s">
        <v>744</v>
      </c>
      <c r="AV10" s="8" t="s">
        <v>745</v>
      </c>
      <c r="AW10" s="8" t="s">
        <v>746</v>
      </c>
      <c r="AX10" s="8" t="s">
        <v>747</v>
      </c>
      <c r="AY10" s="8" t="s">
        <v>748</v>
      </c>
      <c r="AZ10" s="8" t="s">
        <v>749</v>
      </c>
      <c r="BA10" s="8" t="s">
        <v>750</v>
      </c>
      <c r="BB10" s="8" t="s">
        <v>751</v>
      </c>
      <c r="BC10" s="8" t="s">
        <v>752</v>
      </c>
      <c r="BD10" s="8" t="s">
        <v>753</v>
      </c>
      <c r="BE10" s="8" t="s">
        <v>754</v>
      </c>
      <c r="BF10" s="8" t="s">
        <v>755</v>
      </c>
      <c r="BG10" s="8" t="s">
        <v>756</v>
      </c>
      <c r="BH10" s="8" t="s">
        <v>757</v>
      </c>
      <c r="BI10" s="8" t="s">
        <v>758</v>
      </c>
      <c r="BJ10" s="8" t="s">
        <v>759</v>
      </c>
      <c r="BK10" s="8" t="s">
        <v>760</v>
      </c>
      <c r="BL10" s="8" t="s">
        <v>761</v>
      </c>
      <c r="BM10" s="8" t="s">
        <v>762</v>
      </c>
      <c r="BN10" s="8" t="s">
        <v>763</v>
      </c>
      <c r="BO10" s="8" t="s">
        <v>764</v>
      </c>
      <c r="BP10" s="8" t="s">
        <v>765</v>
      </c>
      <c r="BQ10" s="8" t="s">
        <v>766</v>
      </c>
      <c r="BR10" s="8" t="s">
        <v>767</v>
      </c>
      <c r="BS10" s="8" t="s">
        <v>768</v>
      </c>
      <c r="BT10" s="8" t="s">
        <v>769</v>
      </c>
      <c r="BU10" s="8" t="s">
        <v>770</v>
      </c>
      <c r="BV10" s="8" t="s">
        <v>771</v>
      </c>
      <c r="BW10" s="8" t="s">
        <v>772</v>
      </c>
      <c r="BX10" s="8" t="s">
        <v>773</v>
      </c>
      <c r="BY10" s="8" t="s">
        <v>774</v>
      </c>
      <c r="BZ10" s="8" t="s">
        <v>775</v>
      </c>
      <c r="CA10" s="8" t="s">
        <v>776</v>
      </c>
      <c r="CB10" s="8" t="s">
        <v>777</v>
      </c>
      <c r="CC10" s="8" t="s">
        <v>778</v>
      </c>
      <c r="CD10" s="8" t="s">
        <v>779</v>
      </c>
      <c r="CE10" s="8" t="s">
        <v>780</v>
      </c>
      <c r="CF10" s="8" t="s">
        <v>781</v>
      </c>
      <c r="CG10" s="8" t="s">
        <v>782</v>
      </c>
      <c r="CH10" s="8" t="s">
        <v>783</v>
      </c>
      <c r="CI10" s="8" t="s">
        <v>784</v>
      </c>
      <c r="CJ10" s="8" t="s">
        <v>785</v>
      </c>
      <c r="CK10" s="8" t="s">
        <v>786</v>
      </c>
      <c r="CL10" s="8" t="s">
        <v>787</v>
      </c>
      <c r="CM10" s="8" t="s">
        <v>788</v>
      </c>
      <c r="CN10" s="8" t="s">
        <v>789</v>
      </c>
      <c r="CO10" s="8" t="s">
        <v>790</v>
      </c>
      <c r="CP10" s="8" t="s">
        <v>791</v>
      </c>
      <c r="CQ10" s="8" t="s">
        <v>792</v>
      </c>
      <c r="CR10" s="8" t="s">
        <v>793</v>
      </c>
      <c r="CS10" s="8" t="s">
        <v>794</v>
      </c>
      <c r="CT10" s="8" t="s">
        <v>795</v>
      </c>
      <c r="CU10" s="8" t="s">
        <v>796</v>
      </c>
      <c r="CV10" s="8" t="s">
        <v>797</v>
      </c>
      <c r="CW10" s="8" t="s">
        <v>798</v>
      </c>
      <c r="CX10" s="8" t="s">
        <v>799</v>
      </c>
      <c r="CY10" s="8" t="s">
        <v>800</v>
      </c>
      <c r="CZ10" s="8" t="s">
        <v>801</v>
      </c>
      <c r="DA10" s="8" t="s">
        <v>802</v>
      </c>
      <c r="DB10" s="8" t="s">
        <v>803</v>
      </c>
      <c r="DC10" s="8" t="s">
        <v>804</v>
      </c>
      <c r="DD10" s="8" t="s">
        <v>805</v>
      </c>
      <c r="DE10" s="8" t="s">
        <v>806</v>
      </c>
      <c r="DF10" s="8" t="s">
        <v>807</v>
      </c>
      <c r="DG10" s="8" t="s">
        <v>808</v>
      </c>
      <c r="DH10" s="8" t="s">
        <v>809</v>
      </c>
      <c r="DI10" s="8" t="s">
        <v>810</v>
      </c>
      <c r="DJ10" s="8" t="s">
        <v>811</v>
      </c>
      <c r="DK10" s="8" t="s">
        <v>812</v>
      </c>
      <c r="DL10" s="8" t="s">
        <v>813</v>
      </c>
      <c r="DM10" s="8" t="s">
        <v>814</v>
      </c>
      <c r="DN10" s="8" t="s">
        <v>815</v>
      </c>
      <c r="DO10" s="8" t="s">
        <v>816</v>
      </c>
      <c r="DP10" s="8" t="s">
        <v>817</v>
      </c>
      <c r="DQ10" s="8" t="s">
        <v>818</v>
      </c>
      <c r="DR10" s="8" t="s">
        <v>819</v>
      </c>
      <c r="DS10" s="8" t="s">
        <v>820</v>
      </c>
      <c r="DT10" s="8" t="s">
        <v>821</v>
      </c>
      <c r="DU10" s="8" t="s">
        <v>822</v>
      </c>
      <c r="DV10" s="8" t="s">
        <v>823</v>
      </c>
      <c r="DW10" s="8" t="s">
        <v>824</v>
      </c>
      <c r="DX10" s="8" t="s">
        <v>825</v>
      </c>
      <c r="DY10" s="8" t="s">
        <v>826</v>
      </c>
      <c r="DZ10" s="8" t="s">
        <v>827</v>
      </c>
      <c r="EA10" s="8" t="s">
        <v>828</v>
      </c>
      <c r="EB10" s="8" t="s">
        <v>829</v>
      </c>
      <c r="EC10" s="8" t="s">
        <v>830</v>
      </c>
      <c r="ED10" s="8" t="s">
        <v>831</v>
      </c>
      <c r="EE10" s="8" t="s">
        <v>832</v>
      </c>
      <c r="EF10" s="8" t="s">
        <v>833</v>
      </c>
      <c r="EG10" s="8" t="s">
        <v>834</v>
      </c>
      <c r="EH10" s="8" t="s">
        <v>835</v>
      </c>
      <c r="EI10" s="8" t="s">
        <v>836</v>
      </c>
      <c r="EJ10" s="8" t="s">
        <v>837</v>
      </c>
      <c r="EK10" s="8" t="s">
        <v>838</v>
      </c>
      <c r="EL10" s="8" t="s">
        <v>839</v>
      </c>
      <c r="EM10" s="8" t="s">
        <v>840</v>
      </c>
      <c r="EN10" s="8" t="s">
        <v>841</v>
      </c>
      <c r="EO10" s="8" t="s">
        <v>842</v>
      </c>
      <c r="EP10" s="8" t="s">
        <v>843</v>
      </c>
      <c r="EQ10" s="8" t="s">
        <v>844</v>
      </c>
      <c r="ER10" s="8" t="s">
        <v>845</v>
      </c>
      <c r="ES10" s="8" t="s">
        <v>846</v>
      </c>
      <c r="ET10" s="8" t="s">
        <v>847</v>
      </c>
      <c r="EU10" s="8" t="s">
        <v>848</v>
      </c>
      <c r="EV10" s="8" t="s">
        <v>849</v>
      </c>
      <c r="EW10" s="8" t="s">
        <v>850</v>
      </c>
      <c r="EX10" s="8" t="s">
        <v>851</v>
      </c>
      <c r="EY10" s="8" t="s">
        <v>852</v>
      </c>
      <c r="EZ10" s="8" t="s">
        <v>853</v>
      </c>
      <c r="FA10" s="8" t="s">
        <v>854</v>
      </c>
      <c r="FB10" s="8" t="s">
        <v>855</v>
      </c>
      <c r="FC10" s="8" t="s">
        <v>856</v>
      </c>
      <c r="FD10" s="8" t="s">
        <v>857</v>
      </c>
      <c r="FE10" s="8" t="s">
        <v>858</v>
      </c>
      <c r="FF10" s="8" t="s">
        <v>859</v>
      </c>
      <c r="FG10" s="8" t="s">
        <v>860</v>
      </c>
      <c r="FH10" s="8" t="s">
        <v>861</v>
      </c>
      <c r="FI10" s="8" t="s">
        <v>862</v>
      </c>
      <c r="FJ10" s="8" t="s">
        <v>863</v>
      </c>
      <c r="FK10" s="8" t="s">
        <v>864</v>
      </c>
      <c r="FL10" s="8" t="s">
        <v>865</v>
      </c>
      <c r="FM10" s="8" t="s">
        <v>866</v>
      </c>
      <c r="FN10" s="8" t="s">
        <v>867</v>
      </c>
      <c r="FO10" s="8" t="s">
        <v>868</v>
      </c>
      <c r="FP10" s="8" t="s">
        <v>869</v>
      </c>
      <c r="FQ10" s="8" t="s">
        <v>870</v>
      </c>
      <c r="FR10" s="8" t="s">
        <v>871</v>
      </c>
      <c r="FS10" s="8" t="s">
        <v>872</v>
      </c>
      <c r="FT10" s="8" t="s">
        <v>873</v>
      </c>
      <c r="FU10" s="8" t="s">
        <v>874</v>
      </c>
      <c r="FV10" s="8" t="s">
        <v>875</v>
      </c>
      <c r="FW10" s="8" t="s">
        <v>876</v>
      </c>
      <c r="FX10" s="8" t="s">
        <v>877</v>
      </c>
      <c r="FY10" s="8" t="s">
        <v>878</v>
      </c>
      <c r="FZ10" s="8" t="s">
        <v>879</v>
      </c>
      <c r="GA10" s="8" t="s">
        <v>880</v>
      </c>
      <c r="GB10" s="8" t="s">
        <v>881</v>
      </c>
      <c r="GC10" s="8" t="s">
        <v>882</v>
      </c>
      <c r="GD10" s="8" t="s">
        <v>883</v>
      </c>
      <c r="GE10" s="8" t="s">
        <v>884</v>
      </c>
      <c r="GF10" s="8" t="s">
        <v>885</v>
      </c>
      <c r="GG10" s="8" t="s">
        <v>886</v>
      </c>
      <c r="GH10" s="8" t="s">
        <v>887</v>
      </c>
      <c r="GI10" s="8" t="s">
        <v>888</v>
      </c>
      <c r="GJ10" s="8" t="s">
        <v>889</v>
      </c>
      <c r="GK10" s="8" t="s">
        <v>890</v>
      </c>
      <c r="GL10" s="8" t="s">
        <v>891</v>
      </c>
      <c r="GM10" s="8" t="s">
        <v>892</v>
      </c>
      <c r="GN10" s="8" t="s">
        <v>893</v>
      </c>
      <c r="GO10" s="8" t="s">
        <v>894</v>
      </c>
      <c r="GP10" s="8" t="s">
        <v>895</v>
      </c>
      <c r="GQ10" s="8" t="s">
        <v>896</v>
      </c>
      <c r="GR10" s="8" t="s">
        <v>897</v>
      </c>
      <c r="GS10" s="8" t="s">
        <v>898</v>
      </c>
      <c r="GT10" s="8" t="s">
        <v>899</v>
      </c>
      <c r="GU10" s="8" t="s">
        <v>900</v>
      </c>
      <c r="GV10" s="8" t="s">
        <v>901</v>
      </c>
      <c r="GW10" s="8" t="s">
        <v>902</v>
      </c>
      <c r="GX10" s="8" t="s">
        <v>903</v>
      </c>
      <c r="GY10" s="8" t="s">
        <v>904</v>
      </c>
      <c r="GZ10" s="8" t="s">
        <v>905</v>
      </c>
      <c r="HA10" s="8" t="s">
        <v>906</v>
      </c>
      <c r="HB10" s="8" t="s">
        <v>907</v>
      </c>
      <c r="HC10" s="8" t="s">
        <v>908</v>
      </c>
      <c r="HD10" s="8" t="s">
        <v>909</v>
      </c>
      <c r="HE10" s="8" t="s">
        <v>910</v>
      </c>
      <c r="HF10" s="8" t="s">
        <v>911</v>
      </c>
      <c r="HG10" s="8" t="s">
        <v>912</v>
      </c>
      <c r="HH10" s="8" t="s">
        <v>913</v>
      </c>
      <c r="HI10" s="8" t="s">
        <v>914</v>
      </c>
      <c r="HJ10" s="8" t="s">
        <v>915</v>
      </c>
      <c r="HK10" s="8" t="s">
        <v>916</v>
      </c>
      <c r="HL10" s="8" t="s">
        <v>917</v>
      </c>
      <c r="HM10" s="8" t="s">
        <v>918</v>
      </c>
      <c r="HN10" s="8" t="s">
        <v>919</v>
      </c>
      <c r="HO10" s="8" t="s">
        <v>920</v>
      </c>
      <c r="HP10" s="8" t="s">
        <v>921</v>
      </c>
      <c r="HQ10" s="8" t="s">
        <v>922</v>
      </c>
      <c r="HR10" s="8" t="s">
        <v>923</v>
      </c>
      <c r="HS10" s="8" t="s">
        <v>924</v>
      </c>
      <c r="HT10" s="8" t="s">
        <v>925</v>
      </c>
      <c r="HU10" s="8" t="s">
        <v>926</v>
      </c>
      <c r="HV10" s="8" t="s">
        <v>927</v>
      </c>
      <c r="HW10" s="8" t="s">
        <v>928</v>
      </c>
      <c r="HX10" s="8" t="s">
        <v>929</v>
      </c>
      <c r="HY10" s="8" t="s">
        <v>930</v>
      </c>
      <c r="HZ10" s="8" t="s">
        <v>931</v>
      </c>
      <c r="IA10" s="8" t="s">
        <v>932</v>
      </c>
      <c r="IB10" s="8" t="s">
        <v>933</v>
      </c>
      <c r="IC10" s="8" t="s">
        <v>934</v>
      </c>
      <c r="ID10" s="8" t="s">
        <v>935</v>
      </c>
      <c r="IE10" s="8" t="s">
        <v>936</v>
      </c>
      <c r="IF10" s="8" t="s">
        <v>937</v>
      </c>
      <c r="IG10" s="8" t="s">
        <v>938</v>
      </c>
      <c r="IH10" s="8" t="s">
        <v>939</v>
      </c>
      <c r="II10" s="8" t="s">
        <v>940</v>
      </c>
      <c r="IJ10" s="8" t="s">
        <v>941</v>
      </c>
      <c r="IK10" s="8" t="s">
        <v>942</v>
      </c>
      <c r="IL10" s="8" t="s">
        <v>943</v>
      </c>
      <c r="IM10" s="8" t="s">
        <v>944</v>
      </c>
      <c r="IN10" s="8" t="s">
        <v>945</v>
      </c>
      <c r="IO10" s="8" t="s">
        <v>946</v>
      </c>
      <c r="IP10" s="8" t="s">
        <v>947</v>
      </c>
      <c r="IQ10" s="8" t="s">
        <v>948</v>
      </c>
    </row>
    <row r="11" spans="1:251">
      <c r="A11" s="10">
        <v>42036</v>
      </c>
      <c r="B11" s="9">
        <v>138.221</v>
      </c>
      <c r="C11" s="9">
        <v>241.364</v>
      </c>
      <c r="D11" s="9">
        <v>125.84</v>
      </c>
      <c r="E11" s="9">
        <v>82.846000000000004</v>
      </c>
      <c r="F11" s="9">
        <v>42.994</v>
      </c>
      <c r="G11" s="9">
        <v>117.602</v>
      </c>
      <c r="H11" s="9">
        <v>31.466000000000001</v>
      </c>
      <c r="I11" s="9">
        <v>86.135999999999996</v>
      </c>
      <c r="J11" s="9">
        <v>136.14400000000001</v>
      </c>
      <c r="K11" s="9">
        <v>23.91</v>
      </c>
      <c r="L11" s="9">
        <v>112.23399999999999</v>
      </c>
      <c r="M11" s="9">
        <v>899.06899999999996</v>
      </c>
      <c r="N11" s="9">
        <v>477.67500000000001</v>
      </c>
      <c r="O11" s="9">
        <v>421.39400000000001</v>
      </c>
      <c r="P11" s="9">
        <v>818.36199999999997</v>
      </c>
      <c r="Q11" s="9">
        <v>420.88200000000001</v>
      </c>
      <c r="R11" s="9">
        <v>397.48</v>
      </c>
      <c r="S11" s="9">
        <v>6664.1949999999997</v>
      </c>
      <c r="T11" s="9">
        <v>3429.1239999999998</v>
      </c>
      <c r="U11" s="9">
        <v>3235.0709999999999</v>
      </c>
      <c r="V11" s="9">
        <v>806.19500000000005</v>
      </c>
      <c r="W11" s="9">
        <v>377.21600000000001</v>
      </c>
      <c r="X11" s="9">
        <v>428.97899999999998</v>
      </c>
      <c r="Y11" s="9">
        <v>6676.3620000000001</v>
      </c>
      <c r="Z11" s="9">
        <v>3472.79</v>
      </c>
      <c r="AA11" s="9">
        <v>3203.5720000000001</v>
      </c>
      <c r="AB11" s="9">
        <v>1231.6890000000001</v>
      </c>
      <c r="AC11" s="9">
        <v>602.66800000000001</v>
      </c>
      <c r="AD11" s="9">
        <v>629.02099999999996</v>
      </c>
      <c r="AE11" s="9">
        <v>392.86799999999999</v>
      </c>
      <c r="AF11" s="9">
        <v>195.43</v>
      </c>
      <c r="AG11" s="9">
        <v>197.43799999999999</v>
      </c>
      <c r="AH11" s="9">
        <v>425.49400000000003</v>
      </c>
      <c r="AI11" s="9">
        <v>225.452</v>
      </c>
      <c r="AJ11" s="9">
        <v>200.042</v>
      </c>
      <c r="AK11" s="9">
        <v>413.327</v>
      </c>
      <c r="AL11" s="9">
        <v>181.786</v>
      </c>
      <c r="AM11" s="9">
        <v>231.541</v>
      </c>
      <c r="AN11" s="9">
        <v>6250.8680000000004</v>
      </c>
      <c r="AO11" s="9">
        <v>3247.3380000000002</v>
      </c>
      <c r="AP11" s="9">
        <v>3003.53</v>
      </c>
      <c r="AQ11" s="9">
        <v>1626.1659999999999</v>
      </c>
      <c r="AR11" s="9">
        <v>1047.9159999999999</v>
      </c>
      <c r="AS11" s="9">
        <v>578.25099999999998</v>
      </c>
      <c r="AT11" s="9">
        <v>1065.9849999999999</v>
      </c>
      <c r="AU11" s="9">
        <v>697.93</v>
      </c>
      <c r="AV11" s="9">
        <v>368.05500000000001</v>
      </c>
      <c r="AW11" s="9">
        <v>63.177</v>
      </c>
      <c r="AX11" s="9">
        <v>33.817999999999998</v>
      </c>
      <c r="AY11" s="9">
        <v>29.358000000000001</v>
      </c>
      <c r="AZ11" s="9">
        <v>25.347999999999999</v>
      </c>
      <c r="BA11" s="9">
        <v>20.289000000000001</v>
      </c>
      <c r="BB11" s="9">
        <v>5.0590000000000002</v>
      </c>
      <c r="BC11" s="9">
        <v>21.196000000000002</v>
      </c>
      <c r="BD11" s="9">
        <v>10.763</v>
      </c>
      <c r="BE11" s="9">
        <v>10.433</v>
      </c>
      <c r="BF11" s="9">
        <v>16.632999999999999</v>
      </c>
      <c r="BG11" s="9">
        <v>2.766</v>
      </c>
      <c r="BH11" s="9">
        <v>13.867000000000001</v>
      </c>
      <c r="BI11" s="9">
        <v>70.869</v>
      </c>
      <c r="BJ11" s="9">
        <v>34.003</v>
      </c>
      <c r="BK11" s="9">
        <v>36.866</v>
      </c>
      <c r="BL11" s="9">
        <v>30.797000000000001</v>
      </c>
      <c r="BM11" s="9">
        <v>16.044</v>
      </c>
      <c r="BN11" s="9">
        <v>14.753</v>
      </c>
      <c r="BO11" s="9">
        <v>18.456</v>
      </c>
      <c r="BP11" s="9">
        <v>9.9510000000000005</v>
      </c>
      <c r="BQ11" s="9">
        <v>8.5050000000000008</v>
      </c>
      <c r="BR11" s="9">
        <v>21.616</v>
      </c>
      <c r="BS11" s="9">
        <v>8.0079999999999991</v>
      </c>
      <c r="BT11" s="9">
        <v>13.608000000000001</v>
      </c>
      <c r="BU11" s="9">
        <v>426.13600000000002</v>
      </c>
      <c r="BV11" s="9">
        <v>282.16399999999999</v>
      </c>
      <c r="BW11" s="9">
        <v>143.971</v>
      </c>
      <c r="BX11" s="9">
        <v>1829.8889999999999</v>
      </c>
      <c r="BY11" s="9">
        <v>935.33</v>
      </c>
      <c r="BZ11" s="9">
        <v>894.55899999999997</v>
      </c>
      <c r="CA11" s="9">
        <v>710.072</v>
      </c>
      <c r="CB11" s="9">
        <v>361.38400000000001</v>
      </c>
      <c r="CC11" s="9">
        <v>348.68799999999999</v>
      </c>
      <c r="CD11" s="9">
        <v>232.85900000000001</v>
      </c>
      <c r="CE11" s="9">
        <v>110.636</v>
      </c>
      <c r="CF11" s="9">
        <v>122.223</v>
      </c>
      <c r="CG11" s="9">
        <v>75.676000000000002</v>
      </c>
      <c r="CH11" s="9">
        <v>40.585999999999999</v>
      </c>
      <c r="CI11" s="9">
        <v>35.090000000000003</v>
      </c>
      <c r="CJ11" s="9">
        <v>157.18299999999999</v>
      </c>
      <c r="CK11" s="9">
        <v>70.05</v>
      </c>
      <c r="CL11" s="9">
        <v>87.132999999999996</v>
      </c>
      <c r="CM11" s="9">
        <v>91.641999999999996</v>
      </c>
      <c r="CN11" s="9">
        <v>46.335999999999999</v>
      </c>
      <c r="CO11" s="9">
        <v>45.307000000000002</v>
      </c>
      <c r="CP11" s="9">
        <v>141.21600000000001</v>
      </c>
      <c r="CQ11" s="9">
        <v>64.3</v>
      </c>
      <c r="CR11" s="9">
        <v>76.915999999999997</v>
      </c>
      <c r="CS11" s="9">
        <v>35.396999999999998</v>
      </c>
      <c r="CT11" s="9">
        <v>21.222999999999999</v>
      </c>
      <c r="CU11" s="9">
        <v>14.173</v>
      </c>
      <c r="CV11" s="9">
        <v>128.011</v>
      </c>
      <c r="CW11" s="9">
        <v>56.448999999999998</v>
      </c>
      <c r="CX11" s="9">
        <v>71.561000000000007</v>
      </c>
      <c r="CY11" s="9">
        <v>19.344000000000001</v>
      </c>
      <c r="CZ11" s="9">
        <v>13.22</v>
      </c>
      <c r="DA11" s="9">
        <v>6.1239999999999997</v>
      </c>
      <c r="DB11" s="9">
        <v>68.347999999999999</v>
      </c>
      <c r="DC11" s="9">
        <v>29.625</v>
      </c>
      <c r="DD11" s="9">
        <v>38.722999999999999</v>
      </c>
      <c r="DE11" s="9">
        <v>40.319000000000003</v>
      </c>
      <c r="DF11" s="9">
        <v>13.603999999999999</v>
      </c>
      <c r="DG11" s="9">
        <v>26.713999999999999</v>
      </c>
      <c r="DH11" s="9">
        <v>69.451999999999998</v>
      </c>
      <c r="DI11" s="9">
        <v>32.963000000000001</v>
      </c>
      <c r="DJ11" s="9">
        <v>36.488</v>
      </c>
      <c r="DK11" s="9">
        <v>21.605</v>
      </c>
      <c r="DL11" s="9">
        <v>13.864000000000001</v>
      </c>
      <c r="DM11" s="9">
        <v>7.7409999999999997</v>
      </c>
      <c r="DN11" s="9">
        <v>21.81</v>
      </c>
      <c r="DO11" s="9">
        <v>11.628</v>
      </c>
      <c r="DP11" s="9">
        <v>10.183</v>
      </c>
      <c r="DQ11" s="9">
        <v>26.036000000000001</v>
      </c>
      <c r="DR11" s="9">
        <v>7.4720000000000004</v>
      </c>
      <c r="DS11" s="9">
        <v>18.564</v>
      </c>
      <c r="DT11" s="9">
        <v>137.69999999999999</v>
      </c>
      <c r="DU11" s="9">
        <v>71.245999999999995</v>
      </c>
      <c r="DV11" s="9">
        <v>66.453999999999994</v>
      </c>
      <c r="DW11" s="9">
        <v>95.159000000000006</v>
      </c>
      <c r="DX11" s="9">
        <v>39.39</v>
      </c>
      <c r="DY11" s="9">
        <v>55.768999999999998</v>
      </c>
      <c r="DZ11" s="9">
        <v>477.21300000000002</v>
      </c>
      <c r="EA11" s="9">
        <v>250.74799999999999</v>
      </c>
      <c r="EB11" s="9">
        <v>226.465</v>
      </c>
      <c r="EC11" s="9">
        <v>1119.818</v>
      </c>
      <c r="ED11" s="9">
        <v>573.94600000000003</v>
      </c>
      <c r="EE11" s="9">
        <v>545.87099999999998</v>
      </c>
      <c r="EF11" s="9">
        <v>1071.617</v>
      </c>
      <c r="EG11" s="9">
        <v>541.69299999999998</v>
      </c>
      <c r="EH11" s="9">
        <v>529.92399999999998</v>
      </c>
      <c r="EI11" s="9">
        <v>1017.962</v>
      </c>
      <c r="EJ11" s="9">
        <v>518.73099999999999</v>
      </c>
      <c r="EK11" s="9">
        <v>499.23099999999999</v>
      </c>
      <c r="EL11" s="9">
        <v>27.233000000000001</v>
      </c>
      <c r="EM11" s="9">
        <v>10.282</v>
      </c>
      <c r="EN11" s="9">
        <v>16.951000000000001</v>
      </c>
      <c r="EO11" s="9">
        <v>26.420999999999999</v>
      </c>
      <c r="EP11" s="9">
        <v>12.679</v>
      </c>
      <c r="EQ11" s="9">
        <v>13.742000000000001</v>
      </c>
      <c r="ER11" s="9">
        <v>700.44500000000005</v>
      </c>
      <c r="ES11" s="9">
        <v>370.79700000000003</v>
      </c>
      <c r="ET11" s="9">
        <v>329.64699999999999</v>
      </c>
      <c r="EU11" s="9">
        <v>72.668000000000006</v>
      </c>
      <c r="EV11" s="9">
        <v>32.595999999999997</v>
      </c>
      <c r="EW11" s="9">
        <v>40.072000000000003</v>
      </c>
      <c r="EX11" s="9">
        <v>8.58</v>
      </c>
      <c r="EY11" s="9">
        <v>3.7130000000000001</v>
      </c>
      <c r="EZ11" s="9">
        <v>4.867</v>
      </c>
      <c r="FA11" s="9">
        <v>27.526</v>
      </c>
      <c r="FB11" s="9">
        <v>14.66</v>
      </c>
      <c r="FC11" s="9">
        <v>12.866</v>
      </c>
      <c r="FD11" s="9">
        <v>36.561999999999998</v>
      </c>
      <c r="FE11" s="9">
        <v>14.223000000000001</v>
      </c>
      <c r="FF11" s="9">
        <v>22.338999999999999</v>
      </c>
      <c r="FG11" s="9">
        <v>49.140999999999998</v>
      </c>
      <c r="FH11" s="9">
        <v>17.856000000000002</v>
      </c>
      <c r="FI11" s="9">
        <v>31.285</v>
      </c>
      <c r="FJ11" s="9">
        <v>7.8579999999999997</v>
      </c>
      <c r="FK11" s="9">
        <v>5.1340000000000003</v>
      </c>
      <c r="FL11" s="9">
        <v>2.7250000000000001</v>
      </c>
      <c r="FM11" s="9">
        <v>11.053000000000001</v>
      </c>
      <c r="FN11" s="9">
        <v>3.669</v>
      </c>
      <c r="FO11" s="9">
        <v>7.3840000000000003</v>
      </c>
      <c r="FP11" s="9">
        <v>30.23</v>
      </c>
      <c r="FQ11" s="9">
        <v>9.0530000000000008</v>
      </c>
      <c r="FR11" s="9">
        <v>21.177</v>
      </c>
      <c r="FS11" s="9">
        <v>249.363</v>
      </c>
      <c r="FT11" s="9">
        <v>120.443</v>
      </c>
      <c r="FU11" s="9">
        <v>128.91999999999999</v>
      </c>
      <c r="FV11" s="9">
        <v>149.57599999999999</v>
      </c>
      <c r="FW11" s="9">
        <v>65.397000000000006</v>
      </c>
      <c r="FX11" s="9">
        <v>84.179000000000002</v>
      </c>
      <c r="FY11" s="9">
        <v>922.04100000000005</v>
      </c>
      <c r="FZ11" s="9">
        <v>476.29500000000002</v>
      </c>
      <c r="GA11" s="9">
        <v>445.745</v>
      </c>
      <c r="GB11" s="9">
        <v>115.785</v>
      </c>
      <c r="GC11" s="9">
        <v>41.195999999999998</v>
      </c>
      <c r="GD11" s="9">
        <v>74.588999999999999</v>
      </c>
      <c r="GE11" s="9">
        <v>955.83199999999999</v>
      </c>
      <c r="GF11" s="9">
        <v>500.49700000000001</v>
      </c>
      <c r="GG11" s="9">
        <v>455.33499999999998</v>
      </c>
      <c r="GH11" s="9">
        <v>194.98699999999999</v>
      </c>
      <c r="GI11" s="9">
        <v>80.587000000000003</v>
      </c>
      <c r="GJ11" s="9">
        <v>114.4</v>
      </c>
      <c r="GK11" s="9">
        <v>70.375</v>
      </c>
      <c r="GL11" s="9">
        <v>26.006</v>
      </c>
      <c r="GM11" s="9">
        <v>44.369</v>
      </c>
      <c r="GN11" s="9">
        <v>79.200999999999993</v>
      </c>
      <c r="GO11" s="9">
        <v>39.390999999999998</v>
      </c>
      <c r="GP11" s="9">
        <v>39.81</v>
      </c>
      <c r="GQ11" s="9">
        <v>45.41</v>
      </c>
      <c r="GR11" s="9">
        <v>15.19</v>
      </c>
      <c r="GS11" s="9">
        <v>30.221</v>
      </c>
      <c r="GT11" s="9">
        <v>876.63</v>
      </c>
      <c r="GU11" s="9">
        <v>461.10599999999999</v>
      </c>
      <c r="GV11" s="9">
        <v>415.52499999999998</v>
      </c>
      <c r="GW11" s="9">
        <v>48.201000000000001</v>
      </c>
      <c r="GX11" s="9">
        <v>32.253999999999998</v>
      </c>
      <c r="GY11" s="9">
        <v>15.946999999999999</v>
      </c>
      <c r="GZ11" s="9">
        <v>25.09</v>
      </c>
      <c r="HA11" s="9">
        <v>18.074999999999999</v>
      </c>
      <c r="HB11" s="9">
        <v>7.0140000000000002</v>
      </c>
      <c r="HC11" s="9">
        <v>3.468</v>
      </c>
      <c r="HD11" s="9">
        <v>0.56799999999999995</v>
      </c>
      <c r="HE11" s="9">
        <v>2.9</v>
      </c>
      <c r="HF11" s="9">
        <v>1.6519999999999999</v>
      </c>
      <c r="HG11" s="9">
        <v>0.56799999999999995</v>
      </c>
      <c r="HH11" s="9">
        <v>1.0840000000000001</v>
      </c>
      <c r="HI11" s="9">
        <v>1.0680000000000001</v>
      </c>
      <c r="HJ11" s="9">
        <v>0</v>
      </c>
      <c r="HK11" s="9">
        <v>1.0680000000000001</v>
      </c>
      <c r="HL11" s="9">
        <v>0.747</v>
      </c>
      <c r="HM11" s="9">
        <v>0</v>
      </c>
      <c r="HN11" s="9">
        <v>0.747</v>
      </c>
      <c r="HO11" s="9">
        <v>1.794</v>
      </c>
      <c r="HP11" s="9">
        <v>0.85199999999999998</v>
      </c>
      <c r="HQ11" s="9">
        <v>0.94199999999999995</v>
      </c>
      <c r="HR11" s="9">
        <v>0</v>
      </c>
      <c r="HS11" s="9">
        <v>0</v>
      </c>
      <c r="HT11" s="9">
        <v>0</v>
      </c>
      <c r="HU11" s="9">
        <v>0.94199999999999995</v>
      </c>
      <c r="HV11" s="9">
        <v>0</v>
      </c>
      <c r="HW11" s="9">
        <v>0.94199999999999995</v>
      </c>
      <c r="HX11" s="9">
        <v>0.85199999999999998</v>
      </c>
      <c r="HY11" s="9">
        <v>0.85199999999999998</v>
      </c>
      <c r="HZ11" s="9">
        <v>0</v>
      </c>
      <c r="IA11" s="9">
        <v>17.849</v>
      </c>
      <c r="IB11" s="9">
        <v>12.759</v>
      </c>
      <c r="IC11" s="9">
        <v>5.09</v>
      </c>
      <c r="ID11" s="9">
        <v>5281.5940000000001</v>
      </c>
      <c r="IE11" s="9">
        <v>2888.4259999999999</v>
      </c>
      <c r="IF11" s="9">
        <v>2393.1680000000001</v>
      </c>
      <c r="IG11" s="9">
        <v>1003.974</v>
      </c>
      <c r="IH11" s="9">
        <v>540.71500000000003</v>
      </c>
      <c r="II11" s="9">
        <v>463.25900000000001</v>
      </c>
      <c r="IJ11" s="9">
        <v>493.90100000000001</v>
      </c>
      <c r="IK11" s="9">
        <v>301.91800000000001</v>
      </c>
      <c r="IL11" s="9">
        <v>191.983</v>
      </c>
      <c r="IM11" s="9">
        <v>238.99</v>
      </c>
      <c r="IN11" s="9">
        <v>154.65799999999999</v>
      </c>
      <c r="IO11" s="9">
        <v>84.331999999999994</v>
      </c>
      <c r="IP11" s="9">
        <v>254.911</v>
      </c>
      <c r="IQ11" s="9">
        <v>147.26</v>
      </c>
    </row>
    <row r="12" spans="1:251">
      <c r="A12" s="10">
        <v>42401</v>
      </c>
      <c r="B12" s="9">
        <v>142.11699999999999</v>
      </c>
      <c r="C12" s="9">
        <v>242.47</v>
      </c>
      <c r="D12" s="9">
        <v>121.639</v>
      </c>
      <c r="E12" s="9">
        <v>82.771000000000001</v>
      </c>
      <c r="F12" s="9">
        <v>38.868000000000002</v>
      </c>
      <c r="G12" s="9">
        <v>112.22</v>
      </c>
      <c r="H12" s="9">
        <v>25.378</v>
      </c>
      <c r="I12" s="9">
        <v>86.840999999999994</v>
      </c>
      <c r="J12" s="9">
        <v>150.72800000000001</v>
      </c>
      <c r="K12" s="9">
        <v>33.966999999999999</v>
      </c>
      <c r="L12" s="9">
        <v>116.761</v>
      </c>
      <c r="M12" s="9">
        <v>911.221</v>
      </c>
      <c r="N12" s="9">
        <v>464.14600000000002</v>
      </c>
      <c r="O12" s="9">
        <v>447.07600000000002</v>
      </c>
      <c r="P12" s="9">
        <v>814.07100000000003</v>
      </c>
      <c r="Q12" s="9">
        <v>416.05799999999999</v>
      </c>
      <c r="R12" s="9">
        <v>398.01299999999998</v>
      </c>
      <c r="S12" s="9">
        <v>6807.5</v>
      </c>
      <c r="T12" s="9">
        <v>3433.951</v>
      </c>
      <c r="U12" s="9">
        <v>3373.549</v>
      </c>
      <c r="V12" s="9">
        <v>773.03099999999995</v>
      </c>
      <c r="W12" s="9">
        <v>363.17899999999997</v>
      </c>
      <c r="X12" s="9">
        <v>409.85300000000001</v>
      </c>
      <c r="Y12" s="9">
        <v>6848.5389999999998</v>
      </c>
      <c r="Z12" s="9">
        <v>3486.83</v>
      </c>
      <c r="AA12" s="9">
        <v>3361.7089999999998</v>
      </c>
      <c r="AB12" s="9">
        <v>1210.633</v>
      </c>
      <c r="AC12" s="9">
        <v>594.37900000000002</v>
      </c>
      <c r="AD12" s="9">
        <v>616.25400000000002</v>
      </c>
      <c r="AE12" s="9">
        <v>376.46899999999999</v>
      </c>
      <c r="AF12" s="9">
        <v>184.857</v>
      </c>
      <c r="AG12" s="9">
        <v>191.61199999999999</v>
      </c>
      <c r="AH12" s="9">
        <v>437.60199999999998</v>
      </c>
      <c r="AI12" s="9">
        <v>231.20099999999999</v>
      </c>
      <c r="AJ12" s="9">
        <v>206.40100000000001</v>
      </c>
      <c r="AK12" s="9">
        <v>396.56200000000001</v>
      </c>
      <c r="AL12" s="9">
        <v>178.321</v>
      </c>
      <c r="AM12" s="9">
        <v>218.24100000000001</v>
      </c>
      <c r="AN12" s="9">
        <v>6410.9369999999999</v>
      </c>
      <c r="AO12" s="9">
        <v>3255.6289999999999</v>
      </c>
      <c r="AP12" s="9">
        <v>3155.308</v>
      </c>
      <c r="AQ12" s="9">
        <v>1682.201</v>
      </c>
      <c r="AR12" s="9">
        <v>1102.6020000000001</v>
      </c>
      <c r="AS12" s="9">
        <v>579.59900000000005</v>
      </c>
      <c r="AT12" s="9">
        <v>1116.4390000000001</v>
      </c>
      <c r="AU12" s="9">
        <v>736.35400000000004</v>
      </c>
      <c r="AV12" s="9">
        <v>380.08600000000001</v>
      </c>
      <c r="AW12" s="9">
        <v>72.972999999999999</v>
      </c>
      <c r="AX12" s="9">
        <v>42.389000000000003</v>
      </c>
      <c r="AY12" s="9">
        <v>30.584</v>
      </c>
      <c r="AZ12" s="9">
        <v>33.808</v>
      </c>
      <c r="BA12" s="9">
        <v>26.233000000000001</v>
      </c>
      <c r="BB12" s="9">
        <v>7.5759999999999996</v>
      </c>
      <c r="BC12" s="9">
        <v>18.065999999999999</v>
      </c>
      <c r="BD12" s="9">
        <v>8.6470000000000002</v>
      </c>
      <c r="BE12" s="9">
        <v>9.4190000000000005</v>
      </c>
      <c r="BF12" s="9">
        <v>21.097999999999999</v>
      </c>
      <c r="BG12" s="9">
        <v>7.5090000000000003</v>
      </c>
      <c r="BH12" s="9">
        <v>13.59</v>
      </c>
      <c r="BI12" s="9">
        <v>68.766000000000005</v>
      </c>
      <c r="BJ12" s="9">
        <v>40.536999999999999</v>
      </c>
      <c r="BK12" s="9">
        <v>28.228999999999999</v>
      </c>
      <c r="BL12" s="9">
        <v>26.454000000000001</v>
      </c>
      <c r="BM12" s="9">
        <v>20.591000000000001</v>
      </c>
      <c r="BN12" s="9">
        <v>5.8620000000000001</v>
      </c>
      <c r="BO12" s="9">
        <v>22.946000000000002</v>
      </c>
      <c r="BP12" s="9">
        <v>12.593</v>
      </c>
      <c r="BQ12" s="9">
        <v>10.353</v>
      </c>
      <c r="BR12" s="9">
        <v>19.366</v>
      </c>
      <c r="BS12" s="9">
        <v>7.3529999999999998</v>
      </c>
      <c r="BT12" s="9">
        <v>12.013</v>
      </c>
      <c r="BU12" s="9">
        <v>424.02199999999999</v>
      </c>
      <c r="BV12" s="9">
        <v>283.322</v>
      </c>
      <c r="BW12" s="9">
        <v>140.69999999999999</v>
      </c>
      <c r="BX12" s="9">
        <v>1883.635</v>
      </c>
      <c r="BY12" s="9">
        <v>948.45500000000004</v>
      </c>
      <c r="BZ12" s="9">
        <v>935.18</v>
      </c>
      <c r="CA12" s="9">
        <v>728.35699999999997</v>
      </c>
      <c r="CB12" s="9">
        <v>372.33800000000002</v>
      </c>
      <c r="CC12" s="9">
        <v>356.01900000000001</v>
      </c>
      <c r="CD12" s="9">
        <v>245.13499999999999</v>
      </c>
      <c r="CE12" s="9">
        <v>112.721</v>
      </c>
      <c r="CF12" s="9">
        <v>132.41399999999999</v>
      </c>
      <c r="CG12" s="9">
        <v>92.972999999999999</v>
      </c>
      <c r="CH12" s="9">
        <v>44.612000000000002</v>
      </c>
      <c r="CI12" s="9">
        <v>48.360999999999997</v>
      </c>
      <c r="CJ12" s="9">
        <v>152.16200000000001</v>
      </c>
      <c r="CK12" s="9">
        <v>68.108999999999995</v>
      </c>
      <c r="CL12" s="9">
        <v>84.052999999999997</v>
      </c>
      <c r="CM12" s="9">
        <v>109.346</v>
      </c>
      <c r="CN12" s="9">
        <v>52.401000000000003</v>
      </c>
      <c r="CO12" s="9">
        <v>56.945</v>
      </c>
      <c r="CP12" s="9">
        <v>135.78899999999999</v>
      </c>
      <c r="CQ12" s="9">
        <v>60.32</v>
      </c>
      <c r="CR12" s="9">
        <v>75.468999999999994</v>
      </c>
      <c r="CS12" s="9">
        <v>48.651000000000003</v>
      </c>
      <c r="CT12" s="9">
        <v>26.155000000000001</v>
      </c>
      <c r="CU12" s="9">
        <v>22.497</v>
      </c>
      <c r="CV12" s="9">
        <v>115.092</v>
      </c>
      <c r="CW12" s="9">
        <v>50.83</v>
      </c>
      <c r="CX12" s="9">
        <v>64.260999999999996</v>
      </c>
      <c r="CY12" s="9">
        <v>19.907</v>
      </c>
      <c r="CZ12" s="9">
        <v>12.119</v>
      </c>
      <c r="DA12" s="9">
        <v>7.7869999999999999</v>
      </c>
      <c r="DB12" s="9">
        <v>52.027000000000001</v>
      </c>
      <c r="DC12" s="9">
        <v>24.347000000000001</v>
      </c>
      <c r="DD12" s="9">
        <v>27.68</v>
      </c>
      <c r="DE12" s="9">
        <v>43.158000000000001</v>
      </c>
      <c r="DF12" s="9">
        <v>14.364000000000001</v>
      </c>
      <c r="DG12" s="9">
        <v>28.794</v>
      </c>
      <c r="DH12" s="9">
        <v>81.391999999999996</v>
      </c>
      <c r="DI12" s="9">
        <v>35.735999999999997</v>
      </c>
      <c r="DJ12" s="9">
        <v>45.655999999999999</v>
      </c>
      <c r="DK12" s="9">
        <v>27.387</v>
      </c>
      <c r="DL12" s="9">
        <v>15.131</v>
      </c>
      <c r="DM12" s="9">
        <v>12.255000000000001</v>
      </c>
      <c r="DN12" s="9">
        <v>18.887</v>
      </c>
      <c r="DO12" s="9">
        <v>8.7929999999999993</v>
      </c>
      <c r="DP12" s="9">
        <v>10.093</v>
      </c>
      <c r="DQ12" s="9">
        <v>35.119</v>
      </c>
      <c r="DR12" s="9">
        <v>11.811</v>
      </c>
      <c r="DS12" s="9">
        <v>23.308</v>
      </c>
      <c r="DT12" s="9">
        <v>155.928</v>
      </c>
      <c r="DU12" s="9">
        <v>73.12</v>
      </c>
      <c r="DV12" s="9">
        <v>82.808000000000007</v>
      </c>
      <c r="DW12" s="9">
        <v>89.207999999999998</v>
      </c>
      <c r="DX12" s="9">
        <v>39.600999999999999</v>
      </c>
      <c r="DY12" s="9">
        <v>49.606999999999999</v>
      </c>
      <c r="DZ12" s="9">
        <v>483.221</v>
      </c>
      <c r="EA12" s="9">
        <v>259.61700000000002</v>
      </c>
      <c r="EB12" s="9">
        <v>223.60400000000001</v>
      </c>
      <c r="EC12" s="9">
        <v>1155.278</v>
      </c>
      <c r="ED12" s="9">
        <v>576.11699999999996</v>
      </c>
      <c r="EE12" s="9">
        <v>579.16099999999994</v>
      </c>
      <c r="EF12" s="9">
        <v>1115.4069999999999</v>
      </c>
      <c r="EG12" s="9">
        <v>544.46699999999998</v>
      </c>
      <c r="EH12" s="9">
        <v>570.94000000000005</v>
      </c>
      <c r="EI12" s="9">
        <v>1056.4000000000001</v>
      </c>
      <c r="EJ12" s="9">
        <v>519.30700000000002</v>
      </c>
      <c r="EK12" s="9">
        <v>537.09299999999996</v>
      </c>
      <c r="EL12" s="9">
        <v>31.643999999999998</v>
      </c>
      <c r="EM12" s="9">
        <v>13.298</v>
      </c>
      <c r="EN12" s="9">
        <v>18.346</v>
      </c>
      <c r="EO12" s="9">
        <v>27.363</v>
      </c>
      <c r="EP12" s="9">
        <v>11.862</v>
      </c>
      <c r="EQ12" s="9">
        <v>15.500999999999999</v>
      </c>
      <c r="ER12" s="9">
        <v>715.23699999999997</v>
      </c>
      <c r="ES12" s="9">
        <v>369.899</v>
      </c>
      <c r="ET12" s="9">
        <v>345.33800000000002</v>
      </c>
      <c r="EU12" s="9">
        <v>86.156999999999996</v>
      </c>
      <c r="EV12" s="9">
        <v>34.756</v>
      </c>
      <c r="EW12" s="9">
        <v>51.401000000000003</v>
      </c>
      <c r="EX12" s="9">
        <v>9.0009999999999994</v>
      </c>
      <c r="EY12" s="9">
        <v>7.2030000000000003</v>
      </c>
      <c r="EZ12" s="9">
        <v>1.7969999999999999</v>
      </c>
      <c r="FA12" s="9">
        <v>27.548999999999999</v>
      </c>
      <c r="FB12" s="9">
        <v>11.673</v>
      </c>
      <c r="FC12" s="9">
        <v>15.875999999999999</v>
      </c>
      <c r="FD12" s="9">
        <v>49.607999999999997</v>
      </c>
      <c r="FE12" s="9">
        <v>15.88</v>
      </c>
      <c r="FF12" s="9">
        <v>33.728000000000002</v>
      </c>
      <c r="FG12" s="9">
        <v>67.3</v>
      </c>
      <c r="FH12" s="9">
        <v>27.152999999999999</v>
      </c>
      <c r="FI12" s="9">
        <v>40.146999999999998</v>
      </c>
      <c r="FJ12" s="9">
        <v>8.6349999999999998</v>
      </c>
      <c r="FK12" s="9">
        <v>5.5339999999999998</v>
      </c>
      <c r="FL12" s="9">
        <v>3.101</v>
      </c>
      <c r="FM12" s="9">
        <v>17.446999999999999</v>
      </c>
      <c r="FN12" s="9">
        <v>4.7050000000000001</v>
      </c>
      <c r="FO12" s="9">
        <v>12.743</v>
      </c>
      <c r="FP12" s="9">
        <v>41.218000000000004</v>
      </c>
      <c r="FQ12" s="9">
        <v>16.914000000000001</v>
      </c>
      <c r="FR12" s="9">
        <v>24.303000000000001</v>
      </c>
      <c r="FS12" s="9">
        <v>246.71299999999999</v>
      </c>
      <c r="FT12" s="9">
        <v>112.65900000000001</v>
      </c>
      <c r="FU12" s="9">
        <v>134.054</v>
      </c>
      <c r="FV12" s="9">
        <v>149.85300000000001</v>
      </c>
      <c r="FW12" s="9">
        <v>68.188000000000002</v>
      </c>
      <c r="FX12" s="9">
        <v>81.665000000000006</v>
      </c>
      <c r="FY12" s="9">
        <v>965.55399999999997</v>
      </c>
      <c r="FZ12" s="9">
        <v>476.27800000000002</v>
      </c>
      <c r="GA12" s="9">
        <v>489.27499999999998</v>
      </c>
      <c r="GB12" s="9">
        <v>114.684</v>
      </c>
      <c r="GC12" s="9">
        <v>47.746000000000002</v>
      </c>
      <c r="GD12" s="9">
        <v>66.938000000000002</v>
      </c>
      <c r="GE12" s="9">
        <v>1000.723</v>
      </c>
      <c r="GF12" s="9">
        <v>496.721</v>
      </c>
      <c r="GG12" s="9">
        <v>504.00200000000001</v>
      </c>
      <c r="GH12" s="9">
        <v>197.79300000000001</v>
      </c>
      <c r="GI12" s="9">
        <v>90.188000000000002</v>
      </c>
      <c r="GJ12" s="9">
        <v>107.605</v>
      </c>
      <c r="GK12" s="9">
        <v>66.745000000000005</v>
      </c>
      <c r="GL12" s="9">
        <v>25.747</v>
      </c>
      <c r="GM12" s="9">
        <v>40.997999999999998</v>
      </c>
      <c r="GN12" s="9">
        <v>83.108999999999995</v>
      </c>
      <c r="GO12" s="9">
        <v>42.442</v>
      </c>
      <c r="GP12" s="9">
        <v>40.667000000000002</v>
      </c>
      <c r="GQ12" s="9">
        <v>47.94</v>
      </c>
      <c r="GR12" s="9">
        <v>21.998999999999999</v>
      </c>
      <c r="GS12" s="9">
        <v>25.94</v>
      </c>
      <c r="GT12" s="9">
        <v>917.61400000000003</v>
      </c>
      <c r="GU12" s="9">
        <v>454.279</v>
      </c>
      <c r="GV12" s="9">
        <v>463.33499999999998</v>
      </c>
      <c r="GW12" s="9">
        <v>39.871000000000002</v>
      </c>
      <c r="GX12" s="9">
        <v>31.65</v>
      </c>
      <c r="GY12" s="9">
        <v>8.2210000000000001</v>
      </c>
      <c r="GZ12" s="9">
        <v>25.859000000000002</v>
      </c>
      <c r="HA12" s="9">
        <v>19.847999999999999</v>
      </c>
      <c r="HB12" s="9">
        <v>6.01</v>
      </c>
      <c r="HC12" s="9">
        <v>3.9129999999999998</v>
      </c>
      <c r="HD12" s="9">
        <v>3.2280000000000002</v>
      </c>
      <c r="HE12" s="9">
        <v>0.68600000000000005</v>
      </c>
      <c r="HF12" s="9">
        <v>0.70599999999999996</v>
      </c>
      <c r="HG12" s="9">
        <v>0.70599999999999996</v>
      </c>
      <c r="HH12" s="9">
        <v>0</v>
      </c>
      <c r="HI12" s="9">
        <v>0.379</v>
      </c>
      <c r="HJ12" s="9">
        <v>0</v>
      </c>
      <c r="HK12" s="9">
        <v>0.379</v>
      </c>
      <c r="HL12" s="9">
        <v>2.8279999999999998</v>
      </c>
      <c r="HM12" s="9">
        <v>2.5209999999999999</v>
      </c>
      <c r="HN12" s="9">
        <v>0.30599999999999999</v>
      </c>
      <c r="HO12" s="9">
        <v>1.085</v>
      </c>
      <c r="HP12" s="9">
        <v>1.085</v>
      </c>
      <c r="HQ12" s="9">
        <v>0</v>
      </c>
      <c r="HR12" s="9">
        <v>0</v>
      </c>
      <c r="HS12" s="9">
        <v>0</v>
      </c>
      <c r="HT12" s="9">
        <v>0</v>
      </c>
      <c r="HU12" s="9">
        <v>0</v>
      </c>
      <c r="HV12" s="9">
        <v>0</v>
      </c>
      <c r="HW12" s="9">
        <v>0</v>
      </c>
      <c r="HX12" s="9">
        <v>1.085</v>
      </c>
      <c r="HY12" s="9">
        <v>1.085</v>
      </c>
      <c r="HZ12" s="9">
        <v>0</v>
      </c>
      <c r="IA12" s="9">
        <v>9.0139999999999993</v>
      </c>
      <c r="IB12" s="9">
        <v>7.4889999999999999</v>
      </c>
      <c r="IC12" s="9">
        <v>1.5249999999999999</v>
      </c>
      <c r="ID12" s="9">
        <v>5357.0879999999997</v>
      </c>
      <c r="IE12" s="9">
        <v>2917.6280000000002</v>
      </c>
      <c r="IF12" s="9">
        <v>2439.4589999999998</v>
      </c>
      <c r="IG12" s="9">
        <v>1029.684</v>
      </c>
      <c r="IH12" s="9">
        <v>553.96299999999997</v>
      </c>
      <c r="II12" s="9">
        <v>475.721</v>
      </c>
      <c r="IJ12" s="9">
        <v>513.79899999999998</v>
      </c>
      <c r="IK12" s="9">
        <v>304.16899999999998</v>
      </c>
      <c r="IL12" s="9">
        <v>209.63</v>
      </c>
      <c r="IM12" s="9">
        <v>252.589</v>
      </c>
      <c r="IN12" s="9">
        <v>151.91200000000001</v>
      </c>
      <c r="IO12" s="9">
        <v>100.67700000000001</v>
      </c>
      <c r="IP12" s="9">
        <v>260.55700000000002</v>
      </c>
      <c r="IQ12" s="9">
        <v>151.76400000000001</v>
      </c>
    </row>
    <row r="13" spans="1:251">
      <c r="A13" s="10">
        <v>42767</v>
      </c>
      <c r="B13" s="9">
        <v>134.73500000000001</v>
      </c>
      <c r="C13" s="9">
        <v>235.077</v>
      </c>
      <c r="D13" s="9">
        <v>105.958</v>
      </c>
      <c r="E13" s="9">
        <v>70.715000000000003</v>
      </c>
      <c r="F13" s="9">
        <v>35.244</v>
      </c>
      <c r="G13" s="9">
        <v>130.86199999999999</v>
      </c>
      <c r="H13" s="9">
        <v>35.095999999999997</v>
      </c>
      <c r="I13" s="9">
        <v>95.765000000000001</v>
      </c>
      <c r="J13" s="9">
        <v>132.99199999999999</v>
      </c>
      <c r="K13" s="9">
        <v>28.922999999999998</v>
      </c>
      <c r="L13" s="9">
        <v>104.068</v>
      </c>
      <c r="M13" s="9">
        <v>865.68899999999996</v>
      </c>
      <c r="N13" s="9">
        <v>458.77</v>
      </c>
      <c r="O13" s="9">
        <v>406.91899999999998</v>
      </c>
      <c r="P13" s="9">
        <v>762.33</v>
      </c>
      <c r="Q13" s="9">
        <v>388.18</v>
      </c>
      <c r="R13" s="9">
        <v>374.15</v>
      </c>
      <c r="S13" s="9">
        <v>6881.4669999999996</v>
      </c>
      <c r="T13" s="9">
        <v>3437.431</v>
      </c>
      <c r="U13" s="9">
        <v>3444.0360000000001</v>
      </c>
      <c r="V13" s="9">
        <v>715.12</v>
      </c>
      <c r="W13" s="9">
        <v>348.774</v>
      </c>
      <c r="X13" s="9">
        <v>366.346</v>
      </c>
      <c r="Y13" s="9">
        <v>6928.6779999999999</v>
      </c>
      <c r="Z13" s="9">
        <v>3476.8380000000002</v>
      </c>
      <c r="AA13" s="9">
        <v>3451.84</v>
      </c>
      <c r="AB13" s="9">
        <v>1131.883</v>
      </c>
      <c r="AC13" s="9">
        <v>558.67399999999998</v>
      </c>
      <c r="AD13" s="9">
        <v>573.20899999999995</v>
      </c>
      <c r="AE13" s="9">
        <v>345.56700000000001</v>
      </c>
      <c r="AF13" s="9">
        <v>178.28</v>
      </c>
      <c r="AG13" s="9">
        <v>167.28700000000001</v>
      </c>
      <c r="AH13" s="9">
        <v>416.76400000000001</v>
      </c>
      <c r="AI13" s="9">
        <v>209.9</v>
      </c>
      <c r="AJ13" s="9">
        <v>206.863</v>
      </c>
      <c r="AK13" s="9">
        <v>369.553</v>
      </c>
      <c r="AL13" s="9">
        <v>170.494</v>
      </c>
      <c r="AM13" s="9">
        <v>199.059</v>
      </c>
      <c r="AN13" s="9">
        <v>6511.9139999999998</v>
      </c>
      <c r="AO13" s="9">
        <v>3266.9380000000001</v>
      </c>
      <c r="AP13" s="9">
        <v>3244.9769999999999</v>
      </c>
      <c r="AQ13" s="9">
        <v>1621.6669999999999</v>
      </c>
      <c r="AR13" s="9">
        <v>1067.7070000000001</v>
      </c>
      <c r="AS13" s="9">
        <v>553.96100000000001</v>
      </c>
      <c r="AT13" s="9">
        <v>1071.193</v>
      </c>
      <c r="AU13" s="9">
        <v>723.87</v>
      </c>
      <c r="AV13" s="9">
        <v>347.32299999999998</v>
      </c>
      <c r="AW13" s="9">
        <v>65.213999999999999</v>
      </c>
      <c r="AX13" s="9">
        <v>34.558</v>
      </c>
      <c r="AY13" s="9">
        <v>30.655999999999999</v>
      </c>
      <c r="AZ13" s="9">
        <v>24.661999999999999</v>
      </c>
      <c r="BA13" s="9">
        <v>18.47</v>
      </c>
      <c r="BB13" s="9">
        <v>6.1920000000000002</v>
      </c>
      <c r="BC13" s="9">
        <v>11.170999999999999</v>
      </c>
      <c r="BD13" s="9">
        <v>6.8940000000000001</v>
      </c>
      <c r="BE13" s="9">
        <v>4.2770000000000001</v>
      </c>
      <c r="BF13" s="9">
        <v>29.381</v>
      </c>
      <c r="BG13" s="9">
        <v>9.1940000000000008</v>
      </c>
      <c r="BH13" s="9">
        <v>20.187000000000001</v>
      </c>
      <c r="BI13" s="9">
        <v>70.873999999999995</v>
      </c>
      <c r="BJ13" s="9">
        <v>38.012999999999998</v>
      </c>
      <c r="BK13" s="9">
        <v>32.860999999999997</v>
      </c>
      <c r="BL13" s="9">
        <v>28.096</v>
      </c>
      <c r="BM13" s="9">
        <v>19.559000000000001</v>
      </c>
      <c r="BN13" s="9">
        <v>8.5370000000000008</v>
      </c>
      <c r="BO13" s="9">
        <v>24.765999999999998</v>
      </c>
      <c r="BP13" s="9">
        <v>12.125999999999999</v>
      </c>
      <c r="BQ13" s="9">
        <v>12.64</v>
      </c>
      <c r="BR13" s="9">
        <v>18.012</v>
      </c>
      <c r="BS13" s="9">
        <v>6.3280000000000003</v>
      </c>
      <c r="BT13" s="9">
        <v>11.683999999999999</v>
      </c>
      <c r="BU13" s="9">
        <v>414.387</v>
      </c>
      <c r="BV13" s="9">
        <v>271.26499999999999</v>
      </c>
      <c r="BW13" s="9">
        <v>143.12100000000001</v>
      </c>
      <c r="BX13" s="9">
        <v>1799.3579999999999</v>
      </c>
      <c r="BY13" s="9">
        <v>910.11599999999999</v>
      </c>
      <c r="BZ13" s="9">
        <v>889.24099999999999</v>
      </c>
      <c r="CA13" s="9">
        <v>724.60599999999999</v>
      </c>
      <c r="CB13" s="9">
        <v>363.59</v>
      </c>
      <c r="CC13" s="9">
        <v>361.01600000000002</v>
      </c>
      <c r="CD13" s="9">
        <v>236.70699999999999</v>
      </c>
      <c r="CE13" s="9">
        <v>123.684</v>
      </c>
      <c r="CF13" s="9">
        <v>113.023</v>
      </c>
      <c r="CG13" s="9">
        <v>97.611999999999995</v>
      </c>
      <c r="CH13" s="9">
        <v>52.530999999999999</v>
      </c>
      <c r="CI13" s="9">
        <v>45.082000000000001</v>
      </c>
      <c r="CJ13" s="9">
        <v>139.09399999999999</v>
      </c>
      <c r="CK13" s="9">
        <v>71.153000000000006</v>
      </c>
      <c r="CL13" s="9">
        <v>67.941000000000003</v>
      </c>
      <c r="CM13" s="9">
        <v>108.65</v>
      </c>
      <c r="CN13" s="9">
        <v>59.601999999999997</v>
      </c>
      <c r="CO13" s="9">
        <v>49.048000000000002</v>
      </c>
      <c r="CP13" s="9">
        <v>128.05600000000001</v>
      </c>
      <c r="CQ13" s="9">
        <v>64.081999999999994</v>
      </c>
      <c r="CR13" s="9">
        <v>63.975000000000001</v>
      </c>
      <c r="CS13" s="9">
        <v>51.947000000000003</v>
      </c>
      <c r="CT13" s="9">
        <v>28.895</v>
      </c>
      <c r="CU13" s="9">
        <v>23.053000000000001</v>
      </c>
      <c r="CV13" s="9">
        <v>109.434</v>
      </c>
      <c r="CW13" s="9">
        <v>51.595999999999997</v>
      </c>
      <c r="CX13" s="9">
        <v>57.838000000000001</v>
      </c>
      <c r="CY13" s="9">
        <v>15.701000000000001</v>
      </c>
      <c r="CZ13" s="9">
        <v>9.7360000000000007</v>
      </c>
      <c r="DA13" s="9">
        <v>5.9649999999999999</v>
      </c>
      <c r="DB13" s="9">
        <v>51.328000000000003</v>
      </c>
      <c r="DC13" s="9">
        <v>24.702000000000002</v>
      </c>
      <c r="DD13" s="9">
        <v>26.626000000000001</v>
      </c>
      <c r="DE13" s="9">
        <v>42.405000000000001</v>
      </c>
      <c r="DF13" s="9">
        <v>17.158000000000001</v>
      </c>
      <c r="DG13" s="9">
        <v>25.247</v>
      </c>
      <c r="DH13" s="9">
        <v>75.325000000000003</v>
      </c>
      <c r="DI13" s="9">
        <v>43.192</v>
      </c>
      <c r="DJ13" s="9">
        <v>32.133000000000003</v>
      </c>
      <c r="DK13" s="9">
        <v>28.509</v>
      </c>
      <c r="DL13" s="9">
        <v>20.094999999999999</v>
      </c>
      <c r="DM13" s="9">
        <v>8.4149999999999991</v>
      </c>
      <c r="DN13" s="9">
        <v>21.364000000000001</v>
      </c>
      <c r="DO13" s="9">
        <v>12.577999999999999</v>
      </c>
      <c r="DP13" s="9">
        <v>8.7859999999999996</v>
      </c>
      <c r="DQ13" s="9">
        <v>25.451000000000001</v>
      </c>
      <c r="DR13" s="9">
        <v>10.52</v>
      </c>
      <c r="DS13" s="9">
        <v>14.930999999999999</v>
      </c>
      <c r="DT13" s="9">
        <v>149.20099999999999</v>
      </c>
      <c r="DU13" s="9">
        <v>74.117000000000004</v>
      </c>
      <c r="DV13" s="9">
        <v>75.084000000000003</v>
      </c>
      <c r="DW13" s="9">
        <v>87.506</v>
      </c>
      <c r="DX13" s="9">
        <v>49.567</v>
      </c>
      <c r="DY13" s="9">
        <v>37.939</v>
      </c>
      <c r="DZ13" s="9">
        <v>487.9</v>
      </c>
      <c r="EA13" s="9">
        <v>239.90600000000001</v>
      </c>
      <c r="EB13" s="9">
        <v>247.99299999999999</v>
      </c>
      <c r="EC13" s="9">
        <v>1074.751</v>
      </c>
      <c r="ED13" s="9">
        <v>546.52599999999995</v>
      </c>
      <c r="EE13" s="9">
        <v>528.22500000000002</v>
      </c>
      <c r="EF13" s="9">
        <v>1028.182</v>
      </c>
      <c r="EG13" s="9">
        <v>512.46699999999998</v>
      </c>
      <c r="EH13" s="9">
        <v>515.71500000000003</v>
      </c>
      <c r="EI13" s="9">
        <v>976.52099999999996</v>
      </c>
      <c r="EJ13" s="9">
        <v>485.96</v>
      </c>
      <c r="EK13" s="9">
        <v>490.56099999999998</v>
      </c>
      <c r="EL13" s="9">
        <v>29.206</v>
      </c>
      <c r="EM13" s="9">
        <v>15.021000000000001</v>
      </c>
      <c r="EN13" s="9">
        <v>14.185</v>
      </c>
      <c r="EO13" s="9">
        <v>21.577000000000002</v>
      </c>
      <c r="EP13" s="9">
        <v>11.003</v>
      </c>
      <c r="EQ13" s="9">
        <v>10.574</v>
      </c>
      <c r="ER13" s="9">
        <v>710.83399999999995</v>
      </c>
      <c r="ES13" s="9">
        <v>370.22699999999998</v>
      </c>
      <c r="ET13" s="9">
        <v>340.60700000000003</v>
      </c>
      <c r="EU13" s="9">
        <v>65.772999999999996</v>
      </c>
      <c r="EV13" s="9">
        <v>25.567</v>
      </c>
      <c r="EW13" s="9">
        <v>40.207000000000001</v>
      </c>
      <c r="EX13" s="9">
        <v>7.4880000000000004</v>
      </c>
      <c r="EY13" s="9">
        <v>4.891</v>
      </c>
      <c r="EZ13" s="9">
        <v>2.597</v>
      </c>
      <c r="FA13" s="9">
        <v>19.210999999999999</v>
      </c>
      <c r="FB13" s="9">
        <v>6.6</v>
      </c>
      <c r="FC13" s="9">
        <v>12.611000000000001</v>
      </c>
      <c r="FD13" s="9">
        <v>39.075000000000003</v>
      </c>
      <c r="FE13" s="9">
        <v>14.076000000000001</v>
      </c>
      <c r="FF13" s="9">
        <v>24.998999999999999</v>
      </c>
      <c r="FG13" s="9">
        <v>57.948999999999998</v>
      </c>
      <c r="FH13" s="9">
        <v>25.126999999999999</v>
      </c>
      <c r="FI13" s="9">
        <v>32.822000000000003</v>
      </c>
      <c r="FJ13" s="9">
        <v>7.6980000000000004</v>
      </c>
      <c r="FK13" s="9">
        <v>5.2809999999999997</v>
      </c>
      <c r="FL13" s="9">
        <v>2.4169999999999998</v>
      </c>
      <c r="FM13" s="9">
        <v>17.940999999999999</v>
      </c>
      <c r="FN13" s="9">
        <v>6.7869999999999999</v>
      </c>
      <c r="FO13" s="9">
        <v>11.153</v>
      </c>
      <c r="FP13" s="9">
        <v>32.311</v>
      </c>
      <c r="FQ13" s="9">
        <v>13.058999999999999</v>
      </c>
      <c r="FR13" s="9">
        <v>19.251999999999999</v>
      </c>
      <c r="FS13" s="9">
        <v>193.625</v>
      </c>
      <c r="FT13" s="9">
        <v>91.546999999999997</v>
      </c>
      <c r="FU13" s="9">
        <v>102.078</v>
      </c>
      <c r="FV13" s="9">
        <v>123.379</v>
      </c>
      <c r="FW13" s="9">
        <v>60.110999999999997</v>
      </c>
      <c r="FX13" s="9">
        <v>63.268000000000001</v>
      </c>
      <c r="FY13" s="9">
        <v>904.803</v>
      </c>
      <c r="FZ13" s="9">
        <v>452.35599999999999</v>
      </c>
      <c r="GA13" s="9">
        <v>452.447</v>
      </c>
      <c r="GB13" s="9">
        <v>90.29</v>
      </c>
      <c r="GC13" s="9">
        <v>43.74</v>
      </c>
      <c r="GD13" s="9">
        <v>46.55</v>
      </c>
      <c r="GE13" s="9">
        <v>937.89099999999996</v>
      </c>
      <c r="GF13" s="9">
        <v>468.72699999999998</v>
      </c>
      <c r="GG13" s="9">
        <v>469.16500000000002</v>
      </c>
      <c r="GH13" s="9">
        <v>159.089</v>
      </c>
      <c r="GI13" s="9">
        <v>75.488</v>
      </c>
      <c r="GJ13" s="9">
        <v>83.600999999999999</v>
      </c>
      <c r="GK13" s="9">
        <v>54.58</v>
      </c>
      <c r="GL13" s="9">
        <v>28.364000000000001</v>
      </c>
      <c r="GM13" s="9">
        <v>26.216000000000001</v>
      </c>
      <c r="GN13" s="9">
        <v>68.799000000000007</v>
      </c>
      <c r="GO13" s="9">
        <v>31.748000000000001</v>
      </c>
      <c r="GP13" s="9">
        <v>37.051000000000002</v>
      </c>
      <c r="GQ13" s="9">
        <v>35.71</v>
      </c>
      <c r="GR13" s="9">
        <v>15.377000000000001</v>
      </c>
      <c r="GS13" s="9">
        <v>20.334</v>
      </c>
      <c r="GT13" s="9">
        <v>869.09199999999998</v>
      </c>
      <c r="GU13" s="9">
        <v>436.97899999999998</v>
      </c>
      <c r="GV13" s="9">
        <v>432.11399999999998</v>
      </c>
      <c r="GW13" s="9">
        <v>46.57</v>
      </c>
      <c r="GX13" s="9">
        <v>34.058999999999997</v>
      </c>
      <c r="GY13" s="9">
        <v>12.51</v>
      </c>
      <c r="GZ13" s="9">
        <v>27.530999999999999</v>
      </c>
      <c r="HA13" s="9">
        <v>20.971</v>
      </c>
      <c r="HB13" s="9">
        <v>6.56</v>
      </c>
      <c r="HC13" s="9">
        <v>3.5819999999999999</v>
      </c>
      <c r="HD13" s="9">
        <v>2.427</v>
      </c>
      <c r="HE13" s="9">
        <v>1.1539999999999999</v>
      </c>
      <c r="HF13" s="9">
        <v>1.012</v>
      </c>
      <c r="HG13" s="9">
        <v>1.012</v>
      </c>
      <c r="HH13" s="9">
        <v>0</v>
      </c>
      <c r="HI13" s="9">
        <v>0.53700000000000003</v>
      </c>
      <c r="HJ13" s="9">
        <v>0</v>
      </c>
      <c r="HK13" s="9">
        <v>0.53700000000000003</v>
      </c>
      <c r="HL13" s="9">
        <v>2.032</v>
      </c>
      <c r="HM13" s="9">
        <v>1.415</v>
      </c>
      <c r="HN13" s="9">
        <v>0.61699999999999999</v>
      </c>
      <c r="HO13" s="9">
        <v>1.63</v>
      </c>
      <c r="HP13" s="9">
        <v>0.66700000000000004</v>
      </c>
      <c r="HQ13" s="9">
        <v>0.96299999999999997</v>
      </c>
      <c r="HR13" s="9">
        <v>0</v>
      </c>
      <c r="HS13" s="9">
        <v>0</v>
      </c>
      <c r="HT13" s="9">
        <v>0</v>
      </c>
      <c r="HU13" s="9">
        <v>0.82099999999999995</v>
      </c>
      <c r="HV13" s="9">
        <v>0</v>
      </c>
      <c r="HW13" s="9">
        <v>0.82099999999999995</v>
      </c>
      <c r="HX13" s="9">
        <v>0.80900000000000005</v>
      </c>
      <c r="HY13" s="9">
        <v>0.66700000000000004</v>
      </c>
      <c r="HZ13" s="9">
        <v>0.14099999999999999</v>
      </c>
      <c r="IA13" s="9">
        <v>13.827</v>
      </c>
      <c r="IB13" s="9">
        <v>9.9939999999999998</v>
      </c>
      <c r="IC13" s="9">
        <v>3.8330000000000002</v>
      </c>
      <c r="ID13" s="9">
        <v>5360.6580000000004</v>
      </c>
      <c r="IE13" s="9">
        <v>2902.6889999999999</v>
      </c>
      <c r="IF13" s="9">
        <v>2457.9679999999998</v>
      </c>
      <c r="IG13" s="9">
        <v>1012.458</v>
      </c>
      <c r="IH13" s="9">
        <v>558.27</v>
      </c>
      <c r="II13" s="9">
        <v>454.18799999999999</v>
      </c>
      <c r="IJ13" s="9">
        <v>495.35899999999998</v>
      </c>
      <c r="IK13" s="9">
        <v>298.80500000000001</v>
      </c>
      <c r="IL13" s="9">
        <v>196.553</v>
      </c>
      <c r="IM13" s="9">
        <v>241.827</v>
      </c>
      <c r="IN13" s="9">
        <v>153.00899999999999</v>
      </c>
      <c r="IO13" s="9">
        <v>88.817999999999998</v>
      </c>
      <c r="IP13" s="9">
        <v>252.98400000000001</v>
      </c>
      <c r="IQ13" s="9">
        <v>145.249</v>
      </c>
    </row>
    <row r="14" spans="1:251">
      <c r="A14" s="10">
        <v>43132</v>
      </c>
      <c r="B14" s="9">
        <v>110.79300000000001</v>
      </c>
      <c r="C14" s="9">
        <v>244.023</v>
      </c>
      <c r="D14" s="9">
        <v>94.864000000000004</v>
      </c>
      <c r="E14" s="9">
        <v>58.920999999999999</v>
      </c>
      <c r="F14" s="9">
        <v>35.942999999999998</v>
      </c>
      <c r="G14" s="9">
        <v>122.92700000000001</v>
      </c>
      <c r="H14" s="9">
        <v>29.92</v>
      </c>
      <c r="I14" s="9">
        <v>93.007000000000005</v>
      </c>
      <c r="J14" s="9">
        <v>137.02500000000001</v>
      </c>
      <c r="K14" s="9">
        <v>21.952000000000002</v>
      </c>
      <c r="L14" s="9">
        <v>115.072</v>
      </c>
      <c r="M14" s="9">
        <v>896.95</v>
      </c>
      <c r="N14" s="9">
        <v>475.52699999999999</v>
      </c>
      <c r="O14" s="9">
        <v>421.423</v>
      </c>
      <c r="P14" s="9">
        <v>813.39300000000003</v>
      </c>
      <c r="Q14" s="9">
        <v>413.46800000000002</v>
      </c>
      <c r="R14" s="9">
        <v>399.92500000000001</v>
      </c>
      <c r="S14" s="9">
        <v>6911.1409999999996</v>
      </c>
      <c r="T14" s="9">
        <v>3413.8539999999998</v>
      </c>
      <c r="U14" s="9">
        <v>3497.2869999999998</v>
      </c>
      <c r="V14" s="9">
        <v>774.23</v>
      </c>
      <c r="W14" s="9">
        <v>360.06099999999998</v>
      </c>
      <c r="X14" s="9">
        <v>414.16899999999998</v>
      </c>
      <c r="Y14" s="9">
        <v>6950.3029999999999</v>
      </c>
      <c r="Z14" s="9">
        <v>3467.26</v>
      </c>
      <c r="AA14" s="9">
        <v>3483.0430000000001</v>
      </c>
      <c r="AB14" s="9">
        <v>1204.7090000000001</v>
      </c>
      <c r="AC14" s="9">
        <v>590.09400000000005</v>
      </c>
      <c r="AD14" s="9">
        <v>614.61599999999999</v>
      </c>
      <c r="AE14" s="9">
        <v>382.91399999999999</v>
      </c>
      <c r="AF14" s="9">
        <v>183.435</v>
      </c>
      <c r="AG14" s="9">
        <v>199.47900000000001</v>
      </c>
      <c r="AH14" s="9">
        <v>430.47899999999998</v>
      </c>
      <c r="AI14" s="9">
        <v>230.03299999999999</v>
      </c>
      <c r="AJ14" s="9">
        <v>200.446</v>
      </c>
      <c r="AK14" s="9">
        <v>391.31599999999997</v>
      </c>
      <c r="AL14" s="9">
        <v>176.626</v>
      </c>
      <c r="AM14" s="9">
        <v>214.69</v>
      </c>
      <c r="AN14" s="9">
        <v>6519.8239999999996</v>
      </c>
      <c r="AO14" s="9">
        <v>3237.2280000000001</v>
      </c>
      <c r="AP14" s="9">
        <v>3282.5970000000002</v>
      </c>
      <c r="AQ14" s="9">
        <v>1628.7860000000001</v>
      </c>
      <c r="AR14" s="9">
        <v>1083.364</v>
      </c>
      <c r="AS14" s="9">
        <v>545.42100000000005</v>
      </c>
      <c r="AT14" s="9">
        <v>1074.6559999999999</v>
      </c>
      <c r="AU14" s="9">
        <v>722.85400000000004</v>
      </c>
      <c r="AV14" s="9">
        <v>351.80200000000002</v>
      </c>
      <c r="AW14" s="9">
        <v>62.704999999999998</v>
      </c>
      <c r="AX14" s="9">
        <v>38.823</v>
      </c>
      <c r="AY14" s="9">
        <v>23.881</v>
      </c>
      <c r="AZ14" s="9">
        <v>26.696999999999999</v>
      </c>
      <c r="BA14" s="9">
        <v>23.132000000000001</v>
      </c>
      <c r="BB14" s="9">
        <v>3.5649999999999999</v>
      </c>
      <c r="BC14" s="9">
        <v>14.337999999999999</v>
      </c>
      <c r="BD14" s="9">
        <v>8.8119999999999994</v>
      </c>
      <c r="BE14" s="9">
        <v>5.5259999999999998</v>
      </c>
      <c r="BF14" s="9">
        <v>21.669</v>
      </c>
      <c r="BG14" s="9">
        <v>6.8789999999999996</v>
      </c>
      <c r="BH14" s="9">
        <v>14.79</v>
      </c>
      <c r="BI14" s="9">
        <v>78.093000000000004</v>
      </c>
      <c r="BJ14" s="9">
        <v>42.822000000000003</v>
      </c>
      <c r="BK14" s="9">
        <v>35.271999999999998</v>
      </c>
      <c r="BL14" s="9">
        <v>27.888999999999999</v>
      </c>
      <c r="BM14" s="9">
        <v>18.196000000000002</v>
      </c>
      <c r="BN14" s="9">
        <v>9.6920000000000002</v>
      </c>
      <c r="BO14" s="9">
        <v>23.655999999999999</v>
      </c>
      <c r="BP14" s="9">
        <v>14.930999999999999</v>
      </c>
      <c r="BQ14" s="9">
        <v>8.7249999999999996</v>
      </c>
      <c r="BR14" s="9">
        <v>26.548999999999999</v>
      </c>
      <c r="BS14" s="9">
        <v>9.6950000000000003</v>
      </c>
      <c r="BT14" s="9">
        <v>16.853999999999999</v>
      </c>
      <c r="BU14" s="9">
        <v>413.33100000000002</v>
      </c>
      <c r="BV14" s="9">
        <v>278.86500000000001</v>
      </c>
      <c r="BW14" s="9">
        <v>134.46600000000001</v>
      </c>
      <c r="BX14" s="9">
        <v>1855.3589999999999</v>
      </c>
      <c r="BY14" s="9">
        <v>936.69399999999996</v>
      </c>
      <c r="BZ14" s="9">
        <v>918.66499999999996</v>
      </c>
      <c r="CA14" s="9">
        <v>742.69299999999998</v>
      </c>
      <c r="CB14" s="9">
        <v>373.86900000000003</v>
      </c>
      <c r="CC14" s="9">
        <v>368.82400000000001</v>
      </c>
      <c r="CD14" s="9">
        <v>229.114</v>
      </c>
      <c r="CE14" s="9">
        <v>109.444</v>
      </c>
      <c r="CF14" s="9">
        <v>119.67</v>
      </c>
      <c r="CG14" s="9">
        <v>78.177999999999997</v>
      </c>
      <c r="CH14" s="9">
        <v>35.226999999999997</v>
      </c>
      <c r="CI14" s="9">
        <v>42.95</v>
      </c>
      <c r="CJ14" s="9">
        <v>150.751</v>
      </c>
      <c r="CK14" s="9">
        <v>74.216999999999999</v>
      </c>
      <c r="CL14" s="9">
        <v>76.534000000000006</v>
      </c>
      <c r="CM14" s="9">
        <v>99.066999999999993</v>
      </c>
      <c r="CN14" s="9">
        <v>51.862000000000002</v>
      </c>
      <c r="CO14" s="9">
        <v>47.206000000000003</v>
      </c>
      <c r="CP14" s="9">
        <v>129.41900000000001</v>
      </c>
      <c r="CQ14" s="9">
        <v>57.14</v>
      </c>
      <c r="CR14" s="9">
        <v>72.278999999999996</v>
      </c>
      <c r="CS14" s="9">
        <v>49.119</v>
      </c>
      <c r="CT14" s="9">
        <v>29.792000000000002</v>
      </c>
      <c r="CU14" s="9">
        <v>19.327999999999999</v>
      </c>
      <c r="CV14" s="9">
        <v>115.901</v>
      </c>
      <c r="CW14" s="9">
        <v>52.195</v>
      </c>
      <c r="CX14" s="9">
        <v>63.707000000000001</v>
      </c>
      <c r="CY14" s="9">
        <v>18.937000000000001</v>
      </c>
      <c r="CZ14" s="9">
        <v>13.648</v>
      </c>
      <c r="DA14" s="9">
        <v>5.2889999999999997</v>
      </c>
      <c r="DB14" s="9">
        <v>58.655000000000001</v>
      </c>
      <c r="DC14" s="9">
        <v>25.405999999999999</v>
      </c>
      <c r="DD14" s="9">
        <v>33.249000000000002</v>
      </c>
      <c r="DE14" s="9">
        <v>38.308999999999997</v>
      </c>
      <c r="DF14" s="9">
        <v>13.141</v>
      </c>
      <c r="DG14" s="9">
        <v>25.167999999999999</v>
      </c>
      <c r="DH14" s="9">
        <v>64.093000000000004</v>
      </c>
      <c r="DI14" s="9">
        <v>27.457999999999998</v>
      </c>
      <c r="DJ14" s="9">
        <v>36.636000000000003</v>
      </c>
      <c r="DK14" s="9">
        <v>23.7</v>
      </c>
      <c r="DL14" s="9">
        <v>13.000999999999999</v>
      </c>
      <c r="DM14" s="9">
        <v>10.699</v>
      </c>
      <c r="DN14" s="9">
        <v>18.908000000000001</v>
      </c>
      <c r="DO14" s="9">
        <v>5.8070000000000004</v>
      </c>
      <c r="DP14" s="9">
        <v>13.101000000000001</v>
      </c>
      <c r="DQ14" s="9">
        <v>21.486000000000001</v>
      </c>
      <c r="DR14" s="9">
        <v>8.65</v>
      </c>
      <c r="DS14" s="9">
        <v>12.835000000000001</v>
      </c>
      <c r="DT14" s="9">
        <v>135.523</v>
      </c>
      <c r="DU14" s="9">
        <v>62.936</v>
      </c>
      <c r="DV14" s="9">
        <v>72.587000000000003</v>
      </c>
      <c r="DW14" s="9">
        <v>93.590999999999994</v>
      </c>
      <c r="DX14" s="9">
        <v>46.508000000000003</v>
      </c>
      <c r="DY14" s="9">
        <v>47.082999999999998</v>
      </c>
      <c r="DZ14" s="9">
        <v>513.57899999999995</v>
      </c>
      <c r="EA14" s="9">
        <v>264.42500000000001</v>
      </c>
      <c r="EB14" s="9">
        <v>249.154</v>
      </c>
      <c r="EC14" s="9">
        <v>1112.6659999999999</v>
      </c>
      <c r="ED14" s="9">
        <v>562.82500000000005</v>
      </c>
      <c r="EE14" s="9">
        <v>549.84100000000001</v>
      </c>
      <c r="EF14" s="9">
        <v>1067.32</v>
      </c>
      <c r="EG14" s="9">
        <v>527.47699999999998</v>
      </c>
      <c r="EH14" s="9">
        <v>539.84299999999996</v>
      </c>
      <c r="EI14" s="9">
        <v>1020.307</v>
      </c>
      <c r="EJ14" s="9">
        <v>502.55500000000001</v>
      </c>
      <c r="EK14" s="9">
        <v>517.75199999999995</v>
      </c>
      <c r="EL14" s="9">
        <v>22.38</v>
      </c>
      <c r="EM14" s="9">
        <v>10.449</v>
      </c>
      <c r="EN14" s="9">
        <v>11.930999999999999</v>
      </c>
      <c r="EO14" s="9">
        <v>23.463000000000001</v>
      </c>
      <c r="EP14" s="9">
        <v>13.721</v>
      </c>
      <c r="EQ14" s="9">
        <v>9.7430000000000003</v>
      </c>
      <c r="ER14" s="9">
        <v>718.11900000000003</v>
      </c>
      <c r="ES14" s="9">
        <v>362.91399999999999</v>
      </c>
      <c r="ET14" s="9">
        <v>355.20499999999998</v>
      </c>
      <c r="EU14" s="9">
        <v>83.879000000000005</v>
      </c>
      <c r="EV14" s="9">
        <v>37.968000000000004</v>
      </c>
      <c r="EW14" s="9">
        <v>45.911000000000001</v>
      </c>
      <c r="EX14" s="9">
        <v>12.678000000000001</v>
      </c>
      <c r="EY14" s="9">
        <v>8.2309999999999999</v>
      </c>
      <c r="EZ14" s="9">
        <v>4.4470000000000001</v>
      </c>
      <c r="FA14" s="9">
        <v>27.605</v>
      </c>
      <c r="FB14" s="9">
        <v>11.849</v>
      </c>
      <c r="FC14" s="9">
        <v>15.756</v>
      </c>
      <c r="FD14" s="9">
        <v>43.597000000000001</v>
      </c>
      <c r="FE14" s="9">
        <v>17.888000000000002</v>
      </c>
      <c r="FF14" s="9">
        <v>25.709</v>
      </c>
      <c r="FG14" s="9">
        <v>43.116999999999997</v>
      </c>
      <c r="FH14" s="9">
        <v>16.036000000000001</v>
      </c>
      <c r="FI14" s="9">
        <v>27.081</v>
      </c>
      <c r="FJ14" s="9">
        <v>2.956</v>
      </c>
      <c r="FK14" s="9">
        <v>1.4890000000000001</v>
      </c>
      <c r="FL14" s="9">
        <v>1.4670000000000001</v>
      </c>
      <c r="FM14" s="9">
        <v>11.499000000000001</v>
      </c>
      <c r="FN14" s="9">
        <v>5.8209999999999997</v>
      </c>
      <c r="FO14" s="9">
        <v>5.6790000000000003</v>
      </c>
      <c r="FP14" s="9">
        <v>28.661999999999999</v>
      </c>
      <c r="FQ14" s="9">
        <v>8.7270000000000003</v>
      </c>
      <c r="FR14" s="9">
        <v>19.934999999999999</v>
      </c>
      <c r="FS14" s="9">
        <v>222.20400000000001</v>
      </c>
      <c r="FT14" s="9">
        <v>110.55800000000001</v>
      </c>
      <c r="FU14" s="9">
        <v>111.646</v>
      </c>
      <c r="FV14" s="9">
        <v>136.929</v>
      </c>
      <c r="FW14" s="9">
        <v>67.677000000000007</v>
      </c>
      <c r="FX14" s="9">
        <v>69.251999999999995</v>
      </c>
      <c r="FY14" s="9">
        <v>930.39099999999996</v>
      </c>
      <c r="FZ14" s="9">
        <v>459.8</v>
      </c>
      <c r="GA14" s="9">
        <v>470.59100000000001</v>
      </c>
      <c r="GB14" s="9">
        <v>102.123</v>
      </c>
      <c r="GC14" s="9">
        <v>48.893999999999998</v>
      </c>
      <c r="GD14" s="9">
        <v>53.228999999999999</v>
      </c>
      <c r="GE14" s="9">
        <v>965.197</v>
      </c>
      <c r="GF14" s="9">
        <v>478.58300000000003</v>
      </c>
      <c r="GG14" s="9">
        <v>486.61399999999998</v>
      </c>
      <c r="GH14" s="9">
        <v>178.506</v>
      </c>
      <c r="GI14" s="9">
        <v>87.593000000000004</v>
      </c>
      <c r="GJ14" s="9">
        <v>90.912999999999997</v>
      </c>
      <c r="GK14" s="9">
        <v>60.545999999999999</v>
      </c>
      <c r="GL14" s="9">
        <v>28.977</v>
      </c>
      <c r="GM14" s="9">
        <v>31.568000000000001</v>
      </c>
      <c r="GN14" s="9">
        <v>76.382999999999996</v>
      </c>
      <c r="GO14" s="9">
        <v>38.700000000000003</v>
      </c>
      <c r="GP14" s="9">
        <v>37.683</v>
      </c>
      <c r="GQ14" s="9">
        <v>41.576999999999998</v>
      </c>
      <c r="GR14" s="9">
        <v>19.916</v>
      </c>
      <c r="GS14" s="9">
        <v>21.661000000000001</v>
      </c>
      <c r="GT14" s="9">
        <v>888.81399999999996</v>
      </c>
      <c r="GU14" s="9">
        <v>439.88299999999998</v>
      </c>
      <c r="GV14" s="9">
        <v>448.93099999999998</v>
      </c>
      <c r="GW14" s="9">
        <v>45.345999999999997</v>
      </c>
      <c r="GX14" s="9">
        <v>35.347999999999999</v>
      </c>
      <c r="GY14" s="9">
        <v>9.9979999999999993</v>
      </c>
      <c r="GZ14" s="9">
        <v>27.192</v>
      </c>
      <c r="HA14" s="9">
        <v>21.702999999999999</v>
      </c>
      <c r="HB14" s="9">
        <v>5.4880000000000004</v>
      </c>
      <c r="HC14" s="9">
        <v>2.66</v>
      </c>
      <c r="HD14" s="9">
        <v>2.0099999999999998</v>
      </c>
      <c r="HE14" s="9">
        <v>0.65</v>
      </c>
      <c r="HF14" s="9">
        <v>0.40799999999999997</v>
      </c>
      <c r="HG14" s="9">
        <v>0.40799999999999997</v>
      </c>
      <c r="HH14" s="9">
        <v>0</v>
      </c>
      <c r="HI14" s="9">
        <v>0.65</v>
      </c>
      <c r="HJ14" s="9">
        <v>0</v>
      </c>
      <c r="HK14" s="9">
        <v>0.65</v>
      </c>
      <c r="HL14" s="9">
        <v>1.6020000000000001</v>
      </c>
      <c r="HM14" s="9">
        <v>1.6020000000000001</v>
      </c>
      <c r="HN14" s="9">
        <v>0</v>
      </c>
      <c r="HO14" s="9">
        <v>2.2869999999999999</v>
      </c>
      <c r="HP14" s="9">
        <v>0.39600000000000002</v>
      </c>
      <c r="HQ14" s="9">
        <v>1.891</v>
      </c>
      <c r="HR14" s="9">
        <v>0</v>
      </c>
      <c r="HS14" s="9">
        <v>0</v>
      </c>
      <c r="HT14" s="9">
        <v>0</v>
      </c>
      <c r="HU14" s="9">
        <v>0</v>
      </c>
      <c r="HV14" s="9">
        <v>0</v>
      </c>
      <c r="HW14" s="9">
        <v>0</v>
      </c>
      <c r="HX14" s="9">
        <v>2.2869999999999999</v>
      </c>
      <c r="HY14" s="9">
        <v>0.39600000000000002</v>
      </c>
      <c r="HZ14" s="9">
        <v>1.891</v>
      </c>
      <c r="IA14" s="9">
        <v>13.208</v>
      </c>
      <c r="IB14" s="9">
        <v>11.239000000000001</v>
      </c>
      <c r="IC14" s="9">
        <v>1.9690000000000001</v>
      </c>
      <c r="ID14" s="9">
        <v>5508.1469999999999</v>
      </c>
      <c r="IE14" s="9">
        <v>2934.7179999999998</v>
      </c>
      <c r="IF14" s="9">
        <v>2573.4299999999998</v>
      </c>
      <c r="IG14" s="9">
        <v>1123.373</v>
      </c>
      <c r="IH14" s="9">
        <v>596.04899999999998</v>
      </c>
      <c r="II14" s="9">
        <v>527.32399999999996</v>
      </c>
      <c r="IJ14" s="9">
        <v>554.34100000000001</v>
      </c>
      <c r="IK14" s="9">
        <v>328.88499999999999</v>
      </c>
      <c r="IL14" s="9">
        <v>225.45599999999999</v>
      </c>
      <c r="IM14" s="9">
        <v>262.29700000000003</v>
      </c>
      <c r="IN14" s="9">
        <v>161.34800000000001</v>
      </c>
      <c r="IO14" s="9">
        <v>100.949</v>
      </c>
      <c r="IP14" s="9">
        <v>290.21899999999999</v>
      </c>
      <c r="IQ14" s="9">
        <v>166.191</v>
      </c>
    </row>
    <row r="15" spans="1:251">
      <c r="A15" s="10">
        <v>43497</v>
      </c>
      <c r="B15" s="9">
        <v>125.53100000000001</v>
      </c>
      <c r="C15" s="9">
        <v>244</v>
      </c>
      <c r="D15" s="9">
        <v>117.503</v>
      </c>
      <c r="E15" s="9">
        <v>75.183999999999997</v>
      </c>
      <c r="F15" s="9">
        <v>42.32</v>
      </c>
      <c r="G15" s="9">
        <v>118.017</v>
      </c>
      <c r="H15" s="9">
        <v>23.734999999999999</v>
      </c>
      <c r="I15" s="9">
        <v>94.281999999999996</v>
      </c>
      <c r="J15" s="9">
        <v>134.01</v>
      </c>
      <c r="K15" s="9">
        <v>26.611999999999998</v>
      </c>
      <c r="L15" s="9">
        <v>107.398</v>
      </c>
      <c r="M15" s="9">
        <v>958.73500000000001</v>
      </c>
      <c r="N15" s="9">
        <v>491.43200000000002</v>
      </c>
      <c r="O15" s="9">
        <v>467.303</v>
      </c>
      <c r="P15" s="9">
        <v>909.92600000000004</v>
      </c>
      <c r="Q15" s="9">
        <v>484.88900000000001</v>
      </c>
      <c r="R15" s="9">
        <v>425.03699999999998</v>
      </c>
      <c r="S15" s="9">
        <v>7003.808</v>
      </c>
      <c r="T15" s="9">
        <v>3496.4749999999999</v>
      </c>
      <c r="U15" s="9">
        <v>3507.3330000000001</v>
      </c>
      <c r="V15" s="9">
        <v>802.95899999999995</v>
      </c>
      <c r="W15" s="9">
        <v>397.74700000000001</v>
      </c>
      <c r="X15" s="9">
        <v>405.21199999999999</v>
      </c>
      <c r="Y15" s="9">
        <v>7110.7749999999996</v>
      </c>
      <c r="Z15" s="9">
        <v>3583.6170000000002</v>
      </c>
      <c r="AA15" s="9">
        <v>3527.1579999999999</v>
      </c>
      <c r="AB15" s="9">
        <v>1303.9459999999999</v>
      </c>
      <c r="AC15" s="9">
        <v>673.44299999999998</v>
      </c>
      <c r="AD15" s="9">
        <v>630.50300000000004</v>
      </c>
      <c r="AE15" s="9">
        <v>408.93900000000002</v>
      </c>
      <c r="AF15" s="9">
        <v>209.19300000000001</v>
      </c>
      <c r="AG15" s="9">
        <v>199.74600000000001</v>
      </c>
      <c r="AH15" s="9">
        <v>500.98700000000002</v>
      </c>
      <c r="AI15" s="9">
        <v>275.69600000000003</v>
      </c>
      <c r="AJ15" s="9">
        <v>225.291</v>
      </c>
      <c r="AK15" s="9">
        <v>394.02</v>
      </c>
      <c r="AL15" s="9">
        <v>188.554</v>
      </c>
      <c r="AM15" s="9">
        <v>205.46600000000001</v>
      </c>
      <c r="AN15" s="9">
        <v>6609.7879999999996</v>
      </c>
      <c r="AO15" s="9">
        <v>3307.9209999999998</v>
      </c>
      <c r="AP15" s="9">
        <v>3301.8670000000002</v>
      </c>
      <c r="AQ15" s="9">
        <v>1679.961</v>
      </c>
      <c r="AR15" s="9">
        <v>1077.662</v>
      </c>
      <c r="AS15" s="9">
        <v>602.29899999999998</v>
      </c>
      <c r="AT15" s="9">
        <v>1079.7280000000001</v>
      </c>
      <c r="AU15" s="9">
        <v>708.87599999999998</v>
      </c>
      <c r="AV15" s="9">
        <v>370.85300000000001</v>
      </c>
      <c r="AW15" s="9">
        <v>72.971999999999994</v>
      </c>
      <c r="AX15" s="9">
        <v>39.094000000000001</v>
      </c>
      <c r="AY15" s="9">
        <v>33.878</v>
      </c>
      <c r="AZ15" s="9">
        <v>25.811</v>
      </c>
      <c r="BA15" s="9">
        <v>20.721</v>
      </c>
      <c r="BB15" s="9">
        <v>5.09</v>
      </c>
      <c r="BC15" s="9">
        <v>19.762</v>
      </c>
      <c r="BD15" s="9">
        <v>10.807</v>
      </c>
      <c r="BE15" s="9">
        <v>8.9550000000000001</v>
      </c>
      <c r="BF15" s="9">
        <v>27.4</v>
      </c>
      <c r="BG15" s="9">
        <v>7.5659999999999998</v>
      </c>
      <c r="BH15" s="9">
        <v>19.834</v>
      </c>
      <c r="BI15" s="9">
        <v>84.025000000000006</v>
      </c>
      <c r="BJ15" s="9">
        <v>50.972999999999999</v>
      </c>
      <c r="BK15" s="9">
        <v>33.052</v>
      </c>
      <c r="BL15" s="9">
        <v>32.197000000000003</v>
      </c>
      <c r="BM15" s="9">
        <v>23.861000000000001</v>
      </c>
      <c r="BN15" s="9">
        <v>8.3360000000000003</v>
      </c>
      <c r="BO15" s="9">
        <v>26.855</v>
      </c>
      <c r="BP15" s="9">
        <v>15.976000000000001</v>
      </c>
      <c r="BQ15" s="9">
        <v>10.88</v>
      </c>
      <c r="BR15" s="9">
        <v>24.972999999999999</v>
      </c>
      <c r="BS15" s="9">
        <v>11.137</v>
      </c>
      <c r="BT15" s="9">
        <v>13.836</v>
      </c>
      <c r="BU15" s="9">
        <v>443.23500000000001</v>
      </c>
      <c r="BV15" s="9">
        <v>278.71899999999999</v>
      </c>
      <c r="BW15" s="9">
        <v>164.51599999999999</v>
      </c>
      <c r="BX15" s="9">
        <v>1926.6310000000001</v>
      </c>
      <c r="BY15" s="9">
        <v>981.89499999999998</v>
      </c>
      <c r="BZ15" s="9">
        <v>944.73599999999999</v>
      </c>
      <c r="CA15" s="9">
        <v>768.72199999999998</v>
      </c>
      <c r="CB15" s="9">
        <v>386.00299999999999</v>
      </c>
      <c r="CC15" s="9">
        <v>382.71899999999999</v>
      </c>
      <c r="CD15" s="9">
        <v>273.18900000000002</v>
      </c>
      <c r="CE15" s="9">
        <v>134.06399999999999</v>
      </c>
      <c r="CF15" s="9">
        <v>139.125</v>
      </c>
      <c r="CG15" s="9">
        <v>100.708</v>
      </c>
      <c r="CH15" s="9">
        <v>51.720999999999997</v>
      </c>
      <c r="CI15" s="9">
        <v>48.987000000000002</v>
      </c>
      <c r="CJ15" s="9">
        <v>172.48099999999999</v>
      </c>
      <c r="CK15" s="9">
        <v>82.341999999999999</v>
      </c>
      <c r="CL15" s="9">
        <v>90.138000000000005</v>
      </c>
      <c r="CM15" s="9">
        <v>125.48</v>
      </c>
      <c r="CN15" s="9">
        <v>61.055999999999997</v>
      </c>
      <c r="CO15" s="9">
        <v>64.424000000000007</v>
      </c>
      <c r="CP15" s="9">
        <v>147.708</v>
      </c>
      <c r="CQ15" s="9">
        <v>73.007000000000005</v>
      </c>
      <c r="CR15" s="9">
        <v>74.700999999999993</v>
      </c>
      <c r="CS15" s="9">
        <v>51.677</v>
      </c>
      <c r="CT15" s="9">
        <v>28.106000000000002</v>
      </c>
      <c r="CU15" s="9">
        <v>23.571000000000002</v>
      </c>
      <c r="CV15" s="9">
        <v>152.994</v>
      </c>
      <c r="CW15" s="9">
        <v>72.704999999999998</v>
      </c>
      <c r="CX15" s="9">
        <v>80.289000000000001</v>
      </c>
      <c r="CY15" s="9">
        <v>31.809000000000001</v>
      </c>
      <c r="CZ15" s="9">
        <v>21.29</v>
      </c>
      <c r="DA15" s="9">
        <v>10.519</v>
      </c>
      <c r="DB15" s="9">
        <v>65.405000000000001</v>
      </c>
      <c r="DC15" s="9">
        <v>27.850999999999999</v>
      </c>
      <c r="DD15" s="9">
        <v>37.554000000000002</v>
      </c>
      <c r="DE15" s="9">
        <v>55.78</v>
      </c>
      <c r="DF15" s="9">
        <v>23.565000000000001</v>
      </c>
      <c r="DG15" s="9">
        <v>32.215000000000003</v>
      </c>
      <c r="DH15" s="9">
        <v>68.518000000000001</v>
      </c>
      <c r="DI15" s="9">
        <v>33.252000000000002</v>
      </c>
      <c r="DJ15" s="9">
        <v>35.265999999999998</v>
      </c>
      <c r="DK15" s="9">
        <v>19.693000000000001</v>
      </c>
      <c r="DL15" s="9">
        <v>14.616</v>
      </c>
      <c r="DM15" s="9">
        <v>5.077</v>
      </c>
      <c r="DN15" s="9">
        <v>21.86</v>
      </c>
      <c r="DO15" s="9">
        <v>9.6080000000000005</v>
      </c>
      <c r="DP15" s="9">
        <v>12.252000000000001</v>
      </c>
      <c r="DQ15" s="9">
        <v>26.965</v>
      </c>
      <c r="DR15" s="9">
        <v>9.0280000000000005</v>
      </c>
      <c r="DS15" s="9">
        <v>17.936</v>
      </c>
      <c r="DT15" s="9">
        <v>169.33500000000001</v>
      </c>
      <c r="DU15" s="9">
        <v>83.391000000000005</v>
      </c>
      <c r="DV15" s="9">
        <v>85.944999999999993</v>
      </c>
      <c r="DW15" s="9">
        <v>103.85299999999999</v>
      </c>
      <c r="DX15" s="9">
        <v>50.673000000000002</v>
      </c>
      <c r="DY15" s="9">
        <v>53.180999999999997</v>
      </c>
      <c r="DZ15" s="9">
        <v>495.53300000000002</v>
      </c>
      <c r="EA15" s="9">
        <v>251.94</v>
      </c>
      <c r="EB15" s="9">
        <v>243.59399999999999</v>
      </c>
      <c r="EC15" s="9">
        <v>1157.9090000000001</v>
      </c>
      <c r="ED15" s="9">
        <v>595.89200000000005</v>
      </c>
      <c r="EE15" s="9">
        <v>562.01700000000005</v>
      </c>
      <c r="EF15" s="9">
        <v>1111.807</v>
      </c>
      <c r="EG15" s="9">
        <v>567.25199999999995</v>
      </c>
      <c r="EH15" s="9">
        <v>544.55499999999995</v>
      </c>
      <c r="EI15" s="9">
        <v>1051.8699999999999</v>
      </c>
      <c r="EJ15" s="9">
        <v>539.49</v>
      </c>
      <c r="EK15" s="9">
        <v>512.38</v>
      </c>
      <c r="EL15" s="9">
        <v>25.483000000000001</v>
      </c>
      <c r="EM15" s="9">
        <v>13.445</v>
      </c>
      <c r="EN15" s="9">
        <v>12.039</v>
      </c>
      <c r="EO15" s="9">
        <v>34.454000000000001</v>
      </c>
      <c r="EP15" s="9">
        <v>14.317</v>
      </c>
      <c r="EQ15" s="9">
        <v>20.135999999999999</v>
      </c>
      <c r="ER15" s="9">
        <v>762.072</v>
      </c>
      <c r="ES15" s="9">
        <v>415.79899999999998</v>
      </c>
      <c r="ET15" s="9">
        <v>346.27300000000002</v>
      </c>
      <c r="EU15" s="9">
        <v>73.881</v>
      </c>
      <c r="EV15" s="9">
        <v>27.597000000000001</v>
      </c>
      <c r="EW15" s="9">
        <v>46.283999999999999</v>
      </c>
      <c r="EX15" s="9">
        <v>7.1859999999999999</v>
      </c>
      <c r="EY15" s="9">
        <v>3.79</v>
      </c>
      <c r="EZ15" s="9">
        <v>3.395</v>
      </c>
      <c r="FA15" s="9">
        <v>30.690999999999999</v>
      </c>
      <c r="FB15" s="9">
        <v>13.372</v>
      </c>
      <c r="FC15" s="9">
        <v>17.318999999999999</v>
      </c>
      <c r="FD15" s="9">
        <v>36.003999999999998</v>
      </c>
      <c r="FE15" s="9">
        <v>10.435</v>
      </c>
      <c r="FF15" s="9">
        <v>25.57</v>
      </c>
      <c r="FG15" s="9">
        <v>55.814999999999998</v>
      </c>
      <c r="FH15" s="9">
        <v>20.783999999999999</v>
      </c>
      <c r="FI15" s="9">
        <v>35.030999999999999</v>
      </c>
      <c r="FJ15" s="9">
        <v>9.0470000000000006</v>
      </c>
      <c r="FK15" s="9">
        <v>4.7480000000000002</v>
      </c>
      <c r="FL15" s="9">
        <v>4.3</v>
      </c>
      <c r="FM15" s="9">
        <v>11.875</v>
      </c>
      <c r="FN15" s="9">
        <v>2.9079999999999999</v>
      </c>
      <c r="FO15" s="9">
        <v>8.9659999999999993</v>
      </c>
      <c r="FP15" s="9">
        <v>34.893000000000001</v>
      </c>
      <c r="FQ15" s="9">
        <v>13.128</v>
      </c>
      <c r="FR15" s="9">
        <v>21.765000000000001</v>
      </c>
      <c r="FS15" s="9">
        <v>220.03899999999999</v>
      </c>
      <c r="FT15" s="9">
        <v>103.072</v>
      </c>
      <c r="FU15" s="9">
        <v>116.967</v>
      </c>
      <c r="FV15" s="9">
        <v>143.42099999999999</v>
      </c>
      <c r="FW15" s="9">
        <v>75.375</v>
      </c>
      <c r="FX15" s="9">
        <v>68.046000000000006</v>
      </c>
      <c r="FY15" s="9">
        <v>968.38599999999997</v>
      </c>
      <c r="FZ15" s="9">
        <v>491.87700000000001</v>
      </c>
      <c r="GA15" s="9">
        <v>476.50900000000001</v>
      </c>
      <c r="GB15" s="9">
        <v>100.503</v>
      </c>
      <c r="GC15" s="9">
        <v>43.746000000000002</v>
      </c>
      <c r="GD15" s="9">
        <v>56.756999999999998</v>
      </c>
      <c r="GE15" s="9">
        <v>1011.304</v>
      </c>
      <c r="GF15" s="9">
        <v>523.50599999999997</v>
      </c>
      <c r="GG15" s="9">
        <v>487.798</v>
      </c>
      <c r="GH15" s="9">
        <v>181.114</v>
      </c>
      <c r="GI15" s="9">
        <v>91.676000000000002</v>
      </c>
      <c r="GJ15" s="9">
        <v>89.438000000000002</v>
      </c>
      <c r="GK15" s="9">
        <v>62.81</v>
      </c>
      <c r="GL15" s="9">
        <v>27.443999999999999</v>
      </c>
      <c r="GM15" s="9">
        <v>35.366</v>
      </c>
      <c r="GN15" s="9">
        <v>80.611000000000004</v>
      </c>
      <c r="GO15" s="9">
        <v>47.930999999999997</v>
      </c>
      <c r="GP15" s="9">
        <v>32.68</v>
      </c>
      <c r="GQ15" s="9">
        <v>37.692999999999998</v>
      </c>
      <c r="GR15" s="9">
        <v>16.302</v>
      </c>
      <c r="GS15" s="9">
        <v>21.390999999999998</v>
      </c>
      <c r="GT15" s="9">
        <v>930.69299999999998</v>
      </c>
      <c r="GU15" s="9">
        <v>475.57499999999999</v>
      </c>
      <c r="GV15" s="9">
        <v>455.11799999999999</v>
      </c>
      <c r="GW15" s="9">
        <v>46.100999999999999</v>
      </c>
      <c r="GX15" s="9">
        <v>28.64</v>
      </c>
      <c r="GY15" s="9">
        <v>17.460999999999999</v>
      </c>
      <c r="GZ15" s="9">
        <v>25.225999999999999</v>
      </c>
      <c r="HA15" s="9">
        <v>17.279</v>
      </c>
      <c r="HB15" s="9">
        <v>7.9470000000000001</v>
      </c>
      <c r="HC15" s="9">
        <v>1.0960000000000001</v>
      </c>
      <c r="HD15" s="9">
        <v>0.53300000000000003</v>
      </c>
      <c r="HE15" s="9">
        <v>0.56200000000000006</v>
      </c>
      <c r="HF15" s="9">
        <v>0.53300000000000003</v>
      </c>
      <c r="HG15" s="9">
        <v>0.53300000000000003</v>
      </c>
      <c r="HH15" s="9">
        <v>0</v>
      </c>
      <c r="HI15" s="9">
        <v>0.56200000000000006</v>
      </c>
      <c r="HJ15" s="9">
        <v>0</v>
      </c>
      <c r="HK15" s="9">
        <v>0.56200000000000006</v>
      </c>
      <c r="HL15" s="9">
        <v>0</v>
      </c>
      <c r="HM15" s="9">
        <v>0</v>
      </c>
      <c r="HN15" s="9">
        <v>0</v>
      </c>
      <c r="HO15" s="9">
        <v>1.0409999999999999</v>
      </c>
      <c r="HP15" s="9">
        <v>0.65900000000000003</v>
      </c>
      <c r="HQ15" s="9">
        <v>0.38200000000000001</v>
      </c>
      <c r="HR15" s="9">
        <v>0</v>
      </c>
      <c r="HS15" s="9">
        <v>0</v>
      </c>
      <c r="HT15" s="9">
        <v>0</v>
      </c>
      <c r="HU15" s="9">
        <v>0</v>
      </c>
      <c r="HV15" s="9">
        <v>0</v>
      </c>
      <c r="HW15" s="9">
        <v>0</v>
      </c>
      <c r="HX15" s="9">
        <v>1.0409999999999999</v>
      </c>
      <c r="HY15" s="9">
        <v>0.65900000000000003</v>
      </c>
      <c r="HZ15" s="9">
        <v>0.38200000000000001</v>
      </c>
      <c r="IA15" s="9">
        <v>18.739000000000001</v>
      </c>
      <c r="IB15" s="9">
        <v>10.169</v>
      </c>
      <c r="IC15" s="9">
        <v>8.5690000000000008</v>
      </c>
      <c r="ID15" s="9">
        <v>5624.866</v>
      </c>
      <c r="IE15" s="9">
        <v>2994.1489999999999</v>
      </c>
      <c r="IF15" s="9">
        <v>2630.7170000000001</v>
      </c>
      <c r="IG15" s="9">
        <v>1123.048</v>
      </c>
      <c r="IH15" s="9">
        <v>572.91499999999996</v>
      </c>
      <c r="II15" s="9">
        <v>550.13300000000004</v>
      </c>
      <c r="IJ15" s="9">
        <v>563.91</v>
      </c>
      <c r="IK15" s="9">
        <v>314.16399999999999</v>
      </c>
      <c r="IL15" s="9">
        <v>249.74600000000001</v>
      </c>
      <c r="IM15" s="9">
        <v>264.16300000000001</v>
      </c>
      <c r="IN15" s="9">
        <v>141.422</v>
      </c>
      <c r="IO15" s="9">
        <v>122.74</v>
      </c>
      <c r="IP15" s="9">
        <v>298.755</v>
      </c>
      <c r="IQ15" s="9">
        <v>172.45400000000001</v>
      </c>
    </row>
    <row r="16" spans="1:251">
      <c r="A16" s="10">
        <v>43862</v>
      </c>
      <c r="B16" s="9">
        <v>141.97300000000001</v>
      </c>
      <c r="C16" s="9">
        <v>253.858</v>
      </c>
      <c r="D16" s="9">
        <v>119.43</v>
      </c>
      <c r="E16" s="9">
        <v>75.837999999999994</v>
      </c>
      <c r="F16" s="9">
        <v>43.591999999999999</v>
      </c>
      <c r="G16" s="9">
        <v>131.07599999999999</v>
      </c>
      <c r="H16" s="9">
        <v>34.924999999999997</v>
      </c>
      <c r="I16" s="9">
        <v>96.15</v>
      </c>
      <c r="J16" s="9">
        <v>145.32599999999999</v>
      </c>
      <c r="K16" s="9">
        <v>31.21</v>
      </c>
      <c r="L16" s="9">
        <v>114.116</v>
      </c>
      <c r="M16" s="9">
        <v>1140.989</v>
      </c>
      <c r="N16" s="9">
        <v>605.44899999999996</v>
      </c>
      <c r="O16" s="9">
        <v>535.54</v>
      </c>
      <c r="P16" s="9">
        <v>909.40800000000002</v>
      </c>
      <c r="Q16" s="9">
        <v>450.27300000000002</v>
      </c>
      <c r="R16" s="9">
        <v>459.13499999999999</v>
      </c>
      <c r="S16" s="9">
        <v>7223.1270000000004</v>
      </c>
      <c r="T16" s="9">
        <v>3603.739</v>
      </c>
      <c r="U16" s="9">
        <v>3619.3890000000001</v>
      </c>
      <c r="V16" s="9">
        <v>781.76700000000005</v>
      </c>
      <c r="W16" s="9">
        <v>376.39299999999997</v>
      </c>
      <c r="X16" s="9">
        <v>405.37400000000002</v>
      </c>
      <c r="Y16" s="9">
        <v>7350.768</v>
      </c>
      <c r="Z16" s="9">
        <v>3677.6179999999999</v>
      </c>
      <c r="AA16" s="9">
        <v>3673.15</v>
      </c>
      <c r="AB16" s="9">
        <v>1265.8219999999999</v>
      </c>
      <c r="AC16" s="9">
        <v>624.97799999999995</v>
      </c>
      <c r="AD16" s="9">
        <v>640.84400000000005</v>
      </c>
      <c r="AE16" s="9">
        <v>425.35300000000001</v>
      </c>
      <c r="AF16" s="9">
        <v>201.68799999999999</v>
      </c>
      <c r="AG16" s="9">
        <v>223.66499999999999</v>
      </c>
      <c r="AH16" s="9">
        <v>484.05500000000001</v>
      </c>
      <c r="AI16" s="9">
        <v>248.58500000000001</v>
      </c>
      <c r="AJ16" s="9">
        <v>235.47</v>
      </c>
      <c r="AK16" s="9">
        <v>356.41399999999999</v>
      </c>
      <c r="AL16" s="9">
        <v>174.70500000000001</v>
      </c>
      <c r="AM16" s="9">
        <v>181.709</v>
      </c>
      <c r="AN16" s="9">
        <v>6866.7129999999997</v>
      </c>
      <c r="AO16" s="9">
        <v>3429.0340000000001</v>
      </c>
      <c r="AP16" s="9">
        <v>3437.68</v>
      </c>
      <c r="AQ16" s="9">
        <v>1669.39</v>
      </c>
      <c r="AR16" s="9">
        <v>1079.712</v>
      </c>
      <c r="AS16" s="9">
        <v>589.678</v>
      </c>
      <c r="AT16" s="9">
        <v>1017.321</v>
      </c>
      <c r="AU16" s="9">
        <v>671.55600000000004</v>
      </c>
      <c r="AV16" s="9">
        <v>345.76499999999999</v>
      </c>
      <c r="AW16" s="9">
        <v>78.981999999999999</v>
      </c>
      <c r="AX16" s="9">
        <v>45.872999999999998</v>
      </c>
      <c r="AY16" s="9">
        <v>33.109000000000002</v>
      </c>
      <c r="AZ16" s="9">
        <v>25.657</v>
      </c>
      <c r="BA16" s="9">
        <v>20.89</v>
      </c>
      <c r="BB16" s="9">
        <v>4.7670000000000003</v>
      </c>
      <c r="BC16" s="9">
        <v>25.53</v>
      </c>
      <c r="BD16" s="9">
        <v>17.395</v>
      </c>
      <c r="BE16" s="9">
        <v>8.1340000000000003</v>
      </c>
      <c r="BF16" s="9">
        <v>27.795999999999999</v>
      </c>
      <c r="BG16" s="9">
        <v>7.5880000000000001</v>
      </c>
      <c r="BH16" s="9">
        <v>20.207999999999998</v>
      </c>
      <c r="BI16" s="9">
        <v>78.861000000000004</v>
      </c>
      <c r="BJ16" s="9">
        <v>42.707999999999998</v>
      </c>
      <c r="BK16" s="9">
        <v>36.152999999999999</v>
      </c>
      <c r="BL16" s="9">
        <v>30.835999999999999</v>
      </c>
      <c r="BM16" s="9">
        <v>22.716000000000001</v>
      </c>
      <c r="BN16" s="9">
        <v>8.1199999999999992</v>
      </c>
      <c r="BO16" s="9">
        <v>21.347000000000001</v>
      </c>
      <c r="BP16" s="9">
        <v>11.452</v>
      </c>
      <c r="BQ16" s="9">
        <v>9.8949999999999996</v>
      </c>
      <c r="BR16" s="9">
        <v>26.677</v>
      </c>
      <c r="BS16" s="9">
        <v>8.5389999999999997</v>
      </c>
      <c r="BT16" s="9">
        <v>18.138000000000002</v>
      </c>
      <c r="BU16" s="9">
        <v>494.226</v>
      </c>
      <c r="BV16" s="9">
        <v>319.57400000000001</v>
      </c>
      <c r="BW16" s="9">
        <v>174.65199999999999</v>
      </c>
      <c r="BX16" s="9">
        <v>1886.3489999999999</v>
      </c>
      <c r="BY16" s="9">
        <v>941.73400000000004</v>
      </c>
      <c r="BZ16" s="9">
        <v>944.61599999999999</v>
      </c>
      <c r="CA16" s="9">
        <v>731.33100000000002</v>
      </c>
      <c r="CB16" s="9">
        <v>361.916</v>
      </c>
      <c r="CC16" s="9">
        <v>369.41500000000002</v>
      </c>
      <c r="CD16" s="9">
        <v>241.22900000000001</v>
      </c>
      <c r="CE16" s="9">
        <v>111.789</v>
      </c>
      <c r="CF16" s="9">
        <v>129.44</v>
      </c>
      <c r="CG16" s="9">
        <v>96.134</v>
      </c>
      <c r="CH16" s="9">
        <v>39.979999999999997</v>
      </c>
      <c r="CI16" s="9">
        <v>56.154000000000003</v>
      </c>
      <c r="CJ16" s="9">
        <v>145.095</v>
      </c>
      <c r="CK16" s="9">
        <v>71.808999999999997</v>
      </c>
      <c r="CL16" s="9">
        <v>73.286000000000001</v>
      </c>
      <c r="CM16" s="9">
        <v>115.167</v>
      </c>
      <c r="CN16" s="9">
        <v>53.719000000000001</v>
      </c>
      <c r="CO16" s="9">
        <v>61.448</v>
      </c>
      <c r="CP16" s="9">
        <v>126.062</v>
      </c>
      <c r="CQ16" s="9">
        <v>58.07</v>
      </c>
      <c r="CR16" s="9">
        <v>67.992000000000004</v>
      </c>
      <c r="CS16" s="9">
        <v>56.76</v>
      </c>
      <c r="CT16" s="9">
        <v>28.428999999999998</v>
      </c>
      <c r="CU16" s="9">
        <v>28.331</v>
      </c>
      <c r="CV16" s="9">
        <v>114.042</v>
      </c>
      <c r="CW16" s="9">
        <v>51.198</v>
      </c>
      <c r="CX16" s="9">
        <v>62.844000000000001</v>
      </c>
      <c r="CY16" s="9">
        <v>13.185</v>
      </c>
      <c r="CZ16" s="9">
        <v>9.3970000000000002</v>
      </c>
      <c r="DA16" s="9">
        <v>3.7879999999999998</v>
      </c>
      <c r="DB16" s="9">
        <v>53.173000000000002</v>
      </c>
      <c r="DC16" s="9">
        <v>25.462</v>
      </c>
      <c r="DD16" s="9">
        <v>27.712</v>
      </c>
      <c r="DE16" s="9">
        <v>47.683</v>
      </c>
      <c r="DF16" s="9">
        <v>16.338999999999999</v>
      </c>
      <c r="DG16" s="9">
        <v>31.344000000000001</v>
      </c>
      <c r="DH16" s="9">
        <v>70.427000000000007</v>
      </c>
      <c r="DI16" s="9">
        <v>32.161999999999999</v>
      </c>
      <c r="DJ16" s="9">
        <v>38.265999999999998</v>
      </c>
      <c r="DK16" s="9">
        <v>21.257999999999999</v>
      </c>
      <c r="DL16" s="9">
        <v>12.835000000000001</v>
      </c>
      <c r="DM16" s="9">
        <v>8.423</v>
      </c>
      <c r="DN16" s="9">
        <v>20.905999999999999</v>
      </c>
      <c r="DO16" s="9">
        <v>10.566000000000001</v>
      </c>
      <c r="DP16" s="9">
        <v>10.34</v>
      </c>
      <c r="DQ16" s="9">
        <v>28.263000000000002</v>
      </c>
      <c r="DR16" s="9">
        <v>8.76</v>
      </c>
      <c r="DS16" s="9">
        <v>19.503</v>
      </c>
      <c r="DT16" s="9">
        <v>162.702</v>
      </c>
      <c r="DU16" s="9">
        <v>73.375</v>
      </c>
      <c r="DV16" s="9">
        <v>89.326999999999998</v>
      </c>
      <c r="DW16" s="9">
        <v>78.528000000000006</v>
      </c>
      <c r="DX16" s="9">
        <v>38.414000000000001</v>
      </c>
      <c r="DY16" s="9">
        <v>40.113</v>
      </c>
      <c r="DZ16" s="9">
        <v>490.10199999999998</v>
      </c>
      <c r="EA16" s="9">
        <v>250.12700000000001</v>
      </c>
      <c r="EB16" s="9">
        <v>239.97499999999999</v>
      </c>
      <c r="EC16" s="9">
        <v>1155.018</v>
      </c>
      <c r="ED16" s="9">
        <v>579.81700000000001</v>
      </c>
      <c r="EE16" s="9">
        <v>575.20100000000002</v>
      </c>
      <c r="EF16" s="9">
        <v>1114.154</v>
      </c>
      <c r="EG16" s="9">
        <v>554.67600000000004</v>
      </c>
      <c r="EH16" s="9">
        <v>559.47799999999995</v>
      </c>
      <c r="EI16" s="9">
        <v>1063.126</v>
      </c>
      <c r="EJ16" s="9">
        <v>528.33600000000001</v>
      </c>
      <c r="EK16" s="9">
        <v>534.79</v>
      </c>
      <c r="EL16" s="9">
        <v>21.350999999999999</v>
      </c>
      <c r="EM16" s="9">
        <v>11.568</v>
      </c>
      <c r="EN16" s="9">
        <v>9.782</v>
      </c>
      <c r="EO16" s="9">
        <v>29.677</v>
      </c>
      <c r="EP16" s="9">
        <v>14.771000000000001</v>
      </c>
      <c r="EQ16" s="9">
        <v>14.906000000000001</v>
      </c>
      <c r="ER16" s="9">
        <v>702.19399999999996</v>
      </c>
      <c r="ES16" s="9">
        <v>356.05500000000001</v>
      </c>
      <c r="ET16" s="9">
        <v>346.13900000000001</v>
      </c>
      <c r="EU16" s="9">
        <v>76.247</v>
      </c>
      <c r="EV16" s="9">
        <v>42.378999999999998</v>
      </c>
      <c r="EW16" s="9">
        <v>33.868000000000002</v>
      </c>
      <c r="EX16" s="9">
        <v>11.935</v>
      </c>
      <c r="EY16" s="9">
        <v>10.222</v>
      </c>
      <c r="EZ16" s="9">
        <v>1.7130000000000001</v>
      </c>
      <c r="FA16" s="9">
        <v>23.933</v>
      </c>
      <c r="FB16" s="9">
        <v>14.516</v>
      </c>
      <c r="FC16" s="9">
        <v>9.4169999999999998</v>
      </c>
      <c r="FD16" s="9">
        <v>40.378999999999998</v>
      </c>
      <c r="FE16" s="9">
        <v>17.640999999999998</v>
      </c>
      <c r="FF16" s="9">
        <v>22.738</v>
      </c>
      <c r="FG16" s="9">
        <v>66.135000000000005</v>
      </c>
      <c r="FH16" s="9">
        <v>25.914999999999999</v>
      </c>
      <c r="FI16" s="9">
        <v>40.22</v>
      </c>
      <c r="FJ16" s="9">
        <v>11.452999999999999</v>
      </c>
      <c r="FK16" s="9">
        <v>8.3659999999999997</v>
      </c>
      <c r="FL16" s="9">
        <v>3.0870000000000002</v>
      </c>
      <c r="FM16" s="9">
        <v>16.452000000000002</v>
      </c>
      <c r="FN16" s="9">
        <v>6.3049999999999997</v>
      </c>
      <c r="FO16" s="9">
        <v>10.147</v>
      </c>
      <c r="FP16" s="9">
        <v>38.229999999999997</v>
      </c>
      <c r="FQ16" s="9">
        <v>11.244</v>
      </c>
      <c r="FR16" s="9">
        <v>26.986999999999998</v>
      </c>
      <c r="FS16" s="9">
        <v>269.57799999999997</v>
      </c>
      <c r="FT16" s="9">
        <v>130.327</v>
      </c>
      <c r="FU16" s="9">
        <v>139.251</v>
      </c>
      <c r="FV16" s="9">
        <v>139.654</v>
      </c>
      <c r="FW16" s="9">
        <v>69.197000000000003</v>
      </c>
      <c r="FX16" s="9">
        <v>70.456999999999994</v>
      </c>
      <c r="FY16" s="9">
        <v>974.5</v>
      </c>
      <c r="FZ16" s="9">
        <v>485.47800000000001</v>
      </c>
      <c r="GA16" s="9">
        <v>489.02100000000002</v>
      </c>
      <c r="GB16" s="9">
        <v>90.643000000000001</v>
      </c>
      <c r="GC16" s="9">
        <v>43.046999999999997</v>
      </c>
      <c r="GD16" s="9">
        <v>47.595999999999997</v>
      </c>
      <c r="GE16" s="9">
        <v>1023.511</v>
      </c>
      <c r="GF16" s="9">
        <v>511.62900000000002</v>
      </c>
      <c r="GG16" s="9">
        <v>511.88200000000001</v>
      </c>
      <c r="GH16" s="9">
        <v>174.34399999999999</v>
      </c>
      <c r="GI16" s="9">
        <v>86.772000000000006</v>
      </c>
      <c r="GJ16" s="9">
        <v>87.572000000000003</v>
      </c>
      <c r="GK16" s="9">
        <v>55.954000000000001</v>
      </c>
      <c r="GL16" s="9">
        <v>25.472000000000001</v>
      </c>
      <c r="GM16" s="9">
        <v>30.481000000000002</v>
      </c>
      <c r="GN16" s="9">
        <v>83.700999999999993</v>
      </c>
      <c r="GO16" s="9">
        <v>43.725000000000001</v>
      </c>
      <c r="GP16" s="9">
        <v>39.975999999999999</v>
      </c>
      <c r="GQ16" s="9">
        <v>34.689</v>
      </c>
      <c r="GR16" s="9">
        <v>17.574999999999999</v>
      </c>
      <c r="GS16" s="9">
        <v>17.114999999999998</v>
      </c>
      <c r="GT16" s="9">
        <v>939.81100000000004</v>
      </c>
      <c r="GU16" s="9">
        <v>467.904</v>
      </c>
      <c r="GV16" s="9">
        <v>471.90699999999998</v>
      </c>
      <c r="GW16" s="9">
        <v>40.863999999999997</v>
      </c>
      <c r="GX16" s="9">
        <v>25.141999999999999</v>
      </c>
      <c r="GY16" s="9">
        <v>15.722</v>
      </c>
      <c r="GZ16" s="9">
        <v>17.356999999999999</v>
      </c>
      <c r="HA16" s="9">
        <v>11.37</v>
      </c>
      <c r="HB16" s="9">
        <v>5.9859999999999998</v>
      </c>
      <c r="HC16" s="9">
        <v>1.2050000000000001</v>
      </c>
      <c r="HD16" s="9">
        <v>0.72299999999999998</v>
      </c>
      <c r="HE16" s="9">
        <v>0.48199999999999998</v>
      </c>
      <c r="HF16" s="9">
        <v>0</v>
      </c>
      <c r="HG16" s="9">
        <v>0</v>
      </c>
      <c r="HH16" s="9">
        <v>0</v>
      </c>
      <c r="HI16" s="9">
        <v>0.16700000000000001</v>
      </c>
      <c r="HJ16" s="9">
        <v>0.16700000000000001</v>
      </c>
      <c r="HK16" s="9">
        <v>0</v>
      </c>
      <c r="HL16" s="9">
        <v>1.038</v>
      </c>
      <c r="HM16" s="9">
        <v>0.55500000000000005</v>
      </c>
      <c r="HN16" s="9">
        <v>0.48199999999999998</v>
      </c>
      <c r="HO16" s="9">
        <v>3.3119999999999998</v>
      </c>
      <c r="HP16" s="9">
        <v>1.768</v>
      </c>
      <c r="HQ16" s="9">
        <v>1.5449999999999999</v>
      </c>
      <c r="HR16" s="9">
        <v>0.53600000000000003</v>
      </c>
      <c r="HS16" s="9">
        <v>0.53600000000000003</v>
      </c>
      <c r="HT16" s="9">
        <v>0</v>
      </c>
      <c r="HU16" s="9">
        <v>0</v>
      </c>
      <c r="HV16" s="9">
        <v>0</v>
      </c>
      <c r="HW16" s="9">
        <v>0</v>
      </c>
      <c r="HX16" s="9">
        <v>2.7770000000000001</v>
      </c>
      <c r="HY16" s="9">
        <v>1.232</v>
      </c>
      <c r="HZ16" s="9">
        <v>1.5449999999999999</v>
      </c>
      <c r="IA16" s="9">
        <v>18.989999999999998</v>
      </c>
      <c r="IB16" s="9">
        <v>11.281000000000001</v>
      </c>
      <c r="IC16" s="9">
        <v>7.7089999999999996</v>
      </c>
      <c r="ID16" s="9">
        <v>5745.7529999999997</v>
      </c>
      <c r="IE16" s="9">
        <v>3029.6480000000001</v>
      </c>
      <c r="IF16" s="9">
        <v>2716.105</v>
      </c>
      <c r="IG16" s="9">
        <v>1133.7829999999999</v>
      </c>
      <c r="IH16" s="9">
        <v>587.88400000000001</v>
      </c>
      <c r="II16" s="9">
        <v>545.899</v>
      </c>
      <c r="IJ16" s="9">
        <v>563.32799999999997</v>
      </c>
      <c r="IK16" s="9">
        <v>323.57400000000001</v>
      </c>
      <c r="IL16" s="9">
        <v>239.75399999999999</v>
      </c>
      <c r="IM16" s="9">
        <v>303.15600000000001</v>
      </c>
      <c r="IN16" s="9">
        <v>183.64500000000001</v>
      </c>
      <c r="IO16" s="9">
        <v>119.51</v>
      </c>
      <c r="IP16" s="9">
        <v>259.88200000000001</v>
      </c>
      <c r="IQ16" s="9">
        <v>139.929</v>
      </c>
    </row>
    <row r="17" spans="1:251">
      <c r="A17" s="10">
        <v>44228</v>
      </c>
      <c r="B17" s="9">
        <v>207.113</v>
      </c>
      <c r="C17" s="9">
        <v>297.97300000000001</v>
      </c>
      <c r="D17" s="9">
        <v>160.161</v>
      </c>
      <c r="E17" s="9">
        <v>108.42400000000001</v>
      </c>
      <c r="F17" s="9">
        <v>51.737000000000002</v>
      </c>
      <c r="G17" s="9">
        <v>163.47200000000001</v>
      </c>
      <c r="H17" s="9">
        <v>57.947000000000003</v>
      </c>
      <c r="I17" s="9">
        <v>105.524</v>
      </c>
      <c r="J17" s="9">
        <v>181.45400000000001</v>
      </c>
      <c r="K17" s="9">
        <v>40.741999999999997</v>
      </c>
      <c r="L17" s="9">
        <v>140.71199999999999</v>
      </c>
      <c r="M17" s="9">
        <v>1141.365</v>
      </c>
      <c r="N17" s="9">
        <v>599.99</v>
      </c>
      <c r="O17" s="9">
        <v>541.375</v>
      </c>
      <c r="P17" s="9">
        <v>857.01099999999997</v>
      </c>
      <c r="Q17" s="9">
        <v>416.18599999999998</v>
      </c>
      <c r="R17" s="9">
        <v>440.82499999999999</v>
      </c>
      <c r="S17" s="9">
        <v>7316.1270000000004</v>
      </c>
      <c r="T17" s="9">
        <v>3678.931</v>
      </c>
      <c r="U17" s="9">
        <v>3637.1970000000001</v>
      </c>
      <c r="V17" s="9">
        <v>828.404</v>
      </c>
      <c r="W17" s="9">
        <v>374.96699999999998</v>
      </c>
      <c r="X17" s="9">
        <v>453.43700000000001</v>
      </c>
      <c r="Y17" s="9">
        <v>7344.7340000000004</v>
      </c>
      <c r="Z17" s="9">
        <v>3720.1489999999999</v>
      </c>
      <c r="AA17" s="9">
        <v>3624.585</v>
      </c>
      <c r="AB17" s="9">
        <v>1276.597</v>
      </c>
      <c r="AC17" s="9">
        <v>601.64599999999996</v>
      </c>
      <c r="AD17" s="9">
        <v>674.95100000000002</v>
      </c>
      <c r="AE17" s="9">
        <v>408.81900000000002</v>
      </c>
      <c r="AF17" s="9">
        <v>189.50700000000001</v>
      </c>
      <c r="AG17" s="9">
        <v>219.31100000000001</v>
      </c>
      <c r="AH17" s="9">
        <v>448.19299999999998</v>
      </c>
      <c r="AI17" s="9">
        <v>226.679</v>
      </c>
      <c r="AJ17" s="9">
        <v>221.51400000000001</v>
      </c>
      <c r="AK17" s="9">
        <v>419.58499999999998</v>
      </c>
      <c r="AL17" s="9">
        <v>185.46</v>
      </c>
      <c r="AM17" s="9">
        <v>234.125</v>
      </c>
      <c r="AN17" s="9">
        <v>6896.5420000000004</v>
      </c>
      <c r="AO17" s="9">
        <v>3493.471</v>
      </c>
      <c r="AP17" s="9">
        <v>3403.0709999999999</v>
      </c>
      <c r="AQ17" s="9">
        <v>1659.944</v>
      </c>
      <c r="AR17" s="9">
        <v>1052.5619999999999</v>
      </c>
      <c r="AS17" s="9">
        <v>607.38199999999995</v>
      </c>
      <c r="AT17" s="9">
        <v>930.71</v>
      </c>
      <c r="AU17" s="9">
        <v>604.87300000000005</v>
      </c>
      <c r="AV17" s="9">
        <v>325.83699999999999</v>
      </c>
      <c r="AW17" s="9">
        <v>116.11199999999999</v>
      </c>
      <c r="AX17" s="9">
        <v>63.298000000000002</v>
      </c>
      <c r="AY17" s="9">
        <v>52.814</v>
      </c>
      <c r="AZ17" s="9">
        <v>34.69</v>
      </c>
      <c r="BA17" s="9">
        <v>22.509</v>
      </c>
      <c r="BB17" s="9">
        <v>12.180999999999999</v>
      </c>
      <c r="BC17" s="9">
        <v>51.09</v>
      </c>
      <c r="BD17" s="9">
        <v>31.565000000000001</v>
      </c>
      <c r="BE17" s="9">
        <v>19.524999999999999</v>
      </c>
      <c r="BF17" s="9">
        <v>30.332000000000001</v>
      </c>
      <c r="BG17" s="9">
        <v>9.2230000000000008</v>
      </c>
      <c r="BH17" s="9">
        <v>21.108000000000001</v>
      </c>
      <c r="BI17" s="9">
        <v>170.59899999999999</v>
      </c>
      <c r="BJ17" s="9">
        <v>92.519000000000005</v>
      </c>
      <c r="BK17" s="9">
        <v>78.08</v>
      </c>
      <c r="BL17" s="9">
        <v>57.582999999999998</v>
      </c>
      <c r="BM17" s="9">
        <v>37.631999999999998</v>
      </c>
      <c r="BN17" s="9">
        <v>19.95</v>
      </c>
      <c r="BO17" s="9">
        <v>56.134</v>
      </c>
      <c r="BP17" s="9">
        <v>33.643000000000001</v>
      </c>
      <c r="BQ17" s="9">
        <v>22.491</v>
      </c>
      <c r="BR17" s="9">
        <v>56.881999999999998</v>
      </c>
      <c r="BS17" s="9">
        <v>21.244</v>
      </c>
      <c r="BT17" s="9">
        <v>35.637999999999998</v>
      </c>
      <c r="BU17" s="9">
        <v>442.52199999999999</v>
      </c>
      <c r="BV17" s="9">
        <v>291.87200000000001</v>
      </c>
      <c r="BW17" s="9">
        <v>150.65</v>
      </c>
      <c r="BX17" s="9">
        <v>1805.0640000000001</v>
      </c>
      <c r="BY17" s="9">
        <v>898.44399999999996</v>
      </c>
      <c r="BZ17" s="9">
        <v>906.62</v>
      </c>
      <c r="CA17" s="9">
        <v>717.81399999999996</v>
      </c>
      <c r="CB17" s="9">
        <v>351.12200000000001</v>
      </c>
      <c r="CC17" s="9">
        <v>366.69200000000001</v>
      </c>
      <c r="CD17" s="9">
        <v>236.852</v>
      </c>
      <c r="CE17" s="9">
        <v>118.268</v>
      </c>
      <c r="CF17" s="9">
        <v>118.584</v>
      </c>
      <c r="CG17" s="9">
        <v>81.337999999999994</v>
      </c>
      <c r="CH17" s="9">
        <v>39.185000000000002</v>
      </c>
      <c r="CI17" s="9">
        <v>42.154000000000003</v>
      </c>
      <c r="CJ17" s="9">
        <v>154.797</v>
      </c>
      <c r="CK17" s="9">
        <v>78.367000000000004</v>
      </c>
      <c r="CL17" s="9">
        <v>76.430000000000007</v>
      </c>
      <c r="CM17" s="9">
        <v>99.188000000000002</v>
      </c>
      <c r="CN17" s="9">
        <v>47.18</v>
      </c>
      <c r="CO17" s="9">
        <v>52.008000000000003</v>
      </c>
      <c r="CP17" s="9">
        <v>136.608</v>
      </c>
      <c r="CQ17" s="9">
        <v>70.372</v>
      </c>
      <c r="CR17" s="9">
        <v>66.236000000000004</v>
      </c>
      <c r="CS17" s="9">
        <v>60.966999999999999</v>
      </c>
      <c r="CT17" s="9">
        <v>32.048999999999999</v>
      </c>
      <c r="CU17" s="9">
        <v>28.917999999999999</v>
      </c>
      <c r="CV17" s="9">
        <v>121.61</v>
      </c>
      <c r="CW17" s="9">
        <v>58.326000000000001</v>
      </c>
      <c r="CX17" s="9">
        <v>63.283999999999999</v>
      </c>
      <c r="CY17" s="9">
        <v>13.394</v>
      </c>
      <c r="CZ17" s="9">
        <v>6.2679999999999998</v>
      </c>
      <c r="DA17" s="9">
        <v>7.1260000000000003</v>
      </c>
      <c r="DB17" s="9">
        <v>56.293999999999997</v>
      </c>
      <c r="DC17" s="9">
        <v>27.332999999999998</v>
      </c>
      <c r="DD17" s="9">
        <v>28.960999999999999</v>
      </c>
      <c r="DE17" s="9">
        <v>51.921999999999997</v>
      </c>
      <c r="DF17" s="9">
        <v>24.725000000000001</v>
      </c>
      <c r="DG17" s="9">
        <v>27.196999999999999</v>
      </c>
      <c r="DH17" s="9">
        <v>54.274000000000001</v>
      </c>
      <c r="DI17" s="9">
        <v>27.893000000000001</v>
      </c>
      <c r="DJ17" s="9">
        <v>26.382000000000001</v>
      </c>
      <c r="DK17" s="9">
        <v>15.396000000000001</v>
      </c>
      <c r="DL17" s="9">
        <v>7.5229999999999997</v>
      </c>
      <c r="DM17" s="9">
        <v>7.8730000000000002</v>
      </c>
      <c r="DN17" s="9">
        <v>18.376000000000001</v>
      </c>
      <c r="DO17" s="9">
        <v>11.332000000000001</v>
      </c>
      <c r="DP17" s="9">
        <v>7.0449999999999999</v>
      </c>
      <c r="DQ17" s="9">
        <v>20.501999999999999</v>
      </c>
      <c r="DR17" s="9">
        <v>9.0380000000000003</v>
      </c>
      <c r="DS17" s="9">
        <v>11.464</v>
      </c>
      <c r="DT17" s="9">
        <v>156.608</v>
      </c>
      <c r="DU17" s="9">
        <v>78.754999999999995</v>
      </c>
      <c r="DV17" s="9">
        <v>77.852999999999994</v>
      </c>
      <c r="DW17" s="9">
        <v>80.244</v>
      </c>
      <c r="DX17" s="9">
        <v>39.514000000000003</v>
      </c>
      <c r="DY17" s="9">
        <v>40.729999999999997</v>
      </c>
      <c r="DZ17" s="9">
        <v>480.96199999999999</v>
      </c>
      <c r="EA17" s="9">
        <v>232.85300000000001</v>
      </c>
      <c r="EB17" s="9">
        <v>248.10900000000001</v>
      </c>
      <c r="EC17" s="9">
        <v>1087.25</v>
      </c>
      <c r="ED17" s="9">
        <v>547.322</v>
      </c>
      <c r="EE17" s="9">
        <v>539.928</v>
      </c>
      <c r="EF17" s="9">
        <v>1057.1279999999999</v>
      </c>
      <c r="EG17" s="9">
        <v>527.11800000000005</v>
      </c>
      <c r="EH17" s="9">
        <v>530.01</v>
      </c>
      <c r="EI17" s="9">
        <v>995.80399999999997</v>
      </c>
      <c r="EJ17" s="9">
        <v>502.51299999999998</v>
      </c>
      <c r="EK17" s="9">
        <v>493.291</v>
      </c>
      <c r="EL17" s="9">
        <v>28.033999999999999</v>
      </c>
      <c r="EM17" s="9">
        <v>13.103999999999999</v>
      </c>
      <c r="EN17" s="9">
        <v>14.93</v>
      </c>
      <c r="EO17" s="9">
        <v>33.29</v>
      </c>
      <c r="EP17" s="9">
        <v>11.5</v>
      </c>
      <c r="EQ17" s="9">
        <v>21.79</v>
      </c>
      <c r="ER17" s="9">
        <v>644.678</v>
      </c>
      <c r="ES17" s="9">
        <v>348.42399999999998</v>
      </c>
      <c r="ET17" s="9">
        <v>296.255</v>
      </c>
      <c r="EU17" s="9">
        <v>97.353999999999999</v>
      </c>
      <c r="EV17" s="9">
        <v>36.526000000000003</v>
      </c>
      <c r="EW17" s="9">
        <v>60.828000000000003</v>
      </c>
      <c r="EX17" s="9">
        <v>8.5739999999999998</v>
      </c>
      <c r="EY17" s="9">
        <v>4.8369999999999997</v>
      </c>
      <c r="EZ17" s="9">
        <v>3.7370000000000001</v>
      </c>
      <c r="FA17" s="9">
        <v>36.218000000000004</v>
      </c>
      <c r="FB17" s="9">
        <v>12.51</v>
      </c>
      <c r="FC17" s="9">
        <v>23.709</v>
      </c>
      <c r="FD17" s="9">
        <v>52.561999999999998</v>
      </c>
      <c r="FE17" s="9">
        <v>19.178999999999998</v>
      </c>
      <c r="FF17" s="9">
        <v>33.383000000000003</v>
      </c>
      <c r="FG17" s="9">
        <v>66.718999999999994</v>
      </c>
      <c r="FH17" s="9">
        <v>26.251000000000001</v>
      </c>
      <c r="FI17" s="9">
        <v>40.468000000000004</v>
      </c>
      <c r="FJ17" s="9">
        <v>8.44</v>
      </c>
      <c r="FK17" s="9">
        <v>4.5510000000000002</v>
      </c>
      <c r="FL17" s="9">
        <v>3.8889999999999998</v>
      </c>
      <c r="FM17" s="9">
        <v>15.895</v>
      </c>
      <c r="FN17" s="9">
        <v>7.2220000000000004</v>
      </c>
      <c r="FO17" s="9">
        <v>8.6739999999999995</v>
      </c>
      <c r="FP17" s="9">
        <v>42.383000000000003</v>
      </c>
      <c r="FQ17" s="9">
        <v>14.478</v>
      </c>
      <c r="FR17" s="9">
        <v>27.905000000000001</v>
      </c>
      <c r="FS17" s="9">
        <v>248.37700000000001</v>
      </c>
      <c r="FT17" s="9">
        <v>115.917</v>
      </c>
      <c r="FU17" s="9">
        <v>132.459</v>
      </c>
      <c r="FV17" s="9">
        <v>150.96100000000001</v>
      </c>
      <c r="FW17" s="9">
        <v>68.87</v>
      </c>
      <c r="FX17" s="9">
        <v>82.090999999999994</v>
      </c>
      <c r="FY17" s="9">
        <v>906.16700000000003</v>
      </c>
      <c r="FZ17" s="9">
        <v>458.24799999999999</v>
      </c>
      <c r="GA17" s="9">
        <v>447.91899999999998</v>
      </c>
      <c r="GB17" s="9">
        <v>102.729</v>
      </c>
      <c r="GC17" s="9">
        <v>37.064999999999998</v>
      </c>
      <c r="GD17" s="9">
        <v>65.664000000000001</v>
      </c>
      <c r="GE17" s="9">
        <v>954.4</v>
      </c>
      <c r="GF17" s="9">
        <v>490.053</v>
      </c>
      <c r="GG17" s="9">
        <v>464.34699999999998</v>
      </c>
      <c r="GH17" s="9">
        <v>189.04</v>
      </c>
      <c r="GI17" s="9">
        <v>83.102999999999994</v>
      </c>
      <c r="GJ17" s="9">
        <v>105.937</v>
      </c>
      <c r="GK17" s="9">
        <v>64.649000000000001</v>
      </c>
      <c r="GL17" s="9">
        <v>22.831</v>
      </c>
      <c r="GM17" s="9">
        <v>41.817999999999998</v>
      </c>
      <c r="GN17" s="9">
        <v>86.311999999999998</v>
      </c>
      <c r="GO17" s="9">
        <v>46.039000000000001</v>
      </c>
      <c r="GP17" s="9">
        <v>40.273000000000003</v>
      </c>
      <c r="GQ17" s="9">
        <v>38.079000000000001</v>
      </c>
      <c r="GR17" s="9">
        <v>14.233000000000001</v>
      </c>
      <c r="GS17" s="9">
        <v>23.846</v>
      </c>
      <c r="GT17" s="9">
        <v>868.08799999999997</v>
      </c>
      <c r="GU17" s="9">
        <v>444.01400000000001</v>
      </c>
      <c r="GV17" s="9">
        <v>424.07400000000001</v>
      </c>
      <c r="GW17" s="9">
        <v>30.122</v>
      </c>
      <c r="GX17" s="9">
        <v>20.204999999999998</v>
      </c>
      <c r="GY17" s="9">
        <v>9.9169999999999998</v>
      </c>
      <c r="GZ17" s="9">
        <v>16.177</v>
      </c>
      <c r="HA17" s="9">
        <v>10.728999999999999</v>
      </c>
      <c r="HB17" s="9">
        <v>5.4480000000000004</v>
      </c>
      <c r="HC17" s="9">
        <v>1.6839999999999999</v>
      </c>
      <c r="HD17" s="9">
        <v>1.296</v>
      </c>
      <c r="HE17" s="9">
        <v>0.38800000000000001</v>
      </c>
      <c r="HF17" s="9">
        <v>0</v>
      </c>
      <c r="HG17" s="9">
        <v>0</v>
      </c>
      <c r="HH17" s="9">
        <v>0</v>
      </c>
      <c r="HI17" s="9">
        <v>1.6839999999999999</v>
      </c>
      <c r="HJ17" s="9">
        <v>1.296</v>
      </c>
      <c r="HK17" s="9">
        <v>0.38800000000000001</v>
      </c>
      <c r="HL17" s="9">
        <v>0</v>
      </c>
      <c r="HM17" s="9">
        <v>0</v>
      </c>
      <c r="HN17" s="9">
        <v>0</v>
      </c>
      <c r="HO17" s="9">
        <v>3.1360000000000001</v>
      </c>
      <c r="HP17" s="9">
        <v>1.8080000000000001</v>
      </c>
      <c r="HQ17" s="9">
        <v>1.327</v>
      </c>
      <c r="HR17" s="9">
        <v>0</v>
      </c>
      <c r="HS17" s="9">
        <v>0</v>
      </c>
      <c r="HT17" s="9">
        <v>0</v>
      </c>
      <c r="HU17" s="9">
        <v>1.3220000000000001</v>
      </c>
      <c r="HV17" s="9">
        <v>0.70599999999999996</v>
      </c>
      <c r="HW17" s="9">
        <v>0.61599999999999999</v>
      </c>
      <c r="HX17" s="9">
        <v>1.8129999999999999</v>
      </c>
      <c r="HY17" s="9">
        <v>1.1020000000000001</v>
      </c>
      <c r="HZ17" s="9">
        <v>0.71099999999999997</v>
      </c>
      <c r="IA17" s="9">
        <v>9.125</v>
      </c>
      <c r="IB17" s="9">
        <v>6.3719999999999999</v>
      </c>
      <c r="IC17" s="9">
        <v>2.754</v>
      </c>
      <c r="ID17" s="9">
        <v>5739.5129999999999</v>
      </c>
      <c r="IE17" s="9">
        <v>3021.384</v>
      </c>
      <c r="IF17" s="9">
        <v>2718.13</v>
      </c>
      <c r="IG17" s="9">
        <v>1026.903</v>
      </c>
      <c r="IH17" s="9">
        <v>516.22299999999996</v>
      </c>
      <c r="II17" s="9">
        <v>510.68</v>
      </c>
      <c r="IJ17" s="9">
        <v>485.50799999999998</v>
      </c>
      <c r="IK17" s="9">
        <v>259.24900000000002</v>
      </c>
      <c r="IL17" s="9">
        <v>226.25899999999999</v>
      </c>
      <c r="IM17" s="9">
        <v>209.35300000000001</v>
      </c>
      <c r="IN17" s="9">
        <v>115.063</v>
      </c>
      <c r="IO17" s="9">
        <v>94.289000000000001</v>
      </c>
      <c r="IP17" s="9">
        <v>274.44299999999998</v>
      </c>
      <c r="IQ17" s="9">
        <v>144.18600000000001</v>
      </c>
    </row>
    <row r="18" spans="1:251">
      <c r="A18" s="10">
        <v>44593</v>
      </c>
      <c r="B18" s="9">
        <v>159.17699999999999</v>
      </c>
      <c r="C18" s="9">
        <v>258.64499999999998</v>
      </c>
      <c r="D18" s="9">
        <v>127.39</v>
      </c>
      <c r="E18" s="9">
        <v>83.622</v>
      </c>
      <c r="F18" s="9">
        <v>43.767000000000003</v>
      </c>
      <c r="G18" s="9">
        <v>146.12700000000001</v>
      </c>
      <c r="H18" s="9">
        <v>45.116</v>
      </c>
      <c r="I18" s="9">
        <v>101.011</v>
      </c>
      <c r="J18" s="9">
        <v>144.30500000000001</v>
      </c>
      <c r="K18" s="9">
        <v>30.437999999999999</v>
      </c>
      <c r="L18" s="9">
        <v>113.866</v>
      </c>
      <c r="M18" s="9">
        <v>1174.8910000000001</v>
      </c>
      <c r="N18" s="9">
        <v>597.62199999999996</v>
      </c>
      <c r="O18" s="9">
        <v>577.26800000000003</v>
      </c>
      <c r="P18" s="9">
        <v>1056.703</v>
      </c>
      <c r="Q18" s="9">
        <v>544.65300000000002</v>
      </c>
      <c r="R18" s="9">
        <v>512.04999999999995</v>
      </c>
      <c r="S18" s="9">
        <v>7023.5290000000005</v>
      </c>
      <c r="T18" s="9">
        <v>3490.7910000000002</v>
      </c>
      <c r="U18" s="9">
        <v>3532.7379999999998</v>
      </c>
      <c r="V18" s="9">
        <v>921.63400000000001</v>
      </c>
      <c r="W18" s="9">
        <v>433.41</v>
      </c>
      <c r="X18" s="9">
        <v>488.22399999999999</v>
      </c>
      <c r="Y18" s="9">
        <v>7158.598</v>
      </c>
      <c r="Z18" s="9">
        <v>3602.0349999999999</v>
      </c>
      <c r="AA18" s="9">
        <v>3556.5639999999999</v>
      </c>
      <c r="AB18" s="9">
        <v>1464.009</v>
      </c>
      <c r="AC18" s="9">
        <v>720.91099999999994</v>
      </c>
      <c r="AD18" s="9">
        <v>743.09699999999998</v>
      </c>
      <c r="AE18" s="9">
        <v>514.32899999999995</v>
      </c>
      <c r="AF18" s="9">
        <v>257.15199999999999</v>
      </c>
      <c r="AG18" s="9">
        <v>257.17700000000002</v>
      </c>
      <c r="AH18" s="9">
        <v>542.375</v>
      </c>
      <c r="AI18" s="9">
        <v>287.50200000000001</v>
      </c>
      <c r="AJ18" s="9">
        <v>254.87299999999999</v>
      </c>
      <c r="AK18" s="9">
        <v>407.30500000000001</v>
      </c>
      <c r="AL18" s="9">
        <v>176.25800000000001</v>
      </c>
      <c r="AM18" s="9">
        <v>231.047</v>
      </c>
      <c r="AN18" s="9">
        <v>6616.223</v>
      </c>
      <c r="AO18" s="9">
        <v>3314.5329999999999</v>
      </c>
      <c r="AP18" s="9">
        <v>3301.69</v>
      </c>
      <c r="AQ18" s="9">
        <v>1672.1759999999999</v>
      </c>
      <c r="AR18" s="9">
        <v>1080.4559999999999</v>
      </c>
      <c r="AS18" s="9">
        <v>591.72</v>
      </c>
      <c r="AT18" s="9">
        <v>965.08100000000002</v>
      </c>
      <c r="AU18" s="9">
        <v>642.61800000000005</v>
      </c>
      <c r="AV18" s="9">
        <v>322.46300000000002</v>
      </c>
      <c r="AW18" s="9">
        <v>121.827</v>
      </c>
      <c r="AX18" s="9">
        <v>67.992999999999995</v>
      </c>
      <c r="AY18" s="9">
        <v>53.834000000000003</v>
      </c>
      <c r="AZ18" s="9">
        <v>41.362000000000002</v>
      </c>
      <c r="BA18" s="9">
        <v>27.577000000000002</v>
      </c>
      <c r="BB18" s="9">
        <v>13.785</v>
      </c>
      <c r="BC18" s="9">
        <v>41.304000000000002</v>
      </c>
      <c r="BD18" s="9">
        <v>25.966999999999999</v>
      </c>
      <c r="BE18" s="9">
        <v>15.336</v>
      </c>
      <c r="BF18" s="9">
        <v>39.161999999999999</v>
      </c>
      <c r="BG18" s="9">
        <v>14.449</v>
      </c>
      <c r="BH18" s="9">
        <v>24.713000000000001</v>
      </c>
      <c r="BI18" s="9">
        <v>95.521000000000001</v>
      </c>
      <c r="BJ18" s="9">
        <v>51.802999999999997</v>
      </c>
      <c r="BK18" s="9">
        <v>43.716999999999999</v>
      </c>
      <c r="BL18" s="9">
        <v>35.072000000000003</v>
      </c>
      <c r="BM18" s="9">
        <v>24.683</v>
      </c>
      <c r="BN18" s="9">
        <v>10.388999999999999</v>
      </c>
      <c r="BO18" s="9">
        <v>28.948</v>
      </c>
      <c r="BP18" s="9">
        <v>16.706</v>
      </c>
      <c r="BQ18" s="9">
        <v>12.242000000000001</v>
      </c>
      <c r="BR18" s="9">
        <v>31.501000000000001</v>
      </c>
      <c r="BS18" s="9">
        <v>10.414999999999999</v>
      </c>
      <c r="BT18" s="9">
        <v>21.085999999999999</v>
      </c>
      <c r="BU18" s="9">
        <v>489.74700000000001</v>
      </c>
      <c r="BV18" s="9">
        <v>318.041</v>
      </c>
      <c r="BW18" s="9">
        <v>171.70599999999999</v>
      </c>
      <c r="BX18" s="9">
        <v>1953.27</v>
      </c>
      <c r="BY18" s="9">
        <v>981.42399999999998</v>
      </c>
      <c r="BZ18" s="9">
        <v>971.84500000000003</v>
      </c>
      <c r="CA18" s="9">
        <v>870.48299999999995</v>
      </c>
      <c r="CB18" s="9">
        <v>422.73500000000001</v>
      </c>
      <c r="CC18" s="9">
        <v>447.74799999999999</v>
      </c>
      <c r="CD18" s="9">
        <v>311.55399999999997</v>
      </c>
      <c r="CE18" s="9">
        <v>141.99700000000001</v>
      </c>
      <c r="CF18" s="9">
        <v>169.55699999999999</v>
      </c>
      <c r="CG18" s="9">
        <v>109.254</v>
      </c>
      <c r="CH18" s="9">
        <v>50.735999999999997</v>
      </c>
      <c r="CI18" s="9">
        <v>58.518000000000001</v>
      </c>
      <c r="CJ18" s="9">
        <v>202.3</v>
      </c>
      <c r="CK18" s="9">
        <v>91.260999999999996</v>
      </c>
      <c r="CL18" s="9">
        <v>111.039</v>
      </c>
      <c r="CM18" s="9">
        <v>133.59399999999999</v>
      </c>
      <c r="CN18" s="9">
        <v>62.569000000000003</v>
      </c>
      <c r="CO18" s="9">
        <v>71.025000000000006</v>
      </c>
      <c r="CP18" s="9">
        <v>177.24700000000001</v>
      </c>
      <c r="CQ18" s="9">
        <v>78.715000000000003</v>
      </c>
      <c r="CR18" s="9">
        <v>98.531000000000006</v>
      </c>
      <c r="CS18" s="9">
        <v>69.027000000000001</v>
      </c>
      <c r="CT18" s="9">
        <v>38.423999999999999</v>
      </c>
      <c r="CU18" s="9">
        <v>30.603000000000002</v>
      </c>
      <c r="CV18" s="9">
        <v>160.102</v>
      </c>
      <c r="CW18" s="9">
        <v>67.644000000000005</v>
      </c>
      <c r="CX18" s="9">
        <v>92.456999999999994</v>
      </c>
      <c r="CY18" s="9">
        <v>22.329000000000001</v>
      </c>
      <c r="CZ18" s="9">
        <v>11.917999999999999</v>
      </c>
      <c r="DA18" s="9">
        <v>10.411</v>
      </c>
      <c r="DB18" s="9">
        <v>69.326999999999998</v>
      </c>
      <c r="DC18" s="9">
        <v>31.885000000000002</v>
      </c>
      <c r="DD18" s="9">
        <v>37.442</v>
      </c>
      <c r="DE18" s="9">
        <v>68.444999999999993</v>
      </c>
      <c r="DF18" s="9">
        <v>23.841000000000001</v>
      </c>
      <c r="DG18" s="9">
        <v>44.603999999999999</v>
      </c>
      <c r="DH18" s="9">
        <v>82.424999999999997</v>
      </c>
      <c r="DI18" s="9">
        <v>35.929000000000002</v>
      </c>
      <c r="DJ18" s="9">
        <v>46.496000000000002</v>
      </c>
      <c r="DK18" s="9">
        <v>24.113</v>
      </c>
      <c r="DL18" s="9">
        <v>13.22</v>
      </c>
      <c r="DM18" s="9">
        <v>10.894</v>
      </c>
      <c r="DN18" s="9">
        <v>29.956</v>
      </c>
      <c r="DO18" s="9">
        <v>11.756</v>
      </c>
      <c r="DP18" s="9">
        <v>18.2</v>
      </c>
      <c r="DQ18" s="9">
        <v>28.356000000000002</v>
      </c>
      <c r="DR18" s="9">
        <v>10.952999999999999</v>
      </c>
      <c r="DS18" s="9">
        <v>17.402999999999999</v>
      </c>
      <c r="DT18" s="9">
        <v>199.084</v>
      </c>
      <c r="DU18" s="9">
        <v>89.513000000000005</v>
      </c>
      <c r="DV18" s="9">
        <v>109.571</v>
      </c>
      <c r="DW18" s="9">
        <v>112.47</v>
      </c>
      <c r="DX18" s="9">
        <v>52.484999999999999</v>
      </c>
      <c r="DY18" s="9">
        <v>59.984999999999999</v>
      </c>
      <c r="DZ18" s="9">
        <v>558.92899999999997</v>
      </c>
      <c r="EA18" s="9">
        <v>280.738</v>
      </c>
      <c r="EB18" s="9">
        <v>278.19099999999997</v>
      </c>
      <c r="EC18" s="9">
        <v>1082.787</v>
      </c>
      <c r="ED18" s="9">
        <v>558.68899999999996</v>
      </c>
      <c r="EE18" s="9">
        <v>524.09799999999996</v>
      </c>
      <c r="EF18" s="9">
        <v>1042.508</v>
      </c>
      <c r="EG18" s="9">
        <v>536.41999999999996</v>
      </c>
      <c r="EH18" s="9">
        <v>506.08800000000002</v>
      </c>
      <c r="EI18" s="9">
        <v>975.03200000000004</v>
      </c>
      <c r="EJ18" s="9">
        <v>505.43599999999998</v>
      </c>
      <c r="EK18" s="9">
        <v>469.596</v>
      </c>
      <c r="EL18" s="9">
        <v>36.484999999999999</v>
      </c>
      <c r="EM18" s="9">
        <v>18.318999999999999</v>
      </c>
      <c r="EN18" s="9">
        <v>18.164999999999999</v>
      </c>
      <c r="EO18" s="9">
        <v>30.699000000000002</v>
      </c>
      <c r="EP18" s="9">
        <v>12.371</v>
      </c>
      <c r="EQ18" s="9">
        <v>18.327000000000002</v>
      </c>
      <c r="ER18" s="9">
        <v>627.78499999999997</v>
      </c>
      <c r="ES18" s="9">
        <v>334.54599999999999</v>
      </c>
      <c r="ET18" s="9">
        <v>293.23899999999998</v>
      </c>
      <c r="EU18" s="9">
        <v>91.614999999999995</v>
      </c>
      <c r="EV18" s="9">
        <v>44.680999999999997</v>
      </c>
      <c r="EW18" s="9">
        <v>46.933999999999997</v>
      </c>
      <c r="EX18" s="9">
        <v>9.7430000000000003</v>
      </c>
      <c r="EY18" s="9">
        <v>4.8890000000000002</v>
      </c>
      <c r="EZ18" s="9">
        <v>4.8529999999999998</v>
      </c>
      <c r="FA18" s="9">
        <v>32.381999999999998</v>
      </c>
      <c r="FB18" s="9">
        <v>17.047000000000001</v>
      </c>
      <c r="FC18" s="9">
        <v>15.335000000000001</v>
      </c>
      <c r="FD18" s="9">
        <v>49.49</v>
      </c>
      <c r="FE18" s="9">
        <v>22.745000000000001</v>
      </c>
      <c r="FF18" s="9">
        <v>26.745999999999999</v>
      </c>
      <c r="FG18" s="9">
        <v>64.126000000000005</v>
      </c>
      <c r="FH18" s="9">
        <v>33.063000000000002</v>
      </c>
      <c r="FI18" s="9">
        <v>31.062999999999999</v>
      </c>
      <c r="FJ18" s="9">
        <v>10.968999999999999</v>
      </c>
      <c r="FK18" s="9">
        <v>7.7190000000000003</v>
      </c>
      <c r="FL18" s="9">
        <v>3.2490000000000001</v>
      </c>
      <c r="FM18" s="9">
        <v>14.972</v>
      </c>
      <c r="FN18" s="9">
        <v>8.7710000000000008</v>
      </c>
      <c r="FO18" s="9">
        <v>6.2009999999999996</v>
      </c>
      <c r="FP18" s="9">
        <v>38.186</v>
      </c>
      <c r="FQ18" s="9">
        <v>16.573</v>
      </c>
      <c r="FR18" s="9">
        <v>21.613</v>
      </c>
      <c r="FS18" s="9">
        <v>258.98099999999999</v>
      </c>
      <c r="FT18" s="9">
        <v>124.129</v>
      </c>
      <c r="FU18" s="9">
        <v>134.852</v>
      </c>
      <c r="FV18" s="9">
        <v>146.88200000000001</v>
      </c>
      <c r="FW18" s="9">
        <v>74.965000000000003</v>
      </c>
      <c r="FX18" s="9">
        <v>71.917000000000002</v>
      </c>
      <c r="FY18" s="9">
        <v>895.62599999999998</v>
      </c>
      <c r="FZ18" s="9">
        <v>461.45499999999998</v>
      </c>
      <c r="GA18" s="9">
        <v>434.17099999999999</v>
      </c>
      <c r="GB18" s="9">
        <v>127.006</v>
      </c>
      <c r="GC18" s="9">
        <v>63.280999999999999</v>
      </c>
      <c r="GD18" s="9">
        <v>63.725999999999999</v>
      </c>
      <c r="GE18" s="9">
        <v>915.50099999999998</v>
      </c>
      <c r="GF18" s="9">
        <v>473.13900000000001</v>
      </c>
      <c r="GG18" s="9">
        <v>442.363</v>
      </c>
      <c r="GH18" s="9">
        <v>198.541</v>
      </c>
      <c r="GI18" s="9">
        <v>100.89400000000001</v>
      </c>
      <c r="GJ18" s="9">
        <v>97.647000000000006</v>
      </c>
      <c r="GK18" s="9">
        <v>75.346999999999994</v>
      </c>
      <c r="GL18" s="9">
        <v>37.350999999999999</v>
      </c>
      <c r="GM18" s="9">
        <v>37.996000000000002</v>
      </c>
      <c r="GN18" s="9">
        <v>71.534000000000006</v>
      </c>
      <c r="GO18" s="9">
        <v>37.613</v>
      </c>
      <c r="GP18" s="9">
        <v>33.920999999999999</v>
      </c>
      <c r="GQ18" s="9">
        <v>51.658999999999999</v>
      </c>
      <c r="GR18" s="9">
        <v>25.928999999999998</v>
      </c>
      <c r="GS18" s="9">
        <v>25.73</v>
      </c>
      <c r="GT18" s="9">
        <v>843.96699999999998</v>
      </c>
      <c r="GU18" s="9">
        <v>435.52600000000001</v>
      </c>
      <c r="GV18" s="9">
        <v>408.44099999999997</v>
      </c>
      <c r="GW18" s="9">
        <v>40.279000000000003</v>
      </c>
      <c r="GX18" s="9">
        <v>22.27</v>
      </c>
      <c r="GY18" s="9">
        <v>18.009</v>
      </c>
      <c r="GZ18" s="9">
        <v>21.619</v>
      </c>
      <c r="HA18" s="9">
        <v>13.788</v>
      </c>
      <c r="HB18" s="9">
        <v>7.8310000000000004</v>
      </c>
      <c r="HC18" s="9">
        <v>2.2749999999999999</v>
      </c>
      <c r="HD18" s="9">
        <v>0.56399999999999995</v>
      </c>
      <c r="HE18" s="9">
        <v>1.7110000000000001</v>
      </c>
      <c r="HF18" s="9">
        <v>0.56399999999999995</v>
      </c>
      <c r="HG18" s="9">
        <v>0.56399999999999995</v>
      </c>
      <c r="HH18" s="9">
        <v>0</v>
      </c>
      <c r="HI18" s="9">
        <v>0.58499999999999996</v>
      </c>
      <c r="HJ18" s="9">
        <v>0</v>
      </c>
      <c r="HK18" s="9">
        <v>0.58499999999999996</v>
      </c>
      <c r="HL18" s="9">
        <v>1.1259999999999999</v>
      </c>
      <c r="HM18" s="9">
        <v>0</v>
      </c>
      <c r="HN18" s="9">
        <v>1.1259999999999999</v>
      </c>
      <c r="HO18" s="9">
        <v>0.79100000000000004</v>
      </c>
      <c r="HP18" s="9">
        <v>0.79100000000000004</v>
      </c>
      <c r="HQ18" s="9">
        <v>0</v>
      </c>
      <c r="HR18" s="9">
        <v>0</v>
      </c>
      <c r="HS18" s="9">
        <v>0</v>
      </c>
      <c r="HT18" s="9">
        <v>0</v>
      </c>
      <c r="HU18" s="9">
        <v>0</v>
      </c>
      <c r="HV18" s="9">
        <v>0</v>
      </c>
      <c r="HW18" s="9">
        <v>0</v>
      </c>
      <c r="HX18" s="9">
        <v>0.79100000000000004</v>
      </c>
      <c r="HY18" s="9">
        <v>0.79100000000000004</v>
      </c>
      <c r="HZ18" s="9">
        <v>0</v>
      </c>
      <c r="IA18" s="9">
        <v>15.593999999999999</v>
      </c>
      <c r="IB18" s="9">
        <v>7.1269999999999998</v>
      </c>
      <c r="IC18" s="9">
        <v>8.4670000000000005</v>
      </c>
      <c r="ID18" s="9">
        <v>5898.53</v>
      </c>
      <c r="IE18" s="9">
        <v>3071.59</v>
      </c>
      <c r="IF18" s="9">
        <v>2826.94</v>
      </c>
      <c r="IG18" s="9">
        <v>1319.827</v>
      </c>
      <c r="IH18" s="9">
        <v>657.37800000000004</v>
      </c>
      <c r="II18" s="9">
        <v>662.44899999999996</v>
      </c>
      <c r="IJ18" s="9">
        <v>646.19399999999996</v>
      </c>
      <c r="IK18" s="9">
        <v>338.51100000000002</v>
      </c>
      <c r="IL18" s="9">
        <v>307.68299999999999</v>
      </c>
      <c r="IM18" s="9">
        <v>291.56099999999998</v>
      </c>
      <c r="IN18" s="9">
        <v>152.68299999999999</v>
      </c>
      <c r="IO18" s="9">
        <v>138.87799999999999</v>
      </c>
      <c r="IP18" s="9">
        <v>353.70600000000002</v>
      </c>
      <c r="IQ18" s="9">
        <v>185.828</v>
      </c>
    </row>
    <row r="19" spans="1:251">
      <c r="A19" s="10">
        <v>44958</v>
      </c>
      <c r="B19" s="9">
        <v>118.503</v>
      </c>
      <c r="C19" s="9">
        <v>262.19299999999998</v>
      </c>
      <c r="D19" s="9">
        <v>105.22499999999999</v>
      </c>
      <c r="E19" s="9">
        <v>59.058</v>
      </c>
      <c r="F19" s="9">
        <v>46.167999999999999</v>
      </c>
      <c r="G19" s="9">
        <v>141.99299999999999</v>
      </c>
      <c r="H19" s="9">
        <v>34.502000000000002</v>
      </c>
      <c r="I19" s="9">
        <v>107.491</v>
      </c>
      <c r="J19" s="9">
        <v>133.47800000000001</v>
      </c>
      <c r="K19" s="9">
        <v>24.943999999999999</v>
      </c>
      <c r="L19" s="9">
        <v>108.53400000000001</v>
      </c>
      <c r="M19" s="9">
        <v>1182.8789999999999</v>
      </c>
      <c r="N19" s="9">
        <v>602.42200000000003</v>
      </c>
      <c r="O19" s="9">
        <v>580.45699999999999</v>
      </c>
      <c r="P19" s="9">
        <v>1211.576</v>
      </c>
      <c r="Q19" s="9">
        <v>601.99900000000002</v>
      </c>
      <c r="R19" s="9">
        <v>609.577</v>
      </c>
      <c r="S19" s="9">
        <v>7245.2380000000003</v>
      </c>
      <c r="T19" s="9">
        <v>3621.6129999999998</v>
      </c>
      <c r="U19" s="9">
        <v>3623.625</v>
      </c>
      <c r="V19" s="9">
        <v>1017.0119999999999</v>
      </c>
      <c r="W19" s="9">
        <v>452.97199999999998</v>
      </c>
      <c r="X19" s="9">
        <v>564.04</v>
      </c>
      <c r="Y19" s="9">
        <v>7439.8019999999997</v>
      </c>
      <c r="Z19" s="9">
        <v>3770.64</v>
      </c>
      <c r="AA19" s="9">
        <v>3669.1619999999998</v>
      </c>
      <c r="AB19" s="9">
        <v>1624.115</v>
      </c>
      <c r="AC19" s="9">
        <v>767.38099999999997</v>
      </c>
      <c r="AD19" s="9">
        <v>856.73400000000004</v>
      </c>
      <c r="AE19" s="9">
        <v>604.47299999999996</v>
      </c>
      <c r="AF19" s="9">
        <v>287.58999999999997</v>
      </c>
      <c r="AG19" s="9">
        <v>316.88299999999998</v>
      </c>
      <c r="AH19" s="9">
        <v>607.10299999999995</v>
      </c>
      <c r="AI19" s="9">
        <v>314.40899999999999</v>
      </c>
      <c r="AJ19" s="9">
        <v>292.69400000000002</v>
      </c>
      <c r="AK19" s="9">
        <v>412.53899999999999</v>
      </c>
      <c r="AL19" s="9">
        <v>165.38200000000001</v>
      </c>
      <c r="AM19" s="9">
        <v>247.15700000000001</v>
      </c>
      <c r="AN19" s="9">
        <v>6832.6989999999996</v>
      </c>
      <c r="AO19" s="9">
        <v>3456.2310000000002</v>
      </c>
      <c r="AP19" s="9">
        <v>3376.4679999999998</v>
      </c>
      <c r="AQ19" s="9">
        <v>1695.9169999999999</v>
      </c>
      <c r="AR19" s="9">
        <v>1086.046</v>
      </c>
      <c r="AS19" s="9">
        <v>609.87099999999998</v>
      </c>
      <c r="AT19" s="9">
        <v>1056.8420000000001</v>
      </c>
      <c r="AU19" s="9">
        <v>696.16</v>
      </c>
      <c r="AV19" s="9">
        <v>360.68200000000002</v>
      </c>
      <c r="AW19" s="9">
        <v>80.417000000000002</v>
      </c>
      <c r="AX19" s="9">
        <v>45.308</v>
      </c>
      <c r="AY19" s="9">
        <v>35.107999999999997</v>
      </c>
      <c r="AZ19" s="9">
        <v>27.809000000000001</v>
      </c>
      <c r="BA19" s="9">
        <v>21.146999999999998</v>
      </c>
      <c r="BB19" s="9">
        <v>6.6619999999999999</v>
      </c>
      <c r="BC19" s="9">
        <v>26.204999999999998</v>
      </c>
      <c r="BD19" s="9">
        <v>13.974</v>
      </c>
      <c r="BE19" s="9">
        <v>12.231</v>
      </c>
      <c r="BF19" s="9">
        <v>26.402999999999999</v>
      </c>
      <c r="BG19" s="9">
        <v>10.186999999999999</v>
      </c>
      <c r="BH19" s="9">
        <v>16.216000000000001</v>
      </c>
      <c r="BI19" s="9">
        <v>86.018000000000001</v>
      </c>
      <c r="BJ19" s="9">
        <v>43.621000000000002</v>
      </c>
      <c r="BK19" s="9">
        <v>42.396999999999998</v>
      </c>
      <c r="BL19" s="9">
        <v>26.812999999999999</v>
      </c>
      <c r="BM19" s="9">
        <v>19.957000000000001</v>
      </c>
      <c r="BN19" s="9">
        <v>6.8559999999999999</v>
      </c>
      <c r="BO19" s="9">
        <v>29.427</v>
      </c>
      <c r="BP19" s="9">
        <v>15.361000000000001</v>
      </c>
      <c r="BQ19" s="9">
        <v>14.066000000000001</v>
      </c>
      <c r="BR19" s="9">
        <v>29.777999999999999</v>
      </c>
      <c r="BS19" s="9">
        <v>8.3030000000000008</v>
      </c>
      <c r="BT19" s="9">
        <v>21.475000000000001</v>
      </c>
      <c r="BU19" s="9">
        <v>472.64100000000002</v>
      </c>
      <c r="BV19" s="9">
        <v>300.95699999999999</v>
      </c>
      <c r="BW19" s="9">
        <v>171.684</v>
      </c>
      <c r="BX19" s="9">
        <v>2135.576</v>
      </c>
      <c r="BY19" s="9">
        <v>1078.3409999999999</v>
      </c>
      <c r="BZ19" s="9">
        <v>1057.2349999999999</v>
      </c>
      <c r="CA19" s="9">
        <v>934.46100000000001</v>
      </c>
      <c r="CB19" s="9">
        <v>457.077</v>
      </c>
      <c r="CC19" s="9">
        <v>477.38400000000001</v>
      </c>
      <c r="CD19" s="9">
        <v>318.32</v>
      </c>
      <c r="CE19" s="9">
        <v>154.791</v>
      </c>
      <c r="CF19" s="9">
        <v>163.529</v>
      </c>
      <c r="CG19" s="9">
        <v>114.64</v>
      </c>
      <c r="CH19" s="9">
        <v>52.921999999999997</v>
      </c>
      <c r="CI19" s="9">
        <v>61.718000000000004</v>
      </c>
      <c r="CJ19" s="9">
        <v>202.31299999999999</v>
      </c>
      <c r="CK19" s="9">
        <v>101.261</v>
      </c>
      <c r="CL19" s="9">
        <v>101.051</v>
      </c>
      <c r="CM19" s="9">
        <v>135.08099999999999</v>
      </c>
      <c r="CN19" s="9">
        <v>64.983000000000004</v>
      </c>
      <c r="CO19" s="9">
        <v>70.097999999999999</v>
      </c>
      <c r="CP19" s="9">
        <v>179.756</v>
      </c>
      <c r="CQ19" s="9">
        <v>87.742000000000004</v>
      </c>
      <c r="CR19" s="9">
        <v>92.015000000000001</v>
      </c>
      <c r="CS19" s="9">
        <v>85.278000000000006</v>
      </c>
      <c r="CT19" s="9">
        <v>50.125</v>
      </c>
      <c r="CU19" s="9">
        <v>35.152000000000001</v>
      </c>
      <c r="CV19" s="9">
        <v>154.82599999999999</v>
      </c>
      <c r="CW19" s="9">
        <v>70.481999999999999</v>
      </c>
      <c r="CX19" s="9">
        <v>84.343999999999994</v>
      </c>
      <c r="CY19" s="9">
        <v>22.187999999999999</v>
      </c>
      <c r="CZ19" s="9">
        <v>15.468999999999999</v>
      </c>
      <c r="DA19" s="9">
        <v>6.718</v>
      </c>
      <c r="DB19" s="9">
        <v>61.704999999999998</v>
      </c>
      <c r="DC19" s="9">
        <v>29.707000000000001</v>
      </c>
      <c r="DD19" s="9">
        <v>31.998000000000001</v>
      </c>
      <c r="DE19" s="9">
        <v>70.933000000000007</v>
      </c>
      <c r="DF19" s="9">
        <v>25.305</v>
      </c>
      <c r="DG19" s="9">
        <v>45.628</v>
      </c>
      <c r="DH19" s="9">
        <v>78.215999999999994</v>
      </c>
      <c r="DI19" s="9">
        <v>34.183</v>
      </c>
      <c r="DJ19" s="9">
        <v>44.033000000000001</v>
      </c>
      <c r="DK19" s="9">
        <v>23.323</v>
      </c>
      <c r="DL19" s="9">
        <v>13.724</v>
      </c>
      <c r="DM19" s="9">
        <v>9.5990000000000002</v>
      </c>
      <c r="DN19" s="9">
        <v>18.510000000000002</v>
      </c>
      <c r="DO19" s="9">
        <v>7.1980000000000004</v>
      </c>
      <c r="DP19" s="9">
        <v>11.311999999999999</v>
      </c>
      <c r="DQ19" s="9">
        <v>36.381999999999998</v>
      </c>
      <c r="DR19" s="9">
        <v>13.260999999999999</v>
      </c>
      <c r="DS19" s="9">
        <v>23.122</v>
      </c>
      <c r="DT19" s="9">
        <v>216.11600000000001</v>
      </c>
      <c r="DU19" s="9">
        <v>109.938</v>
      </c>
      <c r="DV19" s="9">
        <v>106.178</v>
      </c>
      <c r="DW19" s="9">
        <v>102.20399999999999</v>
      </c>
      <c r="DX19" s="9">
        <v>44.853000000000002</v>
      </c>
      <c r="DY19" s="9">
        <v>57.350999999999999</v>
      </c>
      <c r="DZ19" s="9">
        <v>616.14099999999996</v>
      </c>
      <c r="EA19" s="9">
        <v>302.286</v>
      </c>
      <c r="EB19" s="9">
        <v>313.85500000000002</v>
      </c>
      <c r="EC19" s="9">
        <v>1201.115</v>
      </c>
      <c r="ED19" s="9">
        <v>621.26400000000001</v>
      </c>
      <c r="EE19" s="9">
        <v>579.851</v>
      </c>
      <c r="EF19" s="9">
        <v>1154.117</v>
      </c>
      <c r="EG19" s="9">
        <v>595.37599999999998</v>
      </c>
      <c r="EH19" s="9">
        <v>558.74099999999999</v>
      </c>
      <c r="EI19" s="9">
        <v>1070.981</v>
      </c>
      <c r="EJ19" s="9">
        <v>557.24800000000005</v>
      </c>
      <c r="EK19" s="9">
        <v>513.73199999999997</v>
      </c>
      <c r="EL19" s="9">
        <v>36.149000000000001</v>
      </c>
      <c r="EM19" s="9">
        <v>16.75</v>
      </c>
      <c r="EN19" s="9">
        <v>19.399999999999999</v>
      </c>
      <c r="EO19" s="9">
        <v>46.16</v>
      </c>
      <c r="EP19" s="9">
        <v>20.552</v>
      </c>
      <c r="EQ19" s="9">
        <v>25.609000000000002</v>
      </c>
      <c r="ER19" s="9">
        <v>723.07899999999995</v>
      </c>
      <c r="ES19" s="9">
        <v>401.74599999999998</v>
      </c>
      <c r="ET19" s="9">
        <v>321.334</v>
      </c>
      <c r="EU19" s="9">
        <v>96.718999999999994</v>
      </c>
      <c r="EV19" s="9">
        <v>46.82</v>
      </c>
      <c r="EW19" s="9">
        <v>49.899000000000001</v>
      </c>
      <c r="EX19" s="9">
        <v>10.145</v>
      </c>
      <c r="EY19" s="9">
        <v>5.976</v>
      </c>
      <c r="EZ19" s="9">
        <v>4.1689999999999996</v>
      </c>
      <c r="FA19" s="9">
        <v>25.946999999999999</v>
      </c>
      <c r="FB19" s="9">
        <v>9.7710000000000008</v>
      </c>
      <c r="FC19" s="9">
        <v>16.175999999999998</v>
      </c>
      <c r="FD19" s="9">
        <v>60.627000000000002</v>
      </c>
      <c r="FE19" s="9">
        <v>31.071999999999999</v>
      </c>
      <c r="FF19" s="9">
        <v>29.553999999999998</v>
      </c>
      <c r="FG19" s="9">
        <v>55.545000000000002</v>
      </c>
      <c r="FH19" s="9">
        <v>16.689</v>
      </c>
      <c r="FI19" s="9">
        <v>38.856000000000002</v>
      </c>
      <c r="FJ19" s="9">
        <v>7.9829999999999997</v>
      </c>
      <c r="FK19" s="9">
        <v>6.7560000000000002</v>
      </c>
      <c r="FL19" s="9">
        <v>1.226</v>
      </c>
      <c r="FM19" s="9">
        <v>15.106999999999999</v>
      </c>
      <c r="FN19" s="9">
        <v>2.2690000000000001</v>
      </c>
      <c r="FO19" s="9">
        <v>12.837999999999999</v>
      </c>
      <c r="FP19" s="9">
        <v>32.454999999999998</v>
      </c>
      <c r="FQ19" s="9">
        <v>7.6630000000000003</v>
      </c>
      <c r="FR19" s="9">
        <v>24.791</v>
      </c>
      <c r="FS19" s="9">
        <v>278.774</v>
      </c>
      <c r="FT19" s="9">
        <v>130.12200000000001</v>
      </c>
      <c r="FU19" s="9">
        <v>148.65199999999999</v>
      </c>
      <c r="FV19" s="9">
        <v>209.446</v>
      </c>
      <c r="FW19" s="9">
        <v>95.471999999999994</v>
      </c>
      <c r="FX19" s="9">
        <v>113.974</v>
      </c>
      <c r="FY19" s="9">
        <v>944.67100000000005</v>
      </c>
      <c r="FZ19" s="9">
        <v>499.904</v>
      </c>
      <c r="GA19" s="9">
        <v>444.767</v>
      </c>
      <c r="GB19" s="9">
        <v>148.07400000000001</v>
      </c>
      <c r="GC19" s="9">
        <v>62.716999999999999</v>
      </c>
      <c r="GD19" s="9">
        <v>85.356999999999999</v>
      </c>
      <c r="GE19" s="9">
        <v>1006.044</v>
      </c>
      <c r="GF19" s="9">
        <v>532.65899999999999</v>
      </c>
      <c r="GG19" s="9">
        <v>473.38400000000001</v>
      </c>
      <c r="GH19" s="9">
        <v>260.25799999999998</v>
      </c>
      <c r="GI19" s="9">
        <v>115.18600000000001</v>
      </c>
      <c r="GJ19" s="9">
        <v>145.071</v>
      </c>
      <c r="GK19" s="9">
        <v>97.262</v>
      </c>
      <c r="GL19" s="9">
        <v>43.003</v>
      </c>
      <c r="GM19" s="9">
        <v>54.259</v>
      </c>
      <c r="GN19" s="9">
        <v>112.184</v>
      </c>
      <c r="GO19" s="9">
        <v>52.469000000000001</v>
      </c>
      <c r="GP19" s="9">
        <v>59.715000000000003</v>
      </c>
      <c r="GQ19" s="9">
        <v>50.811999999999998</v>
      </c>
      <c r="GR19" s="9">
        <v>19.713999999999999</v>
      </c>
      <c r="GS19" s="9">
        <v>31.097000000000001</v>
      </c>
      <c r="GT19" s="9">
        <v>893.86</v>
      </c>
      <c r="GU19" s="9">
        <v>480.19</v>
      </c>
      <c r="GV19" s="9">
        <v>413.67</v>
      </c>
      <c r="GW19" s="9">
        <v>46.997999999999998</v>
      </c>
      <c r="GX19" s="9">
        <v>25.888000000000002</v>
      </c>
      <c r="GY19" s="9">
        <v>21.11</v>
      </c>
      <c r="GZ19" s="9">
        <v>31.952999999999999</v>
      </c>
      <c r="HA19" s="9">
        <v>17.376999999999999</v>
      </c>
      <c r="HB19" s="9">
        <v>14.574999999999999</v>
      </c>
      <c r="HC19" s="9">
        <v>3.9289999999999998</v>
      </c>
      <c r="HD19" s="9">
        <v>1.57</v>
      </c>
      <c r="HE19" s="9">
        <v>2.359</v>
      </c>
      <c r="HF19" s="9">
        <v>1.0149999999999999</v>
      </c>
      <c r="HG19" s="9">
        <v>1.0149999999999999</v>
      </c>
      <c r="HH19" s="9">
        <v>0</v>
      </c>
      <c r="HI19" s="9">
        <v>1.492</v>
      </c>
      <c r="HJ19" s="9">
        <v>0</v>
      </c>
      <c r="HK19" s="9">
        <v>1.492</v>
      </c>
      <c r="HL19" s="9">
        <v>1.421</v>
      </c>
      <c r="HM19" s="9">
        <v>0.55500000000000005</v>
      </c>
      <c r="HN19" s="9">
        <v>0.86599999999999999</v>
      </c>
      <c r="HO19" s="9">
        <v>2</v>
      </c>
      <c r="HP19" s="9">
        <v>0</v>
      </c>
      <c r="HQ19" s="9">
        <v>2</v>
      </c>
      <c r="HR19" s="9">
        <v>0</v>
      </c>
      <c r="HS19" s="9">
        <v>0</v>
      </c>
      <c r="HT19" s="9">
        <v>0</v>
      </c>
      <c r="HU19" s="9">
        <v>0</v>
      </c>
      <c r="HV19" s="9">
        <v>0</v>
      </c>
      <c r="HW19" s="9">
        <v>0</v>
      </c>
      <c r="HX19" s="9">
        <v>2</v>
      </c>
      <c r="HY19" s="9">
        <v>0</v>
      </c>
      <c r="HZ19" s="9">
        <v>2</v>
      </c>
      <c r="IA19" s="9">
        <v>9.1159999999999997</v>
      </c>
      <c r="IB19" s="9">
        <v>6.94</v>
      </c>
      <c r="IC19" s="9">
        <v>2.1760000000000002</v>
      </c>
      <c r="ID19" s="9">
        <v>6177.7929999999997</v>
      </c>
      <c r="IE19" s="9">
        <v>3233.0729999999999</v>
      </c>
      <c r="IF19" s="9">
        <v>2944.72</v>
      </c>
      <c r="IG19" s="9">
        <v>1344.597</v>
      </c>
      <c r="IH19" s="9">
        <v>685.69500000000005</v>
      </c>
      <c r="II19" s="9">
        <v>658.90099999999995</v>
      </c>
      <c r="IJ19" s="9">
        <v>695.46600000000001</v>
      </c>
      <c r="IK19" s="9">
        <v>383.63400000000001</v>
      </c>
      <c r="IL19" s="9">
        <v>311.83199999999999</v>
      </c>
      <c r="IM19" s="9">
        <v>302.62700000000001</v>
      </c>
      <c r="IN19" s="9">
        <v>165.20400000000001</v>
      </c>
      <c r="IO19" s="9">
        <v>137.423</v>
      </c>
      <c r="IP19" s="9">
        <v>387.20699999999999</v>
      </c>
      <c r="IQ19" s="9">
        <v>215.249</v>
      </c>
    </row>
    <row r="20" spans="1:251">
      <c r="A20" s="10">
        <v>45323</v>
      </c>
      <c r="B20" s="9">
        <v>134.36000000000001</v>
      </c>
      <c r="C20" s="9">
        <v>249.416</v>
      </c>
      <c r="D20" s="9">
        <v>103.51600000000001</v>
      </c>
      <c r="E20" s="9">
        <v>62.762999999999998</v>
      </c>
      <c r="F20" s="9">
        <v>40.753</v>
      </c>
      <c r="G20" s="9">
        <v>147.429</v>
      </c>
      <c r="H20" s="9">
        <v>39.156999999999996</v>
      </c>
      <c r="I20" s="9">
        <v>108.27200000000001</v>
      </c>
      <c r="J20" s="9">
        <v>132.83000000000001</v>
      </c>
      <c r="K20" s="9">
        <v>32.439</v>
      </c>
      <c r="L20" s="9">
        <v>100.39100000000001</v>
      </c>
      <c r="M20" s="9">
        <v>1244.4459999999999</v>
      </c>
      <c r="N20" s="9">
        <v>651.93700000000001</v>
      </c>
      <c r="O20" s="9">
        <v>592.51</v>
      </c>
      <c r="P20" s="9">
        <v>1124.6110000000001</v>
      </c>
      <c r="Q20" s="9">
        <v>563.54100000000005</v>
      </c>
      <c r="R20" s="9">
        <v>561.07000000000005</v>
      </c>
      <c r="S20" s="9">
        <v>7864.9719999999998</v>
      </c>
      <c r="T20" s="9">
        <v>3889.5949999999998</v>
      </c>
      <c r="U20" s="9">
        <v>3975.3760000000002</v>
      </c>
      <c r="V20" s="9">
        <v>929.34299999999996</v>
      </c>
      <c r="W20" s="9">
        <v>436.64499999999998</v>
      </c>
      <c r="X20" s="9">
        <v>492.69799999999998</v>
      </c>
      <c r="Y20" s="9">
        <v>8060.24</v>
      </c>
      <c r="Z20" s="9">
        <v>4016.4920000000002</v>
      </c>
      <c r="AA20" s="9">
        <v>4043.748</v>
      </c>
      <c r="AB20" s="9">
        <v>1519.289</v>
      </c>
      <c r="AC20" s="9">
        <v>738.69500000000005</v>
      </c>
      <c r="AD20" s="9">
        <v>780.59400000000005</v>
      </c>
      <c r="AE20" s="9">
        <v>534.66499999999996</v>
      </c>
      <c r="AF20" s="9">
        <v>261.49099999999999</v>
      </c>
      <c r="AG20" s="9">
        <v>273.17399999999998</v>
      </c>
      <c r="AH20" s="9">
        <v>589.947</v>
      </c>
      <c r="AI20" s="9">
        <v>302.05099999999999</v>
      </c>
      <c r="AJ20" s="9">
        <v>287.89600000000002</v>
      </c>
      <c r="AK20" s="9">
        <v>394.678</v>
      </c>
      <c r="AL20" s="9">
        <v>175.154</v>
      </c>
      <c r="AM20" s="9">
        <v>219.524</v>
      </c>
      <c r="AN20" s="9">
        <v>7470.2929999999997</v>
      </c>
      <c r="AO20" s="9">
        <v>3714.4409999999998</v>
      </c>
      <c r="AP20" s="9">
        <v>3755.8519999999999</v>
      </c>
      <c r="AQ20" s="9">
        <v>1727.271</v>
      </c>
      <c r="AR20" s="9">
        <v>1107.021</v>
      </c>
      <c r="AS20" s="9">
        <v>620.25</v>
      </c>
      <c r="AT20" s="9">
        <v>1081.3869999999999</v>
      </c>
      <c r="AU20" s="9">
        <v>708.01499999999999</v>
      </c>
      <c r="AV20" s="9">
        <v>373.37200000000001</v>
      </c>
      <c r="AW20" s="9">
        <v>67.334000000000003</v>
      </c>
      <c r="AX20" s="9">
        <v>38.762999999999998</v>
      </c>
      <c r="AY20" s="9">
        <v>28.571000000000002</v>
      </c>
      <c r="AZ20" s="9">
        <v>25.21</v>
      </c>
      <c r="BA20" s="9">
        <v>17.765999999999998</v>
      </c>
      <c r="BB20" s="9">
        <v>7.444</v>
      </c>
      <c r="BC20" s="9">
        <v>19.635999999999999</v>
      </c>
      <c r="BD20" s="9">
        <v>12.5</v>
      </c>
      <c r="BE20" s="9">
        <v>7.1360000000000001</v>
      </c>
      <c r="BF20" s="9">
        <v>22.488</v>
      </c>
      <c r="BG20" s="9">
        <v>8.4969999999999999</v>
      </c>
      <c r="BH20" s="9">
        <v>13.991</v>
      </c>
      <c r="BI20" s="9">
        <v>81.869</v>
      </c>
      <c r="BJ20" s="9">
        <v>43.237000000000002</v>
      </c>
      <c r="BK20" s="9">
        <v>38.631</v>
      </c>
      <c r="BL20" s="9">
        <v>31.684000000000001</v>
      </c>
      <c r="BM20" s="9">
        <v>20.029</v>
      </c>
      <c r="BN20" s="9">
        <v>11.654999999999999</v>
      </c>
      <c r="BO20" s="9">
        <v>21.863</v>
      </c>
      <c r="BP20" s="9">
        <v>9.6460000000000008</v>
      </c>
      <c r="BQ20" s="9">
        <v>12.217000000000001</v>
      </c>
      <c r="BR20" s="9">
        <v>28.321000000000002</v>
      </c>
      <c r="BS20" s="9">
        <v>13.561999999999999</v>
      </c>
      <c r="BT20" s="9">
        <v>14.759</v>
      </c>
      <c r="BU20" s="9">
        <v>496.68200000000002</v>
      </c>
      <c r="BV20" s="9">
        <v>317.00599999999997</v>
      </c>
      <c r="BW20" s="9">
        <v>179.67699999999999</v>
      </c>
      <c r="BX20" s="9">
        <v>2138.9720000000002</v>
      </c>
      <c r="BY20" s="9">
        <v>1079.4839999999999</v>
      </c>
      <c r="BZ20" s="9">
        <v>1059.4880000000001</v>
      </c>
      <c r="CA20" s="9">
        <v>816.28800000000001</v>
      </c>
      <c r="CB20" s="9">
        <v>412.14</v>
      </c>
      <c r="CC20" s="9">
        <v>404.149</v>
      </c>
      <c r="CD20" s="9">
        <v>267.89499999999998</v>
      </c>
      <c r="CE20" s="9">
        <v>123.1</v>
      </c>
      <c r="CF20" s="9">
        <v>144.79499999999999</v>
      </c>
      <c r="CG20" s="9">
        <v>98.876999999999995</v>
      </c>
      <c r="CH20" s="9">
        <v>46.124000000000002</v>
      </c>
      <c r="CI20" s="9">
        <v>52.753</v>
      </c>
      <c r="CJ20" s="9">
        <v>165.09399999999999</v>
      </c>
      <c r="CK20" s="9">
        <v>76.120999999999995</v>
      </c>
      <c r="CL20" s="9">
        <v>88.972999999999999</v>
      </c>
      <c r="CM20" s="9">
        <v>124.869</v>
      </c>
      <c r="CN20" s="9">
        <v>62.223999999999997</v>
      </c>
      <c r="CO20" s="9">
        <v>62.645000000000003</v>
      </c>
      <c r="CP20" s="9">
        <v>139.28</v>
      </c>
      <c r="CQ20" s="9">
        <v>60.195</v>
      </c>
      <c r="CR20" s="9">
        <v>79.084999999999994</v>
      </c>
      <c r="CS20" s="9">
        <v>70.915999999999997</v>
      </c>
      <c r="CT20" s="9">
        <v>36.222999999999999</v>
      </c>
      <c r="CU20" s="9">
        <v>34.692999999999998</v>
      </c>
      <c r="CV20" s="9">
        <v>128.66499999999999</v>
      </c>
      <c r="CW20" s="9">
        <v>57.494</v>
      </c>
      <c r="CX20" s="9">
        <v>71.171000000000006</v>
      </c>
      <c r="CY20" s="9">
        <v>15.381</v>
      </c>
      <c r="CZ20" s="9">
        <v>11.339</v>
      </c>
      <c r="DA20" s="9">
        <v>4.0410000000000004</v>
      </c>
      <c r="DB20" s="9">
        <v>60.216000000000001</v>
      </c>
      <c r="DC20" s="9">
        <v>30.117999999999999</v>
      </c>
      <c r="DD20" s="9">
        <v>30.097999999999999</v>
      </c>
      <c r="DE20" s="9">
        <v>53.067999999999998</v>
      </c>
      <c r="DF20" s="9">
        <v>16.036999999999999</v>
      </c>
      <c r="DG20" s="9">
        <v>37.031999999999996</v>
      </c>
      <c r="DH20" s="9">
        <v>68.313999999999993</v>
      </c>
      <c r="DI20" s="9">
        <v>29.382999999999999</v>
      </c>
      <c r="DJ20" s="9">
        <v>38.930999999999997</v>
      </c>
      <c r="DK20" s="9">
        <v>17.933</v>
      </c>
      <c r="DL20" s="9">
        <v>11.009</v>
      </c>
      <c r="DM20" s="9">
        <v>6.9240000000000004</v>
      </c>
      <c r="DN20" s="9">
        <v>23.286000000000001</v>
      </c>
      <c r="DO20" s="9">
        <v>7.8929999999999998</v>
      </c>
      <c r="DP20" s="9">
        <v>15.391999999999999</v>
      </c>
      <c r="DQ20" s="9">
        <v>27.094999999999999</v>
      </c>
      <c r="DR20" s="9">
        <v>10.48</v>
      </c>
      <c r="DS20" s="9">
        <v>16.614000000000001</v>
      </c>
      <c r="DT20" s="9">
        <v>170.81800000000001</v>
      </c>
      <c r="DU20" s="9">
        <v>82.478999999999999</v>
      </c>
      <c r="DV20" s="9">
        <v>88.34</v>
      </c>
      <c r="DW20" s="9">
        <v>97.075999999999993</v>
      </c>
      <c r="DX20" s="9">
        <v>40.621000000000002</v>
      </c>
      <c r="DY20" s="9">
        <v>56.454999999999998</v>
      </c>
      <c r="DZ20" s="9">
        <v>548.39400000000001</v>
      </c>
      <c r="EA20" s="9">
        <v>289.04000000000002</v>
      </c>
      <c r="EB20" s="9">
        <v>259.35399999999998</v>
      </c>
      <c r="EC20" s="9">
        <v>1322.683</v>
      </c>
      <c r="ED20" s="9">
        <v>667.34400000000005</v>
      </c>
      <c r="EE20" s="9">
        <v>655.33900000000006</v>
      </c>
      <c r="EF20" s="9">
        <v>1283.8499999999999</v>
      </c>
      <c r="EG20" s="9">
        <v>642.65700000000004</v>
      </c>
      <c r="EH20" s="9">
        <v>641.19299999999998</v>
      </c>
      <c r="EI20" s="9">
        <v>1212.424</v>
      </c>
      <c r="EJ20" s="9">
        <v>609.072</v>
      </c>
      <c r="EK20" s="9">
        <v>603.35199999999998</v>
      </c>
      <c r="EL20" s="9">
        <v>35.898000000000003</v>
      </c>
      <c r="EM20" s="9">
        <v>16.927</v>
      </c>
      <c r="EN20" s="9">
        <v>18.972000000000001</v>
      </c>
      <c r="EO20" s="9">
        <v>30.03</v>
      </c>
      <c r="EP20" s="9">
        <v>14.737</v>
      </c>
      <c r="EQ20" s="9">
        <v>15.292999999999999</v>
      </c>
      <c r="ER20" s="9">
        <v>830.38499999999999</v>
      </c>
      <c r="ES20" s="9">
        <v>422.07299999999998</v>
      </c>
      <c r="ET20" s="9">
        <v>408.31200000000001</v>
      </c>
      <c r="EU20" s="9">
        <v>88.16</v>
      </c>
      <c r="EV20" s="9">
        <v>39.697000000000003</v>
      </c>
      <c r="EW20" s="9">
        <v>48.463999999999999</v>
      </c>
      <c r="EX20" s="9">
        <v>10.632999999999999</v>
      </c>
      <c r="EY20" s="9">
        <v>7.3470000000000004</v>
      </c>
      <c r="EZ20" s="9">
        <v>3.2869999999999999</v>
      </c>
      <c r="FA20" s="9">
        <v>33.119999999999997</v>
      </c>
      <c r="FB20" s="9">
        <v>14.654999999999999</v>
      </c>
      <c r="FC20" s="9">
        <v>18.465</v>
      </c>
      <c r="FD20" s="9">
        <v>44.406999999999996</v>
      </c>
      <c r="FE20" s="9">
        <v>17.695</v>
      </c>
      <c r="FF20" s="9">
        <v>26.712</v>
      </c>
      <c r="FG20" s="9">
        <v>61.857999999999997</v>
      </c>
      <c r="FH20" s="9">
        <v>24.331</v>
      </c>
      <c r="FI20" s="9">
        <v>37.526000000000003</v>
      </c>
      <c r="FJ20" s="9">
        <v>3.754</v>
      </c>
      <c r="FK20" s="9">
        <v>2.6309999999999998</v>
      </c>
      <c r="FL20" s="9">
        <v>1.123</v>
      </c>
      <c r="FM20" s="9">
        <v>19.495999999999999</v>
      </c>
      <c r="FN20" s="9">
        <v>6.2670000000000003</v>
      </c>
      <c r="FO20" s="9">
        <v>13.23</v>
      </c>
      <c r="FP20" s="9">
        <v>38.607999999999997</v>
      </c>
      <c r="FQ20" s="9">
        <v>15.433999999999999</v>
      </c>
      <c r="FR20" s="9">
        <v>23.173999999999999</v>
      </c>
      <c r="FS20" s="9">
        <v>303.447</v>
      </c>
      <c r="FT20" s="9">
        <v>156.55600000000001</v>
      </c>
      <c r="FU20" s="9">
        <v>146.88999999999999</v>
      </c>
      <c r="FV20" s="9">
        <v>172.68100000000001</v>
      </c>
      <c r="FW20" s="9">
        <v>86.600999999999999</v>
      </c>
      <c r="FX20" s="9">
        <v>86.08</v>
      </c>
      <c r="FY20" s="9">
        <v>1111.1690000000001</v>
      </c>
      <c r="FZ20" s="9">
        <v>556.05600000000004</v>
      </c>
      <c r="GA20" s="9">
        <v>555.11300000000006</v>
      </c>
      <c r="GB20" s="9">
        <v>126.027</v>
      </c>
      <c r="GC20" s="9">
        <v>61.17</v>
      </c>
      <c r="GD20" s="9">
        <v>64.856999999999999</v>
      </c>
      <c r="GE20" s="9">
        <v>1157.8230000000001</v>
      </c>
      <c r="GF20" s="9">
        <v>581.48699999999997</v>
      </c>
      <c r="GG20" s="9">
        <v>576.33600000000001</v>
      </c>
      <c r="GH20" s="9">
        <v>215.59299999999999</v>
      </c>
      <c r="GI20" s="9">
        <v>106.845</v>
      </c>
      <c r="GJ20" s="9">
        <v>108.748</v>
      </c>
      <c r="GK20" s="9">
        <v>83.114999999999995</v>
      </c>
      <c r="GL20" s="9">
        <v>40.926000000000002</v>
      </c>
      <c r="GM20" s="9">
        <v>42.189</v>
      </c>
      <c r="GN20" s="9">
        <v>89.566000000000003</v>
      </c>
      <c r="GO20" s="9">
        <v>45.674999999999997</v>
      </c>
      <c r="GP20" s="9">
        <v>43.890999999999998</v>
      </c>
      <c r="GQ20" s="9">
        <v>42.911999999999999</v>
      </c>
      <c r="GR20" s="9">
        <v>20.244</v>
      </c>
      <c r="GS20" s="9">
        <v>22.667999999999999</v>
      </c>
      <c r="GT20" s="9">
        <v>1068.2570000000001</v>
      </c>
      <c r="GU20" s="9">
        <v>535.81200000000001</v>
      </c>
      <c r="GV20" s="9">
        <v>532.44399999999996</v>
      </c>
      <c r="GW20" s="9">
        <v>38.832999999999998</v>
      </c>
      <c r="GX20" s="9">
        <v>24.687000000000001</v>
      </c>
      <c r="GY20" s="9">
        <v>14.147</v>
      </c>
      <c r="GZ20" s="9">
        <v>20.283999999999999</v>
      </c>
      <c r="HA20" s="9">
        <v>14.340999999999999</v>
      </c>
      <c r="HB20" s="9">
        <v>5.9429999999999996</v>
      </c>
      <c r="HC20" s="9">
        <v>3.4830000000000001</v>
      </c>
      <c r="HD20" s="9">
        <v>1.77</v>
      </c>
      <c r="HE20" s="9">
        <v>1.7130000000000001</v>
      </c>
      <c r="HF20" s="9">
        <v>1.0760000000000001</v>
      </c>
      <c r="HG20" s="9">
        <v>0</v>
      </c>
      <c r="HH20" s="9">
        <v>1.0760000000000001</v>
      </c>
      <c r="HI20" s="9">
        <v>0</v>
      </c>
      <c r="HJ20" s="9">
        <v>0</v>
      </c>
      <c r="HK20" s="9">
        <v>0</v>
      </c>
      <c r="HL20" s="9">
        <v>2.407</v>
      </c>
      <c r="HM20" s="9">
        <v>1.77</v>
      </c>
      <c r="HN20" s="9">
        <v>0.63700000000000001</v>
      </c>
      <c r="HO20" s="9">
        <v>2.2989999999999999</v>
      </c>
      <c r="HP20" s="9">
        <v>1.927</v>
      </c>
      <c r="HQ20" s="9">
        <v>0.372</v>
      </c>
      <c r="HR20" s="9">
        <v>0.64300000000000002</v>
      </c>
      <c r="HS20" s="9">
        <v>0.64300000000000002</v>
      </c>
      <c r="HT20" s="9">
        <v>0</v>
      </c>
      <c r="HU20" s="9">
        <v>0</v>
      </c>
      <c r="HV20" s="9">
        <v>0</v>
      </c>
      <c r="HW20" s="9">
        <v>0</v>
      </c>
      <c r="HX20" s="9">
        <v>1.655</v>
      </c>
      <c r="HY20" s="9">
        <v>1.284</v>
      </c>
      <c r="HZ20" s="9">
        <v>0.372</v>
      </c>
      <c r="IA20" s="9">
        <v>12.768000000000001</v>
      </c>
      <c r="IB20" s="9">
        <v>6.649</v>
      </c>
      <c r="IC20" s="9">
        <v>6.1189999999999998</v>
      </c>
      <c r="ID20" s="9">
        <v>6412.4960000000001</v>
      </c>
      <c r="IE20" s="9">
        <v>3324.2629999999999</v>
      </c>
      <c r="IF20" s="9">
        <v>3088.2330000000002</v>
      </c>
      <c r="IG20" s="9">
        <v>1246.4259999999999</v>
      </c>
      <c r="IH20" s="9">
        <v>614.66399999999999</v>
      </c>
      <c r="II20" s="9">
        <v>631.76199999999994</v>
      </c>
      <c r="IJ20" s="9">
        <v>595.84400000000005</v>
      </c>
      <c r="IK20" s="9">
        <v>315.07600000000002</v>
      </c>
      <c r="IL20" s="9">
        <v>280.76799999999997</v>
      </c>
      <c r="IM20" s="9">
        <v>293.62200000000001</v>
      </c>
      <c r="IN20" s="9">
        <v>160.88900000000001</v>
      </c>
      <c r="IO20" s="9">
        <v>132.733</v>
      </c>
      <c r="IP20" s="9">
        <v>295.44499999999999</v>
      </c>
      <c r="IQ20" s="9">
        <v>151.59100000000001</v>
      </c>
    </row>
    <row r="21" spans="1:251">
      <c r="A21" s="10">
        <v>45689</v>
      </c>
      <c r="B21" s="9">
        <v>133.102</v>
      </c>
      <c r="C21" s="9">
        <v>273.899</v>
      </c>
      <c r="D21" s="9">
        <v>114.476</v>
      </c>
      <c r="E21" s="9">
        <v>63.777999999999999</v>
      </c>
      <c r="F21" s="9">
        <v>50.698</v>
      </c>
      <c r="G21" s="9">
        <v>153.78800000000001</v>
      </c>
      <c r="H21" s="9">
        <v>31.577999999999999</v>
      </c>
      <c r="I21" s="9">
        <v>122.211</v>
      </c>
      <c r="J21" s="9">
        <v>138.73599999999999</v>
      </c>
      <c r="K21" s="9">
        <v>37.746000000000002</v>
      </c>
      <c r="L21" s="9">
        <v>100.99</v>
      </c>
      <c r="M21" s="9">
        <v>1363.9739999999999</v>
      </c>
      <c r="N21" s="9">
        <v>718.55700000000002</v>
      </c>
      <c r="O21" s="9">
        <v>645.41700000000003</v>
      </c>
      <c r="P21" s="9">
        <v>1136.788</v>
      </c>
      <c r="Q21" s="9">
        <v>572.17899999999997</v>
      </c>
      <c r="R21" s="9">
        <v>564.60900000000004</v>
      </c>
      <c r="S21" s="9">
        <v>8381.9089999999997</v>
      </c>
      <c r="T21" s="9">
        <v>4195.3909999999996</v>
      </c>
      <c r="U21" s="9">
        <v>4186.518</v>
      </c>
      <c r="V21" s="9">
        <v>972.63300000000004</v>
      </c>
      <c r="W21" s="9">
        <v>459.69299999999998</v>
      </c>
      <c r="X21" s="9">
        <v>512.94000000000005</v>
      </c>
      <c r="Y21" s="9">
        <v>8546.0640000000003</v>
      </c>
      <c r="Z21" s="9">
        <v>4307.8770000000004</v>
      </c>
      <c r="AA21" s="9">
        <v>4238.1869999999999</v>
      </c>
      <c r="AB21" s="9">
        <v>1575.41</v>
      </c>
      <c r="AC21" s="9">
        <v>779.048</v>
      </c>
      <c r="AD21" s="9">
        <v>796.36199999999997</v>
      </c>
      <c r="AE21" s="9">
        <v>534.01099999999997</v>
      </c>
      <c r="AF21" s="9">
        <v>252.82400000000001</v>
      </c>
      <c r="AG21" s="9">
        <v>281.18700000000001</v>
      </c>
      <c r="AH21" s="9">
        <v>602.77700000000004</v>
      </c>
      <c r="AI21" s="9">
        <v>319.35500000000002</v>
      </c>
      <c r="AJ21" s="9">
        <v>283.42200000000003</v>
      </c>
      <c r="AK21" s="9">
        <v>438.62200000000001</v>
      </c>
      <c r="AL21" s="9">
        <v>206.869</v>
      </c>
      <c r="AM21" s="9">
        <v>231.75299999999999</v>
      </c>
      <c r="AN21" s="9">
        <v>7943.2879999999996</v>
      </c>
      <c r="AO21" s="9">
        <v>3988.5219999999999</v>
      </c>
      <c r="AP21" s="9">
        <v>3954.7649999999999</v>
      </c>
      <c r="AQ21" s="9">
        <v>1715.27</v>
      </c>
      <c r="AR21" s="9">
        <v>1117.4870000000001</v>
      </c>
      <c r="AS21" s="9">
        <v>597.78300000000002</v>
      </c>
      <c r="AT21" s="9">
        <v>1078.9380000000001</v>
      </c>
      <c r="AU21" s="9">
        <v>713.95399999999995</v>
      </c>
      <c r="AV21" s="9">
        <v>364.983</v>
      </c>
      <c r="AW21" s="9">
        <v>71.900000000000006</v>
      </c>
      <c r="AX21" s="9">
        <v>36.497</v>
      </c>
      <c r="AY21" s="9">
        <v>35.402999999999999</v>
      </c>
      <c r="AZ21" s="9">
        <v>24.768000000000001</v>
      </c>
      <c r="BA21" s="9">
        <v>16.167999999999999</v>
      </c>
      <c r="BB21" s="9">
        <v>8.5990000000000002</v>
      </c>
      <c r="BC21" s="9">
        <v>19.363</v>
      </c>
      <c r="BD21" s="9">
        <v>12.535</v>
      </c>
      <c r="BE21" s="9">
        <v>6.8280000000000003</v>
      </c>
      <c r="BF21" s="9">
        <v>27.768999999999998</v>
      </c>
      <c r="BG21" s="9">
        <v>7.7930000000000001</v>
      </c>
      <c r="BH21" s="9">
        <v>19.975999999999999</v>
      </c>
      <c r="BI21" s="9">
        <v>76.25</v>
      </c>
      <c r="BJ21" s="9">
        <v>40.027999999999999</v>
      </c>
      <c r="BK21" s="9">
        <v>36.222000000000001</v>
      </c>
      <c r="BL21" s="9">
        <v>29.295000000000002</v>
      </c>
      <c r="BM21" s="9">
        <v>19.893999999999998</v>
      </c>
      <c r="BN21" s="9">
        <v>9.4009999999999998</v>
      </c>
      <c r="BO21" s="9">
        <v>19.27</v>
      </c>
      <c r="BP21" s="9">
        <v>10.361000000000001</v>
      </c>
      <c r="BQ21" s="9">
        <v>8.9090000000000007</v>
      </c>
      <c r="BR21" s="9">
        <v>27.684999999999999</v>
      </c>
      <c r="BS21" s="9">
        <v>9.7729999999999997</v>
      </c>
      <c r="BT21" s="9">
        <v>17.911999999999999</v>
      </c>
      <c r="BU21" s="9">
        <v>488.18200000000002</v>
      </c>
      <c r="BV21" s="9">
        <v>327.00700000000001</v>
      </c>
      <c r="BW21" s="9">
        <v>161.17500000000001</v>
      </c>
      <c r="BX21" s="9">
        <v>2203.768</v>
      </c>
      <c r="BY21" s="9">
        <v>1130.723</v>
      </c>
      <c r="BZ21" s="9">
        <v>1073.0450000000001</v>
      </c>
      <c r="CA21" s="9">
        <v>767.298</v>
      </c>
      <c r="CB21" s="9">
        <v>375.68400000000003</v>
      </c>
      <c r="CC21" s="9">
        <v>391.61399999999998</v>
      </c>
      <c r="CD21" s="9">
        <v>254.08799999999999</v>
      </c>
      <c r="CE21" s="9">
        <v>120.15600000000001</v>
      </c>
      <c r="CF21" s="9">
        <v>133.93199999999999</v>
      </c>
      <c r="CG21" s="9">
        <v>93.105999999999995</v>
      </c>
      <c r="CH21" s="9">
        <v>45.985999999999997</v>
      </c>
      <c r="CI21" s="9">
        <v>47.12</v>
      </c>
      <c r="CJ21" s="9">
        <v>160.98099999999999</v>
      </c>
      <c r="CK21" s="9">
        <v>74.17</v>
      </c>
      <c r="CL21" s="9">
        <v>86.811999999999998</v>
      </c>
      <c r="CM21" s="9">
        <v>119.869</v>
      </c>
      <c r="CN21" s="9">
        <v>58.848999999999997</v>
      </c>
      <c r="CO21" s="9">
        <v>61.02</v>
      </c>
      <c r="CP21" s="9">
        <v>132.82499999999999</v>
      </c>
      <c r="CQ21" s="9">
        <v>60.921999999999997</v>
      </c>
      <c r="CR21" s="9">
        <v>71.903000000000006</v>
      </c>
      <c r="CS21" s="9">
        <v>56.164000000000001</v>
      </c>
      <c r="CT21" s="9">
        <v>27.751999999999999</v>
      </c>
      <c r="CU21" s="9">
        <v>28.411999999999999</v>
      </c>
      <c r="CV21" s="9">
        <v>134.429</v>
      </c>
      <c r="CW21" s="9">
        <v>61.759</v>
      </c>
      <c r="CX21" s="9">
        <v>72.671000000000006</v>
      </c>
      <c r="CY21" s="9">
        <v>17.789000000000001</v>
      </c>
      <c r="CZ21" s="9">
        <v>11.385</v>
      </c>
      <c r="DA21" s="9">
        <v>6.4039999999999999</v>
      </c>
      <c r="DB21" s="9">
        <v>51.198</v>
      </c>
      <c r="DC21" s="9">
        <v>26.175999999999998</v>
      </c>
      <c r="DD21" s="9">
        <v>25.021999999999998</v>
      </c>
      <c r="DE21" s="9">
        <v>65.441999999999993</v>
      </c>
      <c r="DF21" s="9">
        <v>24.196999999999999</v>
      </c>
      <c r="DG21" s="9">
        <v>41.244999999999997</v>
      </c>
      <c r="DH21" s="9">
        <v>63.494</v>
      </c>
      <c r="DI21" s="9">
        <v>30.645</v>
      </c>
      <c r="DJ21" s="9">
        <v>32.848999999999997</v>
      </c>
      <c r="DK21" s="9">
        <v>22.195</v>
      </c>
      <c r="DL21" s="9">
        <v>14.731</v>
      </c>
      <c r="DM21" s="9">
        <v>7.4649999999999999</v>
      </c>
      <c r="DN21" s="9">
        <v>18.326000000000001</v>
      </c>
      <c r="DO21" s="9">
        <v>7.8289999999999997</v>
      </c>
      <c r="DP21" s="9">
        <v>10.497</v>
      </c>
      <c r="DQ21" s="9">
        <v>22.972999999999999</v>
      </c>
      <c r="DR21" s="9">
        <v>8.0850000000000009</v>
      </c>
      <c r="DS21" s="9">
        <v>14.888</v>
      </c>
      <c r="DT21" s="9">
        <v>170.13399999999999</v>
      </c>
      <c r="DU21" s="9">
        <v>79.334000000000003</v>
      </c>
      <c r="DV21" s="9">
        <v>90.8</v>
      </c>
      <c r="DW21" s="9">
        <v>83.953000000000003</v>
      </c>
      <c r="DX21" s="9">
        <v>40.822000000000003</v>
      </c>
      <c r="DY21" s="9">
        <v>43.131</v>
      </c>
      <c r="DZ21" s="9">
        <v>513.21100000000001</v>
      </c>
      <c r="EA21" s="9">
        <v>255.52799999999999</v>
      </c>
      <c r="EB21" s="9">
        <v>257.68299999999999</v>
      </c>
      <c r="EC21" s="9">
        <v>1436.47</v>
      </c>
      <c r="ED21" s="9">
        <v>755.03899999999999</v>
      </c>
      <c r="EE21" s="9">
        <v>681.43100000000004</v>
      </c>
      <c r="EF21" s="9">
        <v>1394.5039999999999</v>
      </c>
      <c r="EG21" s="9">
        <v>729.71100000000001</v>
      </c>
      <c r="EH21" s="9">
        <v>664.79300000000001</v>
      </c>
      <c r="EI21" s="9">
        <v>1326.2560000000001</v>
      </c>
      <c r="EJ21" s="9">
        <v>696.59799999999996</v>
      </c>
      <c r="EK21" s="9">
        <v>629.65899999999999</v>
      </c>
      <c r="EL21" s="9">
        <v>31.472000000000001</v>
      </c>
      <c r="EM21" s="9">
        <v>15.429</v>
      </c>
      <c r="EN21" s="9">
        <v>16.042999999999999</v>
      </c>
      <c r="EO21" s="9">
        <v>33.404000000000003</v>
      </c>
      <c r="EP21" s="9">
        <v>16.713999999999999</v>
      </c>
      <c r="EQ21" s="9">
        <v>16.689</v>
      </c>
      <c r="ER21" s="9">
        <v>870.23400000000004</v>
      </c>
      <c r="ES21" s="9">
        <v>474.65199999999999</v>
      </c>
      <c r="ET21" s="9">
        <v>395.58199999999999</v>
      </c>
      <c r="EU21" s="9">
        <v>99.635999999999996</v>
      </c>
      <c r="EV21" s="9">
        <v>40.427999999999997</v>
      </c>
      <c r="EW21" s="9">
        <v>59.207999999999998</v>
      </c>
      <c r="EX21" s="9">
        <v>10.132999999999999</v>
      </c>
      <c r="EY21" s="9">
        <v>7.6310000000000002</v>
      </c>
      <c r="EZ21" s="9">
        <v>2.5030000000000001</v>
      </c>
      <c r="FA21" s="9">
        <v>29.398</v>
      </c>
      <c r="FB21" s="9">
        <v>8.7029999999999994</v>
      </c>
      <c r="FC21" s="9">
        <v>20.695</v>
      </c>
      <c r="FD21" s="9">
        <v>60.103999999999999</v>
      </c>
      <c r="FE21" s="9">
        <v>24.094000000000001</v>
      </c>
      <c r="FF21" s="9">
        <v>36.01</v>
      </c>
      <c r="FG21" s="9">
        <v>62.683999999999997</v>
      </c>
      <c r="FH21" s="9">
        <v>25.309000000000001</v>
      </c>
      <c r="FI21" s="9">
        <v>37.375</v>
      </c>
      <c r="FJ21" s="9">
        <v>7.343</v>
      </c>
      <c r="FK21" s="9">
        <v>4.5529999999999999</v>
      </c>
      <c r="FL21" s="9">
        <v>2.79</v>
      </c>
      <c r="FM21" s="9">
        <v>17.600000000000001</v>
      </c>
      <c r="FN21" s="9">
        <v>2.577</v>
      </c>
      <c r="FO21" s="9">
        <v>15.022</v>
      </c>
      <c r="FP21" s="9">
        <v>37.741</v>
      </c>
      <c r="FQ21" s="9">
        <v>18.178999999999998</v>
      </c>
      <c r="FR21" s="9">
        <v>19.562000000000001</v>
      </c>
      <c r="FS21" s="9">
        <v>361.95100000000002</v>
      </c>
      <c r="FT21" s="9">
        <v>189.322</v>
      </c>
      <c r="FU21" s="9">
        <v>172.62899999999999</v>
      </c>
      <c r="FV21" s="9">
        <v>164.37299999999999</v>
      </c>
      <c r="FW21" s="9">
        <v>86.600999999999999</v>
      </c>
      <c r="FX21" s="9">
        <v>77.772000000000006</v>
      </c>
      <c r="FY21" s="9">
        <v>1230.1320000000001</v>
      </c>
      <c r="FZ21" s="9">
        <v>643.11</v>
      </c>
      <c r="GA21" s="9">
        <v>587.02099999999996</v>
      </c>
      <c r="GB21" s="9">
        <v>138.85599999999999</v>
      </c>
      <c r="GC21" s="9">
        <v>69.956999999999994</v>
      </c>
      <c r="GD21" s="9">
        <v>68.900000000000006</v>
      </c>
      <c r="GE21" s="9">
        <v>1255.6479999999999</v>
      </c>
      <c r="GF21" s="9">
        <v>659.75400000000002</v>
      </c>
      <c r="GG21" s="9">
        <v>595.89400000000001</v>
      </c>
      <c r="GH21" s="9">
        <v>218.762</v>
      </c>
      <c r="GI21" s="9">
        <v>114.857</v>
      </c>
      <c r="GJ21" s="9">
        <v>103.905</v>
      </c>
      <c r="GK21" s="9">
        <v>84.466999999999999</v>
      </c>
      <c r="GL21" s="9">
        <v>41.7</v>
      </c>
      <c r="GM21" s="9">
        <v>42.767000000000003</v>
      </c>
      <c r="GN21" s="9">
        <v>79.906000000000006</v>
      </c>
      <c r="GO21" s="9">
        <v>44.901000000000003</v>
      </c>
      <c r="GP21" s="9">
        <v>35.005000000000003</v>
      </c>
      <c r="GQ21" s="9">
        <v>54.389000000000003</v>
      </c>
      <c r="GR21" s="9">
        <v>28.257000000000001</v>
      </c>
      <c r="GS21" s="9">
        <v>26.132999999999999</v>
      </c>
      <c r="GT21" s="9">
        <v>1175.742</v>
      </c>
      <c r="GU21" s="9">
        <v>614.85400000000004</v>
      </c>
      <c r="GV21" s="9">
        <v>560.88900000000001</v>
      </c>
      <c r="GW21" s="9">
        <v>41.965000000000003</v>
      </c>
      <c r="GX21" s="9">
        <v>25.327999999999999</v>
      </c>
      <c r="GY21" s="9">
        <v>16.637</v>
      </c>
      <c r="GZ21" s="9">
        <v>22.401</v>
      </c>
      <c r="HA21" s="9">
        <v>13.029</v>
      </c>
      <c r="HB21" s="9">
        <v>9.3719999999999999</v>
      </c>
      <c r="HC21" s="9">
        <v>4.4939999999999998</v>
      </c>
      <c r="HD21" s="9">
        <v>2.3559999999999999</v>
      </c>
      <c r="HE21" s="9">
        <v>2.1379999999999999</v>
      </c>
      <c r="HF21" s="9">
        <v>0</v>
      </c>
      <c r="HG21" s="9">
        <v>0</v>
      </c>
      <c r="HH21" s="9">
        <v>0</v>
      </c>
      <c r="HI21" s="9">
        <v>1.8129999999999999</v>
      </c>
      <c r="HJ21" s="9">
        <v>0.91600000000000004</v>
      </c>
      <c r="HK21" s="9">
        <v>0.89600000000000002</v>
      </c>
      <c r="HL21" s="9">
        <v>2.681</v>
      </c>
      <c r="HM21" s="9">
        <v>1.44</v>
      </c>
      <c r="HN21" s="9">
        <v>1.2410000000000001</v>
      </c>
      <c r="HO21" s="9">
        <v>2.1269999999999998</v>
      </c>
      <c r="HP21" s="9">
        <v>1.417</v>
      </c>
      <c r="HQ21" s="9">
        <v>0.71</v>
      </c>
      <c r="HR21" s="9">
        <v>0</v>
      </c>
      <c r="HS21" s="9">
        <v>0</v>
      </c>
      <c r="HT21" s="9">
        <v>0</v>
      </c>
      <c r="HU21" s="9">
        <v>0</v>
      </c>
      <c r="HV21" s="9">
        <v>0</v>
      </c>
      <c r="HW21" s="9">
        <v>0</v>
      </c>
      <c r="HX21" s="9">
        <v>2.1269999999999998</v>
      </c>
      <c r="HY21" s="9">
        <v>1.417</v>
      </c>
      <c r="HZ21" s="9">
        <v>0.71</v>
      </c>
      <c r="IA21" s="9">
        <v>12.943</v>
      </c>
      <c r="IB21" s="9">
        <v>8.5250000000000004</v>
      </c>
      <c r="IC21" s="9">
        <v>4.4180000000000001</v>
      </c>
      <c r="ID21" s="9">
        <v>6640.7110000000002</v>
      </c>
      <c r="IE21" s="9">
        <v>3468.1979999999999</v>
      </c>
      <c r="IF21" s="9">
        <v>3172.5129999999999</v>
      </c>
      <c r="IG21" s="9">
        <v>1158.57</v>
      </c>
      <c r="IH21" s="9">
        <v>581.94000000000005</v>
      </c>
      <c r="II21" s="9">
        <v>576.63</v>
      </c>
      <c r="IJ21" s="9">
        <v>611.83600000000001</v>
      </c>
      <c r="IK21" s="9">
        <v>325.59899999999999</v>
      </c>
      <c r="IL21" s="9">
        <v>286.23700000000002</v>
      </c>
      <c r="IM21" s="9">
        <v>293.59100000000001</v>
      </c>
      <c r="IN21" s="9">
        <v>167.096</v>
      </c>
      <c r="IO21" s="9">
        <v>126.494</v>
      </c>
      <c r="IP21" s="9">
        <v>315.54300000000001</v>
      </c>
      <c r="IQ21" s="9">
        <v>156.82499999999999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949</v>
      </c>
      <c r="C1" s="3" t="s">
        <v>950</v>
      </c>
      <c r="D1" s="3" t="s">
        <v>951</v>
      </c>
      <c r="E1" s="3" t="s">
        <v>952</v>
      </c>
      <c r="F1" s="3" t="s">
        <v>953</v>
      </c>
      <c r="G1" s="3" t="s">
        <v>954</v>
      </c>
      <c r="H1" s="3" t="s">
        <v>955</v>
      </c>
      <c r="I1" s="3" t="s">
        <v>956</v>
      </c>
      <c r="J1" s="3" t="s">
        <v>957</v>
      </c>
      <c r="K1" s="3" t="s">
        <v>958</v>
      </c>
      <c r="L1" s="3" t="s">
        <v>959</v>
      </c>
      <c r="M1" s="3" t="s">
        <v>960</v>
      </c>
      <c r="N1" s="3" t="s">
        <v>961</v>
      </c>
      <c r="O1" s="3" t="s">
        <v>962</v>
      </c>
      <c r="P1" s="3" t="s">
        <v>963</v>
      </c>
      <c r="Q1" s="3" t="s">
        <v>964</v>
      </c>
      <c r="R1" s="3" t="s">
        <v>965</v>
      </c>
      <c r="S1" s="3" t="s">
        <v>966</v>
      </c>
      <c r="T1" s="3" t="s">
        <v>967</v>
      </c>
      <c r="U1" s="3" t="s">
        <v>968</v>
      </c>
      <c r="V1" s="3" t="s">
        <v>969</v>
      </c>
      <c r="W1" s="3" t="s">
        <v>970</v>
      </c>
      <c r="X1" s="3" t="s">
        <v>971</v>
      </c>
      <c r="Y1" s="3" t="s">
        <v>972</v>
      </c>
      <c r="Z1" s="3" t="s">
        <v>973</v>
      </c>
      <c r="AA1" s="3" t="s">
        <v>974</v>
      </c>
      <c r="AB1" s="3" t="s">
        <v>975</v>
      </c>
      <c r="AC1" s="3" t="s">
        <v>976</v>
      </c>
      <c r="AD1" s="3" t="s">
        <v>977</v>
      </c>
      <c r="AE1" s="3" t="s">
        <v>978</v>
      </c>
      <c r="AF1" s="3" t="s">
        <v>979</v>
      </c>
      <c r="AG1" s="3" t="s">
        <v>980</v>
      </c>
      <c r="AH1" s="3" t="s">
        <v>981</v>
      </c>
      <c r="AI1" s="3" t="s">
        <v>982</v>
      </c>
      <c r="AJ1" s="3" t="s">
        <v>983</v>
      </c>
      <c r="AK1" s="3" t="s">
        <v>984</v>
      </c>
      <c r="AL1" s="3" t="s">
        <v>985</v>
      </c>
      <c r="AM1" s="3" t="s">
        <v>986</v>
      </c>
      <c r="AN1" s="3" t="s">
        <v>987</v>
      </c>
      <c r="AO1" s="3" t="s">
        <v>988</v>
      </c>
      <c r="AP1" s="3" t="s">
        <v>989</v>
      </c>
      <c r="AQ1" s="3" t="s">
        <v>990</v>
      </c>
      <c r="AR1" s="3" t="s">
        <v>991</v>
      </c>
      <c r="AS1" s="3" t="s">
        <v>992</v>
      </c>
      <c r="AT1" s="3" t="s">
        <v>993</v>
      </c>
      <c r="AU1" s="3" t="s">
        <v>994</v>
      </c>
      <c r="AV1" s="3" t="s">
        <v>995</v>
      </c>
      <c r="AW1" s="3" t="s">
        <v>996</v>
      </c>
      <c r="AX1" s="3" t="s">
        <v>997</v>
      </c>
      <c r="AY1" s="3" t="s">
        <v>998</v>
      </c>
      <c r="AZ1" s="3" t="s">
        <v>999</v>
      </c>
      <c r="BA1" s="3" t="s">
        <v>1000</v>
      </c>
      <c r="BB1" s="3" t="s">
        <v>1001</v>
      </c>
      <c r="BC1" s="3" t="s">
        <v>1002</v>
      </c>
      <c r="BD1" s="3" t="s">
        <v>1003</v>
      </c>
      <c r="BE1" s="3" t="s">
        <v>1004</v>
      </c>
      <c r="BF1" s="3" t="s">
        <v>1005</v>
      </c>
      <c r="BG1" s="3" t="s">
        <v>1006</v>
      </c>
      <c r="BH1" s="3" t="s">
        <v>1007</v>
      </c>
      <c r="BI1" s="3" t="s">
        <v>1008</v>
      </c>
      <c r="BJ1" s="3" t="s">
        <v>1009</v>
      </c>
      <c r="BK1" s="3" t="s">
        <v>1010</v>
      </c>
      <c r="BL1" s="3" t="s">
        <v>1011</v>
      </c>
      <c r="BM1" s="3" t="s">
        <v>1012</v>
      </c>
      <c r="BN1" s="3" t="s">
        <v>1013</v>
      </c>
      <c r="BO1" s="3" t="s">
        <v>1014</v>
      </c>
      <c r="BP1" s="3" t="s">
        <v>1015</v>
      </c>
      <c r="BQ1" s="3" t="s">
        <v>1016</v>
      </c>
      <c r="BR1" s="3" t="s">
        <v>1017</v>
      </c>
      <c r="BS1" s="3" t="s">
        <v>1018</v>
      </c>
      <c r="BT1" s="3" t="s">
        <v>1019</v>
      </c>
      <c r="BU1" s="3" t="s">
        <v>1020</v>
      </c>
      <c r="BV1" s="3" t="s">
        <v>1021</v>
      </c>
      <c r="BW1" s="3" t="s">
        <v>1022</v>
      </c>
      <c r="BX1" s="3" t="s">
        <v>1023</v>
      </c>
      <c r="BY1" s="3" t="s">
        <v>1024</v>
      </c>
      <c r="BZ1" s="3" t="s">
        <v>1025</v>
      </c>
      <c r="CA1" s="3" t="s">
        <v>1026</v>
      </c>
      <c r="CB1" s="3" t="s">
        <v>1027</v>
      </c>
      <c r="CC1" s="3" t="s">
        <v>1028</v>
      </c>
      <c r="CD1" s="3" t="s">
        <v>1029</v>
      </c>
      <c r="CE1" s="3" t="s">
        <v>1030</v>
      </c>
      <c r="CF1" s="3" t="s">
        <v>1031</v>
      </c>
      <c r="CG1" s="3" t="s">
        <v>1032</v>
      </c>
      <c r="CH1" s="3" t="s">
        <v>1033</v>
      </c>
      <c r="CI1" s="3" t="s">
        <v>1034</v>
      </c>
      <c r="CJ1" s="3" t="s">
        <v>1035</v>
      </c>
      <c r="CK1" s="3" t="s">
        <v>1036</v>
      </c>
      <c r="CL1" s="3" t="s">
        <v>1037</v>
      </c>
      <c r="CM1" s="3" t="s">
        <v>1038</v>
      </c>
      <c r="CN1" s="3" t="s">
        <v>1039</v>
      </c>
      <c r="CO1" s="3" t="s">
        <v>1040</v>
      </c>
      <c r="CP1" s="3" t="s">
        <v>1041</v>
      </c>
      <c r="CQ1" s="3" t="s">
        <v>1042</v>
      </c>
      <c r="CR1" s="3" t="s">
        <v>1043</v>
      </c>
      <c r="CS1" s="3" t="s">
        <v>1044</v>
      </c>
      <c r="CT1" s="3" t="s">
        <v>1045</v>
      </c>
      <c r="CU1" s="3" t="s">
        <v>1046</v>
      </c>
      <c r="CV1" s="3" t="s">
        <v>1047</v>
      </c>
      <c r="CW1" s="3" t="s">
        <v>1048</v>
      </c>
      <c r="CX1" s="3" t="s">
        <v>1049</v>
      </c>
      <c r="CY1" s="3" t="s">
        <v>1050</v>
      </c>
      <c r="CZ1" s="3" t="s">
        <v>1051</v>
      </c>
      <c r="DA1" s="3" t="s">
        <v>1052</v>
      </c>
      <c r="DB1" s="3" t="s">
        <v>1053</v>
      </c>
      <c r="DC1" s="3" t="s">
        <v>1054</v>
      </c>
      <c r="DD1" s="3" t="s">
        <v>1055</v>
      </c>
      <c r="DE1" s="3" t="s">
        <v>1056</v>
      </c>
      <c r="DF1" s="3" t="s">
        <v>1057</v>
      </c>
      <c r="DG1" s="3" t="s">
        <v>1058</v>
      </c>
      <c r="DH1" s="3" t="s">
        <v>1059</v>
      </c>
      <c r="DI1" s="3" t="s">
        <v>1060</v>
      </c>
      <c r="DJ1" s="3" t="s">
        <v>1061</v>
      </c>
      <c r="DK1" s="3" t="s">
        <v>1062</v>
      </c>
      <c r="DL1" s="3" t="s">
        <v>1063</v>
      </c>
      <c r="DM1" s="3" t="s">
        <v>1064</v>
      </c>
      <c r="DN1" s="3" t="s">
        <v>1065</v>
      </c>
      <c r="DO1" s="3" t="s">
        <v>1066</v>
      </c>
      <c r="DP1" s="3" t="s">
        <v>1067</v>
      </c>
      <c r="DQ1" s="3" t="s">
        <v>1068</v>
      </c>
      <c r="DR1" s="3" t="s">
        <v>1069</v>
      </c>
      <c r="DS1" s="3" t="s">
        <v>1070</v>
      </c>
      <c r="DT1" s="3" t="s">
        <v>1071</v>
      </c>
      <c r="DU1" s="3" t="s">
        <v>1072</v>
      </c>
      <c r="DV1" s="3" t="s">
        <v>1013</v>
      </c>
      <c r="DW1" s="3" t="s">
        <v>1014</v>
      </c>
      <c r="DX1" s="3" t="s">
        <v>1015</v>
      </c>
      <c r="DY1" s="3" t="s">
        <v>1016</v>
      </c>
      <c r="DZ1" s="3" t="s">
        <v>1017</v>
      </c>
      <c r="EA1" s="3" t="s">
        <v>1018</v>
      </c>
      <c r="EB1" s="3" t="s">
        <v>1019</v>
      </c>
      <c r="EC1" s="3" t="s">
        <v>1020</v>
      </c>
      <c r="ED1" s="3" t="s">
        <v>1021</v>
      </c>
      <c r="EE1" s="3" t="s">
        <v>1073</v>
      </c>
      <c r="EF1" s="3" t="s">
        <v>1074</v>
      </c>
      <c r="EG1" s="3" t="s">
        <v>1075</v>
      </c>
      <c r="EH1" s="3" t="s">
        <v>1025</v>
      </c>
      <c r="EI1" s="3" t="s">
        <v>1026</v>
      </c>
      <c r="EJ1" s="3" t="s">
        <v>1027</v>
      </c>
      <c r="EK1" s="3" t="s">
        <v>1028</v>
      </c>
      <c r="EL1" s="3" t="s">
        <v>1029</v>
      </c>
      <c r="EM1" s="3" t="s">
        <v>1030</v>
      </c>
      <c r="EN1" s="3" t="s">
        <v>1031</v>
      </c>
      <c r="EO1" s="3" t="s">
        <v>1032</v>
      </c>
      <c r="EP1" s="3" t="s">
        <v>1033</v>
      </c>
      <c r="EQ1" s="3" t="s">
        <v>1034</v>
      </c>
      <c r="ER1" s="3" t="s">
        <v>1035</v>
      </c>
      <c r="ES1" s="3" t="s">
        <v>1036</v>
      </c>
      <c r="ET1" s="3" t="s">
        <v>1076</v>
      </c>
      <c r="EU1" s="3" t="s">
        <v>1077</v>
      </c>
      <c r="EV1" s="3" t="s">
        <v>1078</v>
      </c>
      <c r="EW1" s="3" t="s">
        <v>1079</v>
      </c>
      <c r="EX1" s="3" t="s">
        <v>1080</v>
      </c>
      <c r="EY1" s="3" t="s">
        <v>1081</v>
      </c>
      <c r="EZ1" s="3" t="s">
        <v>1082</v>
      </c>
      <c r="FA1" s="3" t="s">
        <v>1083</v>
      </c>
      <c r="FB1" s="3" t="s">
        <v>1084</v>
      </c>
      <c r="FC1" s="3" t="s">
        <v>1085</v>
      </c>
      <c r="FD1" s="3" t="s">
        <v>1086</v>
      </c>
      <c r="FE1" s="3" t="s">
        <v>1087</v>
      </c>
      <c r="FF1" s="3" t="s">
        <v>1088</v>
      </c>
      <c r="FG1" s="3" t="s">
        <v>1089</v>
      </c>
      <c r="FH1" s="3" t="s">
        <v>1090</v>
      </c>
      <c r="FI1" s="3" t="s">
        <v>1091</v>
      </c>
      <c r="FJ1" s="3" t="s">
        <v>1092</v>
      </c>
      <c r="FK1" s="3" t="s">
        <v>1093</v>
      </c>
      <c r="FL1" s="3" t="s">
        <v>1094</v>
      </c>
      <c r="FM1" s="3" t="s">
        <v>1095</v>
      </c>
      <c r="FN1" s="3" t="s">
        <v>1096</v>
      </c>
      <c r="FO1" s="3" t="s">
        <v>1097</v>
      </c>
      <c r="FP1" s="3" t="s">
        <v>1098</v>
      </c>
      <c r="FQ1" s="3" t="s">
        <v>1099</v>
      </c>
      <c r="FR1" s="3" t="s">
        <v>1100</v>
      </c>
      <c r="FS1" s="3" t="s">
        <v>1101</v>
      </c>
      <c r="FT1" s="3" t="s">
        <v>1102</v>
      </c>
      <c r="FU1" s="3" t="s">
        <v>1103</v>
      </c>
      <c r="FV1" s="3" t="s">
        <v>1104</v>
      </c>
      <c r="FW1" s="3" t="s">
        <v>1105</v>
      </c>
      <c r="FX1" s="3" t="s">
        <v>1106</v>
      </c>
      <c r="FY1" s="3" t="s">
        <v>1107</v>
      </c>
      <c r="FZ1" s="3" t="s">
        <v>1108</v>
      </c>
      <c r="GA1" s="3" t="s">
        <v>1109</v>
      </c>
      <c r="GB1" s="3" t="s">
        <v>1110</v>
      </c>
      <c r="GC1" s="3" t="s">
        <v>1111</v>
      </c>
      <c r="GD1" s="3" t="s">
        <v>1112</v>
      </c>
      <c r="GE1" s="3" t="s">
        <v>1113</v>
      </c>
      <c r="GF1" s="3" t="s">
        <v>1114</v>
      </c>
      <c r="GG1" s="3" t="s">
        <v>1115</v>
      </c>
      <c r="GH1" s="3" t="s">
        <v>1116</v>
      </c>
      <c r="GI1" s="3" t="s">
        <v>1117</v>
      </c>
      <c r="GJ1" s="3" t="s">
        <v>1118</v>
      </c>
      <c r="GK1" s="3" t="s">
        <v>1119</v>
      </c>
      <c r="GL1" s="3" t="s">
        <v>1120</v>
      </c>
      <c r="GM1" s="3" t="s">
        <v>1121</v>
      </c>
      <c r="GN1" s="3" t="s">
        <v>1122</v>
      </c>
      <c r="GO1" s="3" t="s">
        <v>1123</v>
      </c>
      <c r="GP1" s="3" t="s">
        <v>1124</v>
      </c>
      <c r="GQ1" s="3" t="s">
        <v>1125</v>
      </c>
      <c r="GR1" s="3" t="s">
        <v>1126</v>
      </c>
      <c r="GS1" s="3" t="s">
        <v>1127</v>
      </c>
      <c r="GT1" s="3" t="s">
        <v>1128</v>
      </c>
      <c r="GU1" s="3" t="s">
        <v>1129</v>
      </c>
      <c r="GV1" s="3" t="s">
        <v>1130</v>
      </c>
      <c r="GW1" s="3" t="s">
        <v>1131</v>
      </c>
      <c r="GX1" s="3" t="s">
        <v>1132</v>
      </c>
      <c r="GY1" s="3" t="s">
        <v>1133</v>
      </c>
      <c r="GZ1" s="3" t="s">
        <v>1134</v>
      </c>
      <c r="HA1" s="3" t="s">
        <v>1135</v>
      </c>
      <c r="HB1" s="3" t="s">
        <v>1136</v>
      </c>
      <c r="HC1" s="3" t="s">
        <v>1137</v>
      </c>
      <c r="HD1" s="3" t="s">
        <v>1138</v>
      </c>
      <c r="HE1" s="3" t="s">
        <v>1139</v>
      </c>
      <c r="HF1" s="3" t="s">
        <v>1140</v>
      </c>
      <c r="HG1" s="3" t="s">
        <v>1141</v>
      </c>
      <c r="HH1" s="3" t="s">
        <v>1142</v>
      </c>
      <c r="HI1" s="3" t="s">
        <v>1143</v>
      </c>
      <c r="HJ1" s="3" t="s">
        <v>1144</v>
      </c>
      <c r="HK1" s="3" t="s">
        <v>1145</v>
      </c>
      <c r="HL1" s="3" t="s">
        <v>1146</v>
      </c>
      <c r="HM1" s="3" t="s">
        <v>1147</v>
      </c>
      <c r="HN1" s="3" t="s">
        <v>1148</v>
      </c>
      <c r="HO1" s="3" t="s">
        <v>1149</v>
      </c>
      <c r="HP1" s="3" t="s">
        <v>1150</v>
      </c>
      <c r="HQ1" s="3" t="s">
        <v>1151</v>
      </c>
      <c r="HR1" s="3" t="s">
        <v>1152</v>
      </c>
      <c r="HS1" s="3" t="s">
        <v>1153</v>
      </c>
      <c r="HT1" s="3" t="s">
        <v>1154</v>
      </c>
      <c r="HU1" s="3" t="s">
        <v>1155</v>
      </c>
      <c r="HV1" s="3" t="s">
        <v>1156</v>
      </c>
      <c r="HW1" s="3" t="s">
        <v>1157</v>
      </c>
      <c r="HX1" s="3" t="s">
        <v>1158</v>
      </c>
      <c r="HY1" s="3" t="s">
        <v>1159</v>
      </c>
      <c r="HZ1" s="3" t="s">
        <v>1160</v>
      </c>
      <c r="IA1" s="3" t="s">
        <v>1161</v>
      </c>
      <c r="IB1" s="3" t="s">
        <v>1162</v>
      </c>
      <c r="IC1" s="3" t="s">
        <v>1163</v>
      </c>
      <c r="ID1" s="3" t="s">
        <v>1164</v>
      </c>
      <c r="IE1" s="3" t="s">
        <v>1165</v>
      </c>
      <c r="IF1" s="3" t="s">
        <v>1166</v>
      </c>
      <c r="IG1" s="3" t="s">
        <v>1167</v>
      </c>
      <c r="IH1" s="3" t="s">
        <v>1168</v>
      </c>
      <c r="II1" s="3" t="s">
        <v>1169</v>
      </c>
      <c r="IJ1" s="3" t="s">
        <v>1170</v>
      </c>
      <c r="IK1" s="3" t="s">
        <v>1171</v>
      </c>
      <c r="IL1" s="3" t="s">
        <v>1172</v>
      </c>
      <c r="IM1" s="3" t="s">
        <v>1173</v>
      </c>
      <c r="IN1" s="3" t="s">
        <v>1174</v>
      </c>
      <c r="IO1" s="3" t="s">
        <v>1175</v>
      </c>
      <c r="IP1" s="3" t="s">
        <v>1176</v>
      </c>
      <c r="IQ1" s="3" t="s">
        <v>1177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236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237</v>
      </c>
      <c r="B10" s="8" t="s">
        <v>1178</v>
      </c>
      <c r="C10" s="8" t="s">
        <v>1179</v>
      </c>
      <c r="D10" s="8" t="s">
        <v>1180</v>
      </c>
      <c r="E10" s="8" t="s">
        <v>1181</v>
      </c>
      <c r="F10" s="8" t="s">
        <v>1182</v>
      </c>
      <c r="G10" s="8" t="s">
        <v>1183</v>
      </c>
      <c r="H10" s="8" t="s">
        <v>1184</v>
      </c>
      <c r="I10" s="8" t="s">
        <v>1185</v>
      </c>
      <c r="J10" s="8" t="s">
        <v>1186</v>
      </c>
      <c r="K10" s="8" t="s">
        <v>1187</v>
      </c>
      <c r="L10" s="8" t="s">
        <v>1188</v>
      </c>
      <c r="M10" s="8" t="s">
        <v>1189</v>
      </c>
      <c r="N10" s="8" t="s">
        <v>1190</v>
      </c>
      <c r="O10" s="8" t="s">
        <v>1191</v>
      </c>
      <c r="P10" s="8" t="s">
        <v>1192</v>
      </c>
      <c r="Q10" s="8" t="s">
        <v>1193</v>
      </c>
      <c r="R10" s="8" t="s">
        <v>1194</v>
      </c>
      <c r="S10" s="8" t="s">
        <v>1195</v>
      </c>
      <c r="T10" s="8" t="s">
        <v>1196</v>
      </c>
      <c r="U10" s="8" t="s">
        <v>1197</v>
      </c>
      <c r="V10" s="8" t="s">
        <v>1198</v>
      </c>
      <c r="W10" s="8" t="s">
        <v>1199</v>
      </c>
      <c r="X10" s="8" t="s">
        <v>1200</v>
      </c>
      <c r="Y10" s="8" t="s">
        <v>1201</v>
      </c>
      <c r="Z10" s="8" t="s">
        <v>1202</v>
      </c>
      <c r="AA10" s="8" t="s">
        <v>1203</v>
      </c>
      <c r="AB10" s="8" t="s">
        <v>1204</v>
      </c>
      <c r="AC10" s="8" t="s">
        <v>1205</v>
      </c>
      <c r="AD10" s="8" t="s">
        <v>1206</v>
      </c>
      <c r="AE10" s="8" t="s">
        <v>1207</v>
      </c>
      <c r="AF10" s="8" t="s">
        <v>1208</v>
      </c>
      <c r="AG10" s="8" t="s">
        <v>1209</v>
      </c>
      <c r="AH10" s="8" t="s">
        <v>1210</v>
      </c>
      <c r="AI10" s="8" t="s">
        <v>1211</v>
      </c>
      <c r="AJ10" s="8" t="s">
        <v>1212</v>
      </c>
      <c r="AK10" s="8" t="s">
        <v>1213</v>
      </c>
      <c r="AL10" s="8" t="s">
        <v>1214</v>
      </c>
      <c r="AM10" s="8" t="s">
        <v>1215</v>
      </c>
      <c r="AN10" s="8" t="s">
        <v>1216</v>
      </c>
      <c r="AO10" s="8" t="s">
        <v>1217</v>
      </c>
      <c r="AP10" s="8" t="s">
        <v>1218</v>
      </c>
      <c r="AQ10" s="8" t="s">
        <v>1219</v>
      </c>
      <c r="AR10" s="8" t="s">
        <v>1220</v>
      </c>
      <c r="AS10" s="8" t="s">
        <v>1221</v>
      </c>
      <c r="AT10" s="8" t="s">
        <v>1222</v>
      </c>
      <c r="AU10" s="8" t="s">
        <v>1223</v>
      </c>
      <c r="AV10" s="8" t="s">
        <v>1224</v>
      </c>
      <c r="AW10" s="8" t="s">
        <v>1225</v>
      </c>
      <c r="AX10" s="8" t="s">
        <v>1226</v>
      </c>
      <c r="AY10" s="8" t="s">
        <v>1227</v>
      </c>
      <c r="AZ10" s="8" t="s">
        <v>1228</v>
      </c>
      <c r="BA10" s="8" t="s">
        <v>1229</v>
      </c>
      <c r="BB10" s="8" t="s">
        <v>1230</v>
      </c>
      <c r="BC10" s="8" t="s">
        <v>1231</v>
      </c>
      <c r="BD10" s="8" t="s">
        <v>1232</v>
      </c>
      <c r="BE10" s="8" t="s">
        <v>1233</v>
      </c>
      <c r="BF10" s="8" t="s">
        <v>1234</v>
      </c>
      <c r="BG10" s="8" t="s">
        <v>1235</v>
      </c>
      <c r="BH10" s="8" t="s">
        <v>1236</v>
      </c>
      <c r="BI10" s="8" t="s">
        <v>1237</v>
      </c>
      <c r="BJ10" s="8" t="s">
        <v>1238</v>
      </c>
      <c r="BK10" s="8" t="s">
        <v>1239</v>
      </c>
      <c r="BL10" s="8" t="s">
        <v>1240</v>
      </c>
      <c r="BM10" s="8" t="s">
        <v>1241</v>
      </c>
      <c r="BN10" s="8" t="s">
        <v>1242</v>
      </c>
      <c r="BO10" s="8" t="s">
        <v>1243</v>
      </c>
      <c r="BP10" s="8" t="s">
        <v>1244</v>
      </c>
      <c r="BQ10" s="8" t="s">
        <v>1245</v>
      </c>
      <c r="BR10" s="8" t="s">
        <v>1246</v>
      </c>
      <c r="BS10" s="8" t="s">
        <v>1247</v>
      </c>
      <c r="BT10" s="8" t="s">
        <v>1248</v>
      </c>
      <c r="BU10" s="8" t="s">
        <v>1249</v>
      </c>
      <c r="BV10" s="8" t="s">
        <v>1250</v>
      </c>
      <c r="BW10" s="8" t="s">
        <v>1251</v>
      </c>
      <c r="BX10" s="8" t="s">
        <v>1252</v>
      </c>
      <c r="BY10" s="8" t="s">
        <v>1253</v>
      </c>
      <c r="BZ10" s="8" t="s">
        <v>1254</v>
      </c>
      <c r="CA10" s="8" t="s">
        <v>1255</v>
      </c>
      <c r="CB10" s="8" t="s">
        <v>1256</v>
      </c>
      <c r="CC10" s="8" t="s">
        <v>1257</v>
      </c>
      <c r="CD10" s="8" t="s">
        <v>1258</v>
      </c>
      <c r="CE10" s="8" t="s">
        <v>1259</v>
      </c>
      <c r="CF10" s="8" t="s">
        <v>1260</v>
      </c>
      <c r="CG10" s="8" t="s">
        <v>1261</v>
      </c>
      <c r="CH10" s="8" t="s">
        <v>1262</v>
      </c>
      <c r="CI10" s="8" t="s">
        <v>1263</v>
      </c>
      <c r="CJ10" s="8" t="s">
        <v>1264</v>
      </c>
      <c r="CK10" s="8" t="s">
        <v>1265</v>
      </c>
      <c r="CL10" s="8" t="s">
        <v>1266</v>
      </c>
      <c r="CM10" s="8" t="s">
        <v>1267</v>
      </c>
      <c r="CN10" s="8" t="s">
        <v>1268</v>
      </c>
      <c r="CO10" s="8" t="s">
        <v>1269</v>
      </c>
      <c r="CP10" s="8" t="s">
        <v>1270</v>
      </c>
      <c r="CQ10" s="8" t="s">
        <v>1271</v>
      </c>
      <c r="CR10" s="8" t="s">
        <v>1272</v>
      </c>
      <c r="CS10" s="8" t="s">
        <v>1273</v>
      </c>
      <c r="CT10" s="8" t="s">
        <v>1274</v>
      </c>
      <c r="CU10" s="8" t="s">
        <v>1275</v>
      </c>
      <c r="CV10" s="8" t="s">
        <v>1276</v>
      </c>
      <c r="CW10" s="8" t="s">
        <v>1277</v>
      </c>
      <c r="CX10" s="8" t="s">
        <v>1278</v>
      </c>
      <c r="CY10" s="8" t="s">
        <v>1279</v>
      </c>
      <c r="CZ10" s="8" t="s">
        <v>1280</v>
      </c>
      <c r="DA10" s="8" t="s">
        <v>1281</v>
      </c>
      <c r="DB10" s="8" t="s">
        <v>1282</v>
      </c>
      <c r="DC10" s="8" t="s">
        <v>1283</v>
      </c>
      <c r="DD10" s="8" t="s">
        <v>1284</v>
      </c>
      <c r="DE10" s="8" t="s">
        <v>1285</v>
      </c>
      <c r="DF10" s="8" t="s">
        <v>1286</v>
      </c>
      <c r="DG10" s="8" t="s">
        <v>1287</v>
      </c>
      <c r="DH10" s="8" t="s">
        <v>1288</v>
      </c>
      <c r="DI10" s="8" t="s">
        <v>1289</v>
      </c>
      <c r="DJ10" s="8" t="s">
        <v>1290</v>
      </c>
      <c r="DK10" s="8" t="s">
        <v>1291</v>
      </c>
      <c r="DL10" s="8" t="s">
        <v>1292</v>
      </c>
      <c r="DM10" s="8" t="s">
        <v>1293</v>
      </c>
      <c r="DN10" s="8" t="s">
        <v>1294</v>
      </c>
      <c r="DO10" s="8" t="s">
        <v>1295</v>
      </c>
      <c r="DP10" s="8" t="s">
        <v>1296</v>
      </c>
      <c r="DQ10" s="8" t="s">
        <v>1297</v>
      </c>
      <c r="DR10" s="8" t="s">
        <v>1298</v>
      </c>
      <c r="DS10" s="8" t="s">
        <v>1299</v>
      </c>
      <c r="DT10" s="8" t="s">
        <v>1300</v>
      </c>
      <c r="DU10" s="8" t="s">
        <v>1301</v>
      </c>
      <c r="DV10" s="8" t="s">
        <v>1302</v>
      </c>
      <c r="DW10" s="8" t="s">
        <v>1303</v>
      </c>
      <c r="DX10" s="8" t="s">
        <v>1304</v>
      </c>
      <c r="DY10" s="8" t="s">
        <v>1305</v>
      </c>
      <c r="DZ10" s="8" t="s">
        <v>1306</v>
      </c>
      <c r="EA10" s="8" t="s">
        <v>1307</v>
      </c>
      <c r="EB10" s="8" t="s">
        <v>1308</v>
      </c>
      <c r="EC10" s="8" t="s">
        <v>1309</v>
      </c>
      <c r="ED10" s="8" t="s">
        <v>1310</v>
      </c>
      <c r="EE10" s="8" t="s">
        <v>1311</v>
      </c>
      <c r="EF10" s="8" t="s">
        <v>1312</v>
      </c>
      <c r="EG10" s="8" t="s">
        <v>1313</v>
      </c>
      <c r="EH10" s="8" t="s">
        <v>1314</v>
      </c>
      <c r="EI10" s="8" t="s">
        <v>1315</v>
      </c>
      <c r="EJ10" s="8" t="s">
        <v>1316</v>
      </c>
      <c r="EK10" s="8" t="s">
        <v>1317</v>
      </c>
      <c r="EL10" s="8" t="s">
        <v>1318</v>
      </c>
      <c r="EM10" s="8" t="s">
        <v>1319</v>
      </c>
      <c r="EN10" s="8" t="s">
        <v>1320</v>
      </c>
      <c r="EO10" s="8" t="s">
        <v>1321</v>
      </c>
      <c r="EP10" s="8" t="s">
        <v>1322</v>
      </c>
      <c r="EQ10" s="8" t="s">
        <v>1323</v>
      </c>
      <c r="ER10" s="8" t="s">
        <v>1324</v>
      </c>
      <c r="ES10" s="8" t="s">
        <v>1325</v>
      </c>
      <c r="ET10" s="8" t="s">
        <v>1326</v>
      </c>
      <c r="EU10" s="8" t="s">
        <v>1327</v>
      </c>
      <c r="EV10" s="8" t="s">
        <v>1328</v>
      </c>
      <c r="EW10" s="8" t="s">
        <v>1329</v>
      </c>
      <c r="EX10" s="8" t="s">
        <v>1330</v>
      </c>
      <c r="EY10" s="8" t="s">
        <v>1331</v>
      </c>
      <c r="EZ10" s="8" t="s">
        <v>1332</v>
      </c>
      <c r="FA10" s="8" t="s">
        <v>1333</v>
      </c>
      <c r="FB10" s="8" t="s">
        <v>1334</v>
      </c>
      <c r="FC10" s="8" t="s">
        <v>1335</v>
      </c>
      <c r="FD10" s="8" t="s">
        <v>1336</v>
      </c>
      <c r="FE10" s="8" t="s">
        <v>1337</v>
      </c>
      <c r="FF10" s="8" t="s">
        <v>1338</v>
      </c>
      <c r="FG10" s="8" t="s">
        <v>1339</v>
      </c>
      <c r="FH10" s="8" t="s">
        <v>1340</v>
      </c>
      <c r="FI10" s="8" t="s">
        <v>1341</v>
      </c>
      <c r="FJ10" s="8" t="s">
        <v>1342</v>
      </c>
      <c r="FK10" s="8" t="s">
        <v>1343</v>
      </c>
      <c r="FL10" s="8" t="s">
        <v>1344</v>
      </c>
      <c r="FM10" s="8" t="s">
        <v>1345</v>
      </c>
      <c r="FN10" s="8" t="s">
        <v>1346</v>
      </c>
      <c r="FO10" s="8" t="s">
        <v>1347</v>
      </c>
      <c r="FP10" s="8" t="s">
        <v>1348</v>
      </c>
      <c r="FQ10" s="8" t="s">
        <v>1349</v>
      </c>
      <c r="FR10" s="8" t="s">
        <v>1350</v>
      </c>
      <c r="FS10" s="8" t="s">
        <v>1351</v>
      </c>
      <c r="FT10" s="8" t="s">
        <v>1352</v>
      </c>
      <c r="FU10" s="8" t="s">
        <v>1353</v>
      </c>
      <c r="FV10" s="8" t="s">
        <v>1354</v>
      </c>
      <c r="FW10" s="8" t="s">
        <v>1355</v>
      </c>
      <c r="FX10" s="8" t="s">
        <v>1356</v>
      </c>
      <c r="FY10" s="8" t="s">
        <v>1357</v>
      </c>
      <c r="FZ10" s="8" t="s">
        <v>1358</v>
      </c>
      <c r="GA10" s="8" t="s">
        <v>1359</v>
      </c>
      <c r="GB10" s="8" t="s">
        <v>1360</v>
      </c>
      <c r="GC10" s="8" t="s">
        <v>1361</v>
      </c>
      <c r="GD10" s="8" t="s">
        <v>1362</v>
      </c>
      <c r="GE10" s="8" t="s">
        <v>1363</v>
      </c>
      <c r="GF10" s="8" t="s">
        <v>1364</v>
      </c>
      <c r="GG10" s="8" t="s">
        <v>1365</v>
      </c>
      <c r="GH10" s="8" t="s">
        <v>1366</v>
      </c>
      <c r="GI10" s="8" t="s">
        <v>1367</v>
      </c>
      <c r="GJ10" s="8" t="s">
        <v>1368</v>
      </c>
      <c r="GK10" s="8" t="s">
        <v>1369</v>
      </c>
      <c r="GL10" s="8" t="s">
        <v>1370</v>
      </c>
      <c r="GM10" s="8" t="s">
        <v>1371</v>
      </c>
      <c r="GN10" s="8" t="s">
        <v>1372</v>
      </c>
      <c r="GO10" s="8" t="s">
        <v>1373</v>
      </c>
      <c r="GP10" s="8" t="s">
        <v>1374</v>
      </c>
      <c r="GQ10" s="8" t="s">
        <v>1375</v>
      </c>
      <c r="GR10" s="8" t="s">
        <v>1376</v>
      </c>
      <c r="GS10" s="8" t="s">
        <v>1377</v>
      </c>
      <c r="GT10" s="8" t="s">
        <v>1378</v>
      </c>
      <c r="GU10" s="8" t="s">
        <v>1379</v>
      </c>
      <c r="GV10" s="8" t="s">
        <v>1380</v>
      </c>
      <c r="GW10" s="8" t="s">
        <v>1381</v>
      </c>
      <c r="GX10" s="8" t="s">
        <v>1382</v>
      </c>
      <c r="GY10" s="8" t="s">
        <v>1383</v>
      </c>
      <c r="GZ10" s="8" t="s">
        <v>1384</v>
      </c>
      <c r="HA10" s="8" t="s">
        <v>1385</v>
      </c>
      <c r="HB10" s="8" t="s">
        <v>1386</v>
      </c>
      <c r="HC10" s="8" t="s">
        <v>1387</v>
      </c>
      <c r="HD10" s="8" t="s">
        <v>1388</v>
      </c>
      <c r="HE10" s="8" t="s">
        <v>1389</v>
      </c>
      <c r="HF10" s="8" t="s">
        <v>1390</v>
      </c>
      <c r="HG10" s="8" t="s">
        <v>1391</v>
      </c>
      <c r="HH10" s="8" t="s">
        <v>1392</v>
      </c>
      <c r="HI10" s="8" t="s">
        <v>1393</v>
      </c>
      <c r="HJ10" s="8" t="s">
        <v>1394</v>
      </c>
      <c r="HK10" s="8" t="s">
        <v>1395</v>
      </c>
      <c r="HL10" s="8" t="s">
        <v>1396</v>
      </c>
      <c r="HM10" s="8" t="s">
        <v>1397</v>
      </c>
      <c r="HN10" s="8" t="s">
        <v>1398</v>
      </c>
      <c r="HO10" s="8" t="s">
        <v>1399</v>
      </c>
      <c r="HP10" s="8" t="s">
        <v>1400</v>
      </c>
      <c r="HQ10" s="8" t="s">
        <v>1401</v>
      </c>
      <c r="HR10" s="8" t="s">
        <v>1402</v>
      </c>
      <c r="HS10" s="8" t="s">
        <v>1403</v>
      </c>
      <c r="HT10" s="8" t="s">
        <v>1404</v>
      </c>
      <c r="HU10" s="8" t="s">
        <v>1405</v>
      </c>
      <c r="HV10" s="8" t="s">
        <v>1406</v>
      </c>
      <c r="HW10" s="8" t="s">
        <v>1407</v>
      </c>
      <c r="HX10" s="8" t="s">
        <v>1408</v>
      </c>
      <c r="HY10" s="8" t="s">
        <v>1409</v>
      </c>
      <c r="HZ10" s="8" t="s">
        <v>1410</v>
      </c>
      <c r="IA10" s="8" t="s">
        <v>1411</v>
      </c>
      <c r="IB10" s="8" t="s">
        <v>1412</v>
      </c>
      <c r="IC10" s="8" t="s">
        <v>1413</v>
      </c>
      <c r="ID10" s="8" t="s">
        <v>1414</v>
      </c>
      <c r="IE10" s="8" t="s">
        <v>1415</v>
      </c>
      <c r="IF10" s="8" t="s">
        <v>1416</v>
      </c>
      <c r="IG10" s="8" t="s">
        <v>1417</v>
      </c>
      <c r="IH10" s="8" t="s">
        <v>1418</v>
      </c>
      <c r="II10" s="8" t="s">
        <v>1419</v>
      </c>
      <c r="IJ10" s="8" t="s">
        <v>1420</v>
      </c>
      <c r="IK10" s="8" t="s">
        <v>1421</v>
      </c>
      <c r="IL10" s="8" t="s">
        <v>1422</v>
      </c>
      <c r="IM10" s="8" t="s">
        <v>1423</v>
      </c>
      <c r="IN10" s="8" t="s">
        <v>1424</v>
      </c>
      <c r="IO10" s="8" t="s">
        <v>1425</v>
      </c>
      <c r="IP10" s="8" t="s">
        <v>1426</v>
      </c>
      <c r="IQ10" s="8" t="s">
        <v>1427</v>
      </c>
    </row>
    <row r="11" spans="1:251">
      <c r="A11" s="10">
        <v>42036</v>
      </c>
      <c r="B11" s="9">
        <v>107.651</v>
      </c>
      <c r="C11" s="9">
        <v>288.28300000000002</v>
      </c>
      <c r="D11" s="9">
        <v>183.26300000000001</v>
      </c>
      <c r="E11" s="9">
        <v>105.02</v>
      </c>
      <c r="F11" s="9">
        <v>205.61799999999999</v>
      </c>
      <c r="G11" s="9">
        <v>118.655</v>
      </c>
      <c r="H11" s="9">
        <v>86.962999999999994</v>
      </c>
      <c r="I11" s="9">
        <v>163.953</v>
      </c>
      <c r="J11" s="9">
        <v>105.01</v>
      </c>
      <c r="K11" s="9">
        <v>58.942999999999998</v>
      </c>
      <c r="L11" s="9">
        <v>161.47900000000001</v>
      </c>
      <c r="M11" s="9">
        <v>94.876000000000005</v>
      </c>
      <c r="N11" s="9">
        <v>66.602999999999994</v>
      </c>
      <c r="O11" s="9">
        <v>90.721000000000004</v>
      </c>
      <c r="P11" s="9">
        <v>63</v>
      </c>
      <c r="Q11" s="9">
        <v>27.721</v>
      </c>
      <c r="R11" s="9">
        <v>47.212000000000003</v>
      </c>
      <c r="S11" s="9">
        <v>24.431999999999999</v>
      </c>
      <c r="T11" s="9">
        <v>22.78</v>
      </c>
      <c r="U11" s="9">
        <v>23.545999999999999</v>
      </c>
      <c r="V11" s="9">
        <v>7.444</v>
      </c>
      <c r="W11" s="9">
        <v>16.102</v>
      </c>
      <c r="X11" s="9">
        <v>168.46899999999999</v>
      </c>
      <c r="Y11" s="9">
        <v>102.032</v>
      </c>
      <c r="Z11" s="9">
        <v>66.436999999999998</v>
      </c>
      <c r="AA11" s="9">
        <v>103.111</v>
      </c>
      <c r="AB11" s="9">
        <v>79.007000000000005</v>
      </c>
      <c r="AC11" s="9">
        <v>24.103999999999999</v>
      </c>
      <c r="AD11" s="9">
        <v>41.026000000000003</v>
      </c>
      <c r="AE11" s="9">
        <v>17.094000000000001</v>
      </c>
      <c r="AF11" s="9">
        <v>23.931999999999999</v>
      </c>
      <c r="AG11" s="9">
        <v>24.331</v>
      </c>
      <c r="AH11" s="9">
        <v>5.93</v>
      </c>
      <c r="AI11" s="9">
        <v>18.401</v>
      </c>
      <c r="AJ11" s="9">
        <v>330.81299999999999</v>
      </c>
      <c r="AK11" s="9">
        <v>195.357</v>
      </c>
      <c r="AL11" s="9">
        <v>135.45599999999999</v>
      </c>
      <c r="AM11" s="9">
        <v>163.08799999999999</v>
      </c>
      <c r="AN11" s="9">
        <v>106.56100000000001</v>
      </c>
      <c r="AO11" s="9">
        <v>56.526000000000003</v>
      </c>
      <c r="AP11" s="9">
        <v>510.07299999999998</v>
      </c>
      <c r="AQ11" s="9">
        <v>238.797</v>
      </c>
      <c r="AR11" s="9">
        <v>271.27600000000001</v>
      </c>
      <c r="AS11" s="9">
        <v>4277.6189999999997</v>
      </c>
      <c r="AT11" s="9">
        <v>2347.7109999999998</v>
      </c>
      <c r="AU11" s="9">
        <v>1929.9079999999999</v>
      </c>
      <c r="AV11" s="9">
        <v>3615.1219999999998</v>
      </c>
      <c r="AW11" s="9">
        <v>1937.61</v>
      </c>
      <c r="AX11" s="9">
        <v>1677.5119999999999</v>
      </c>
      <c r="AY11" s="9">
        <v>3390.877</v>
      </c>
      <c r="AZ11" s="9">
        <v>1828.4</v>
      </c>
      <c r="BA11" s="9">
        <v>1562.4780000000001</v>
      </c>
      <c r="BB11" s="9">
        <v>108.92400000000001</v>
      </c>
      <c r="BC11" s="9">
        <v>51.881</v>
      </c>
      <c r="BD11" s="9">
        <v>57.042999999999999</v>
      </c>
      <c r="BE11" s="9">
        <v>115.32</v>
      </c>
      <c r="BF11" s="9">
        <v>57.329000000000001</v>
      </c>
      <c r="BG11" s="9">
        <v>57.991</v>
      </c>
      <c r="BH11" s="9">
        <v>2835.6120000000001</v>
      </c>
      <c r="BI11" s="9">
        <v>1567.0609999999999</v>
      </c>
      <c r="BJ11" s="9">
        <v>1268.5519999999999</v>
      </c>
      <c r="BK11" s="9">
        <v>225.18</v>
      </c>
      <c r="BL11" s="9">
        <v>84.236999999999995</v>
      </c>
      <c r="BM11" s="9">
        <v>140.94399999999999</v>
      </c>
      <c r="BN11" s="9">
        <v>73.704999999999998</v>
      </c>
      <c r="BO11" s="9">
        <v>50.152000000000001</v>
      </c>
      <c r="BP11" s="9">
        <v>23.553000000000001</v>
      </c>
      <c r="BQ11" s="9">
        <v>71.802000000000007</v>
      </c>
      <c r="BR11" s="9">
        <v>25.504999999999999</v>
      </c>
      <c r="BS11" s="9">
        <v>46.296999999999997</v>
      </c>
      <c r="BT11" s="9">
        <v>79.673000000000002</v>
      </c>
      <c r="BU11" s="9">
        <v>8.58</v>
      </c>
      <c r="BV11" s="9">
        <v>71.093999999999994</v>
      </c>
      <c r="BW11" s="9">
        <v>179.119</v>
      </c>
      <c r="BX11" s="9">
        <v>64.028999999999996</v>
      </c>
      <c r="BY11" s="9">
        <v>115.09</v>
      </c>
      <c r="BZ11" s="9">
        <v>62.173999999999999</v>
      </c>
      <c r="CA11" s="9">
        <v>39.853000000000002</v>
      </c>
      <c r="CB11" s="9">
        <v>22.321000000000002</v>
      </c>
      <c r="CC11" s="9">
        <v>64.558999999999997</v>
      </c>
      <c r="CD11" s="9">
        <v>14.586</v>
      </c>
      <c r="CE11" s="9">
        <v>49.973999999999997</v>
      </c>
      <c r="CF11" s="9">
        <v>52.384999999999998</v>
      </c>
      <c r="CG11" s="9">
        <v>9.5909999999999993</v>
      </c>
      <c r="CH11" s="9">
        <v>42.795000000000002</v>
      </c>
      <c r="CI11" s="9">
        <v>375.21</v>
      </c>
      <c r="CJ11" s="9">
        <v>222.28399999999999</v>
      </c>
      <c r="CK11" s="9">
        <v>152.92599999999999</v>
      </c>
      <c r="CL11" s="9">
        <v>488.35700000000003</v>
      </c>
      <c r="CM11" s="9">
        <v>265.791</v>
      </c>
      <c r="CN11" s="9">
        <v>222.566</v>
      </c>
      <c r="CO11" s="9">
        <v>3126.7649999999999</v>
      </c>
      <c r="CP11" s="9">
        <v>1671.819</v>
      </c>
      <c r="CQ11" s="9">
        <v>1454.9449999999999</v>
      </c>
      <c r="CR11" s="9">
        <v>467.30799999999999</v>
      </c>
      <c r="CS11" s="9">
        <v>228.96100000000001</v>
      </c>
      <c r="CT11" s="9">
        <v>238.34700000000001</v>
      </c>
      <c r="CU11" s="9">
        <v>3147.8139999999999</v>
      </c>
      <c r="CV11" s="9">
        <v>1708.6489999999999</v>
      </c>
      <c r="CW11" s="9">
        <v>1439.165</v>
      </c>
      <c r="CX11" s="9">
        <v>715.59199999999998</v>
      </c>
      <c r="CY11" s="9">
        <v>366.291</v>
      </c>
      <c r="CZ11" s="9">
        <v>349.30099999999999</v>
      </c>
      <c r="DA11" s="9">
        <v>240.07300000000001</v>
      </c>
      <c r="DB11" s="9">
        <v>128.46100000000001</v>
      </c>
      <c r="DC11" s="9">
        <v>111.61199999999999</v>
      </c>
      <c r="DD11" s="9">
        <v>248.28399999999999</v>
      </c>
      <c r="DE11" s="9">
        <v>137.33000000000001</v>
      </c>
      <c r="DF11" s="9">
        <v>110.95399999999999</v>
      </c>
      <c r="DG11" s="9">
        <v>227.23500000000001</v>
      </c>
      <c r="DH11" s="9">
        <v>100.5</v>
      </c>
      <c r="DI11" s="9">
        <v>126.735</v>
      </c>
      <c r="DJ11" s="9">
        <v>2899.53</v>
      </c>
      <c r="DK11" s="9">
        <v>1571.319</v>
      </c>
      <c r="DL11" s="9">
        <v>1328.211</v>
      </c>
      <c r="DM11" s="9">
        <v>662.49699999999996</v>
      </c>
      <c r="DN11" s="9">
        <v>410.101</v>
      </c>
      <c r="DO11" s="9">
        <v>252.39699999999999</v>
      </c>
      <c r="DP11" s="9">
        <v>425.65800000000002</v>
      </c>
      <c r="DQ11" s="9">
        <v>269.37700000000001</v>
      </c>
      <c r="DR11" s="9">
        <v>156.28100000000001</v>
      </c>
      <c r="DS11" s="9">
        <v>35.209000000000003</v>
      </c>
      <c r="DT11" s="9">
        <v>19.12</v>
      </c>
      <c r="DU11" s="9">
        <v>16.088999999999999</v>
      </c>
      <c r="DV11" s="9">
        <v>15.038</v>
      </c>
      <c r="DW11" s="9">
        <v>12.781000000000001</v>
      </c>
      <c r="DX11" s="9">
        <v>2.2570000000000001</v>
      </c>
      <c r="DY11" s="9">
        <v>10.006</v>
      </c>
      <c r="DZ11" s="9">
        <v>5.3380000000000001</v>
      </c>
      <c r="EA11" s="9">
        <v>4.6669999999999998</v>
      </c>
      <c r="EB11" s="9">
        <v>10.166</v>
      </c>
      <c r="EC11" s="9">
        <v>1.0009999999999999</v>
      </c>
      <c r="ED11" s="9">
        <v>9.1649999999999991</v>
      </c>
      <c r="EE11" s="9">
        <v>24.968</v>
      </c>
      <c r="EF11" s="9">
        <v>7.9080000000000004</v>
      </c>
      <c r="EG11" s="9">
        <v>17.059999999999999</v>
      </c>
      <c r="EH11" s="9">
        <v>10.667</v>
      </c>
      <c r="EI11" s="9">
        <v>4.649</v>
      </c>
      <c r="EJ11" s="9">
        <v>6.0179999999999998</v>
      </c>
      <c r="EK11" s="9">
        <v>5.9630000000000001</v>
      </c>
      <c r="EL11" s="9">
        <v>1.7889999999999999</v>
      </c>
      <c r="EM11" s="9">
        <v>4.1740000000000004</v>
      </c>
      <c r="EN11" s="9">
        <v>8.3379999999999992</v>
      </c>
      <c r="EO11" s="9">
        <v>1.47</v>
      </c>
      <c r="EP11" s="9">
        <v>6.8680000000000003</v>
      </c>
      <c r="EQ11" s="9">
        <v>176.66300000000001</v>
      </c>
      <c r="ER11" s="9">
        <v>113.696</v>
      </c>
      <c r="ES11" s="9">
        <v>62.966999999999999</v>
      </c>
      <c r="ET11" s="9">
        <v>4116.6850000000004</v>
      </c>
      <c r="EU11" s="9">
        <v>2198.1970000000001</v>
      </c>
      <c r="EV11" s="9">
        <v>1918.4880000000001</v>
      </c>
      <c r="EW11" s="9">
        <v>405.39800000000002</v>
      </c>
      <c r="EX11" s="9">
        <v>221.93199999999999</v>
      </c>
      <c r="EY11" s="9">
        <v>183.46600000000001</v>
      </c>
      <c r="EZ11" s="9">
        <v>190.03800000000001</v>
      </c>
      <c r="FA11" s="9">
        <v>113.142</v>
      </c>
      <c r="FB11" s="9">
        <v>76.896000000000001</v>
      </c>
      <c r="FC11" s="9">
        <v>82.400999999999996</v>
      </c>
      <c r="FD11" s="9">
        <v>49.692</v>
      </c>
      <c r="FE11" s="9">
        <v>32.709000000000003</v>
      </c>
      <c r="FF11" s="9">
        <v>107.108</v>
      </c>
      <c r="FG11" s="9">
        <v>62.920999999999999</v>
      </c>
      <c r="FH11" s="9">
        <v>44.186999999999998</v>
      </c>
      <c r="FI11" s="9">
        <v>112.048</v>
      </c>
      <c r="FJ11" s="9">
        <v>69.198999999999998</v>
      </c>
      <c r="FK11" s="9">
        <v>42.848999999999997</v>
      </c>
      <c r="FL11" s="9">
        <v>77.989999999999995</v>
      </c>
      <c r="FM11" s="9">
        <v>43.942999999999998</v>
      </c>
      <c r="FN11" s="9">
        <v>34.046999999999997</v>
      </c>
      <c r="FO11" s="9">
        <v>52.536999999999999</v>
      </c>
      <c r="FP11" s="9">
        <v>35.954000000000001</v>
      </c>
      <c r="FQ11" s="9">
        <v>16.582999999999998</v>
      </c>
      <c r="FR11" s="9">
        <v>56.058</v>
      </c>
      <c r="FS11" s="9">
        <v>33.014000000000003</v>
      </c>
      <c r="FT11" s="9">
        <v>23.045000000000002</v>
      </c>
      <c r="FU11" s="9">
        <v>28.669</v>
      </c>
      <c r="FV11" s="9">
        <v>22.728000000000002</v>
      </c>
      <c r="FW11" s="9">
        <v>5.9409999999999998</v>
      </c>
      <c r="FX11" s="9">
        <v>18.3</v>
      </c>
      <c r="FY11" s="9">
        <v>7.0510000000000002</v>
      </c>
      <c r="FZ11" s="9">
        <v>11.249000000000001</v>
      </c>
      <c r="GA11" s="9">
        <v>9.09</v>
      </c>
      <c r="GB11" s="9">
        <v>3.2349999999999999</v>
      </c>
      <c r="GC11" s="9">
        <v>5.8550000000000004</v>
      </c>
      <c r="GD11" s="9">
        <v>81.442999999999998</v>
      </c>
      <c r="GE11" s="9">
        <v>44.174999999999997</v>
      </c>
      <c r="GF11" s="9">
        <v>37.268000000000001</v>
      </c>
      <c r="GG11" s="9">
        <v>38.935000000000002</v>
      </c>
      <c r="GH11" s="9">
        <v>30.731000000000002</v>
      </c>
      <c r="GI11" s="9">
        <v>8.2040000000000006</v>
      </c>
      <c r="GJ11" s="9">
        <v>29.643000000000001</v>
      </c>
      <c r="GK11" s="9">
        <v>12.803000000000001</v>
      </c>
      <c r="GL11" s="9">
        <v>16.84</v>
      </c>
      <c r="GM11" s="9">
        <v>12.865</v>
      </c>
      <c r="GN11" s="9">
        <v>0.64</v>
      </c>
      <c r="GO11" s="9">
        <v>12.225</v>
      </c>
      <c r="GP11" s="9">
        <v>119.998</v>
      </c>
      <c r="GQ11" s="9">
        <v>71.546999999999997</v>
      </c>
      <c r="GR11" s="9">
        <v>48.451000000000001</v>
      </c>
      <c r="GS11" s="9">
        <v>70.040000000000006</v>
      </c>
      <c r="GT11" s="9">
        <v>41.594999999999999</v>
      </c>
      <c r="GU11" s="9">
        <v>28.445</v>
      </c>
      <c r="GV11" s="9">
        <v>215.36</v>
      </c>
      <c r="GW11" s="9">
        <v>108.79</v>
      </c>
      <c r="GX11" s="9">
        <v>106.569</v>
      </c>
      <c r="GY11" s="9">
        <v>3711.2869999999998</v>
      </c>
      <c r="GZ11" s="9">
        <v>1976.2639999999999</v>
      </c>
      <c r="HA11" s="9">
        <v>1735.0219999999999</v>
      </c>
      <c r="HB11" s="9">
        <v>2795.8180000000002</v>
      </c>
      <c r="HC11" s="9">
        <v>1370.703</v>
      </c>
      <c r="HD11" s="9">
        <v>1425.115</v>
      </c>
      <c r="HE11" s="9">
        <v>2687.6210000000001</v>
      </c>
      <c r="HF11" s="9">
        <v>1322.579</v>
      </c>
      <c r="HG11" s="9">
        <v>1365.0419999999999</v>
      </c>
      <c r="HH11" s="9">
        <v>50.454999999999998</v>
      </c>
      <c r="HI11" s="9">
        <v>20.998999999999999</v>
      </c>
      <c r="HJ11" s="9">
        <v>29.456</v>
      </c>
      <c r="HK11" s="9">
        <v>57.512999999999998</v>
      </c>
      <c r="HL11" s="9">
        <v>27.125</v>
      </c>
      <c r="HM11" s="9">
        <v>30.388000000000002</v>
      </c>
      <c r="HN11" s="9">
        <v>2230.8589999999999</v>
      </c>
      <c r="HO11" s="9">
        <v>1132.377</v>
      </c>
      <c r="HP11" s="9">
        <v>1098.482</v>
      </c>
      <c r="HQ11" s="9">
        <v>139.13800000000001</v>
      </c>
      <c r="HR11" s="9">
        <v>47.042000000000002</v>
      </c>
      <c r="HS11" s="9">
        <v>92.096000000000004</v>
      </c>
      <c r="HT11" s="9">
        <v>57.759</v>
      </c>
      <c r="HU11" s="9">
        <v>33.856999999999999</v>
      </c>
      <c r="HV11" s="9">
        <v>23.902000000000001</v>
      </c>
      <c r="HW11" s="9">
        <v>38.953000000000003</v>
      </c>
      <c r="HX11" s="9">
        <v>9.3689999999999998</v>
      </c>
      <c r="HY11" s="9">
        <v>29.582999999999998</v>
      </c>
      <c r="HZ11" s="9">
        <v>42.426000000000002</v>
      </c>
      <c r="IA11" s="9">
        <v>3.8149999999999999</v>
      </c>
      <c r="IB11" s="9">
        <v>38.610999999999997</v>
      </c>
      <c r="IC11" s="9">
        <v>151.32499999999999</v>
      </c>
      <c r="ID11" s="9">
        <v>56.335999999999999</v>
      </c>
      <c r="IE11" s="9">
        <v>94.989000000000004</v>
      </c>
      <c r="IF11" s="9">
        <v>55.807000000000002</v>
      </c>
      <c r="IG11" s="9">
        <v>37.859000000000002</v>
      </c>
      <c r="IH11" s="9">
        <v>17.948</v>
      </c>
      <c r="II11" s="9">
        <v>41.99</v>
      </c>
      <c r="IJ11" s="9">
        <v>13.211</v>
      </c>
      <c r="IK11" s="9">
        <v>28.779</v>
      </c>
      <c r="IL11" s="9">
        <v>53.527999999999999</v>
      </c>
      <c r="IM11" s="9">
        <v>5.266</v>
      </c>
      <c r="IN11" s="9">
        <v>48.262</v>
      </c>
      <c r="IO11" s="9">
        <v>274.49599999999998</v>
      </c>
      <c r="IP11" s="9">
        <v>134.94800000000001</v>
      </c>
      <c r="IQ11" s="9">
        <v>139.548</v>
      </c>
    </row>
    <row r="12" spans="1:251">
      <c r="A12" s="10">
        <v>42401</v>
      </c>
      <c r="B12" s="9">
        <v>108.79300000000001</v>
      </c>
      <c r="C12" s="9">
        <v>312.947</v>
      </c>
      <c r="D12" s="9">
        <v>182.42099999999999</v>
      </c>
      <c r="E12" s="9">
        <v>130.52600000000001</v>
      </c>
      <c r="F12" s="9">
        <v>200.40799999999999</v>
      </c>
      <c r="G12" s="9">
        <v>121.464</v>
      </c>
      <c r="H12" s="9">
        <v>78.944000000000003</v>
      </c>
      <c r="I12" s="9">
        <v>165.386</v>
      </c>
      <c r="J12" s="9">
        <v>106.828</v>
      </c>
      <c r="K12" s="9">
        <v>58.557000000000002</v>
      </c>
      <c r="L12" s="9">
        <v>165.21600000000001</v>
      </c>
      <c r="M12" s="9">
        <v>90.763999999999996</v>
      </c>
      <c r="N12" s="9">
        <v>74.453000000000003</v>
      </c>
      <c r="O12" s="9">
        <v>79.507999999999996</v>
      </c>
      <c r="P12" s="9">
        <v>53.66</v>
      </c>
      <c r="Q12" s="9">
        <v>25.847999999999999</v>
      </c>
      <c r="R12" s="9">
        <v>54.344000000000001</v>
      </c>
      <c r="S12" s="9">
        <v>29.617999999999999</v>
      </c>
      <c r="T12" s="9">
        <v>24.725999999999999</v>
      </c>
      <c r="U12" s="9">
        <v>31.364000000000001</v>
      </c>
      <c r="V12" s="9">
        <v>7.4850000000000003</v>
      </c>
      <c r="W12" s="9">
        <v>23.879000000000001</v>
      </c>
      <c r="X12" s="9">
        <v>183.19800000000001</v>
      </c>
      <c r="Y12" s="9">
        <v>106.577</v>
      </c>
      <c r="Z12" s="9">
        <v>76.62</v>
      </c>
      <c r="AA12" s="9">
        <v>116.702</v>
      </c>
      <c r="AB12" s="9">
        <v>83.53</v>
      </c>
      <c r="AC12" s="9">
        <v>33.170999999999999</v>
      </c>
      <c r="AD12" s="9">
        <v>41.298000000000002</v>
      </c>
      <c r="AE12" s="9">
        <v>16.306000000000001</v>
      </c>
      <c r="AF12" s="9">
        <v>24.992000000000001</v>
      </c>
      <c r="AG12" s="9">
        <v>25.198</v>
      </c>
      <c r="AH12" s="9">
        <v>6.7409999999999997</v>
      </c>
      <c r="AI12" s="9">
        <v>18.457000000000001</v>
      </c>
      <c r="AJ12" s="9">
        <v>339.77100000000002</v>
      </c>
      <c r="AK12" s="9">
        <v>204.011</v>
      </c>
      <c r="AL12" s="9">
        <v>135.76</v>
      </c>
      <c r="AM12" s="9">
        <v>174.02799999999999</v>
      </c>
      <c r="AN12" s="9">
        <v>100.158</v>
      </c>
      <c r="AO12" s="9">
        <v>73.87</v>
      </c>
      <c r="AP12" s="9">
        <v>515.88499999999999</v>
      </c>
      <c r="AQ12" s="9">
        <v>249.79300000000001</v>
      </c>
      <c r="AR12" s="9">
        <v>266.09100000000001</v>
      </c>
      <c r="AS12" s="9">
        <v>4327.4040000000005</v>
      </c>
      <c r="AT12" s="9">
        <v>2363.6660000000002</v>
      </c>
      <c r="AU12" s="9">
        <v>1963.7380000000001</v>
      </c>
      <c r="AV12" s="9">
        <v>3634.0839999999998</v>
      </c>
      <c r="AW12" s="9">
        <v>1912.509</v>
      </c>
      <c r="AX12" s="9">
        <v>1721.575</v>
      </c>
      <c r="AY12" s="9">
        <v>3402.61</v>
      </c>
      <c r="AZ12" s="9">
        <v>1798.038</v>
      </c>
      <c r="BA12" s="9">
        <v>1604.5719999999999</v>
      </c>
      <c r="BB12" s="9">
        <v>116.893</v>
      </c>
      <c r="BC12" s="9">
        <v>56.457000000000001</v>
      </c>
      <c r="BD12" s="9">
        <v>60.435000000000002</v>
      </c>
      <c r="BE12" s="9">
        <v>113.419</v>
      </c>
      <c r="BF12" s="9">
        <v>58.015000000000001</v>
      </c>
      <c r="BG12" s="9">
        <v>55.404000000000003</v>
      </c>
      <c r="BH12" s="9">
        <v>2878.73</v>
      </c>
      <c r="BI12" s="9">
        <v>1560.0909999999999</v>
      </c>
      <c r="BJ12" s="9">
        <v>1318.6379999999999</v>
      </c>
      <c r="BK12" s="9">
        <v>209.92599999999999</v>
      </c>
      <c r="BL12" s="9">
        <v>82.474999999999994</v>
      </c>
      <c r="BM12" s="9">
        <v>127.452</v>
      </c>
      <c r="BN12" s="9">
        <v>78.855000000000004</v>
      </c>
      <c r="BO12" s="9">
        <v>54.421999999999997</v>
      </c>
      <c r="BP12" s="9">
        <v>24.433</v>
      </c>
      <c r="BQ12" s="9">
        <v>63.305999999999997</v>
      </c>
      <c r="BR12" s="9">
        <v>16.86</v>
      </c>
      <c r="BS12" s="9">
        <v>46.447000000000003</v>
      </c>
      <c r="BT12" s="9">
        <v>67.765000000000001</v>
      </c>
      <c r="BU12" s="9">
        <v>11.193</v>
      </c>
      <c r="BV12" s="9">
        <v>56.572000000000003</v>
      </c>
      <c r="BW12" s="9">
        <v>168.125</v>
      </c>
      <c r="BX12" s="9">
        <v>60.475000000000001</v>
      </c>
      <c r="BY12" s="9">
        <v>107.65</v>
      </c>
      <c r="BZ12" s="9">
        <v>64.930000000000007</v>
      </c>
      <c r="CA12" s="9">
        <v>42.984999999999999</v>
      </c>
      <c r="CB12" s="9">
        <v>21.945</v>
      </c>
      <c r="CC12" s="9">
        <v>53.051000000000002</v>
      </c>
      <c r="CD12" s="9">
        <v>12.063000000000001</v>
      </c>
      <c r="CE12" s="9">
        <v>40.987000000000002</v>
      </c>
      <c r="CF12" s="9">
        <v>50.143999999999998</v>
      </c>
      <c r="CG12" s="9">
        <v>5.4260000000000002</v>
      </c>
      <c r="CH12" s="9">
        <v>44.718000000000004</v>
      </c>
      <c r="CI12" s="9">
        <v>377.30399999999997</v>
      </c>
      <c r="CJ12" s="9">
        <v>209.46799999999999</v>
      </c>
      <c r="CK12" s="9">
        <v>167.83500000000001</v>
      </c>
      <c r="CL12" s="9">
        <v>513.38499999999999</v>
      </c>
      <c r="CM12" s="9">
        <v>275.26799999999997</v>
      </c>
      <c r="CN12" s="9">
        <v>238.11699999999999</v>
      </c>
      <c r="CO12" s="9">
        <v>3120.6990000000001</v>
      </c>
      <c r="CP12" s="9">
        <v>1637.242</v>
      </c>
      <c r="CQ12" s="9">
        <v>1483.4580000000001</v>
      </c>
      <c r="CR12" s="9">
        <v>468.23200000000003</v>
      </c>
      <c r="CS12" s="9">
        <v>231.708</v>
      </c>
      <c r="CT12" s="9">
        <v>236.524</v>
      </c>
      <c r="CU12" s="9">
        <v>3165.8519999999999</v>
      </c>
      <c r="CV12" s="9">
        <v>1680.8009999999999</v>
      </c>
      <c r="CW12" s="9">
        <v>1485.0509999999999</v>
      </c>
      <c r="CX12" s="9">
        <v>739.70899999999995</v>
      </c>
      <c r="CY12" s="9">
        <v>379.53800000000001</v>
      </c>
      <c r="CZ12" s="9">
        <v>360.17</v>
      </c>
      <c r="DA12" s="9">
        <v>241.90899999999999</v>
      </c>
      <c r="DB12" s="9">
        <v>127.437</v>
      </c>
      <c r="DC12" s="9">
        <v>114.471</v>
      </c>
      <c r="DD12" s="9">
        <v>271.476</v>
      </c>
      <c r="DE12" s="9">
        <v>147.83000000000001</v>
      </c>
      <c r="DF12" s="9">
        <v>123.646</v>
      </c>
      <c r="DG12" s="9">
        <v>226.32400000000001</v>
      </c>
      <c r="DH12" s="9">
        <v>104.271</v>
      </c>
      <c r="DI12" s="9">
        <v>122.053</v>
      </c>
      <c r="DJ12" s="9">
        <v>2894.3760000000002</v>
      </c>
      <c r="DK12" s="9">
        <v>1532.971</v>
      </c>
      <c r="DL12" s="9">
        <v>1361.405</v>
      </c>
      <c r="DM12" s="9">
        <v>693.31899999999996</v>
      </c>
      <c r="DN12" s="9">
        <v>451.15600000000001</v>
      </c>
      <c r="DO12" s="9">
        <v>242.16300000000001</v>
      </c>
      <c r="DP12" s="9">
        <v>453.30099999999999</v>
      </c>
      <c r="DQ12" s="9">
        <v>297.65499999999997</v>
      </c>
      <c r="DR12" s="9">
        <v>155.64599999999999</v>
      </c>
      <c r="DS12" s="9">
        <v>37.793999999999997</v>
      </c>
      <c r="DT12" s="9">
        <v>24.097999999999999</v>
      </c>
      <c r="DU12" s="9">
        <v>13.696</v>
      </c>
      <c r="DV12" s="9">
        <v>20.39</v>
      </c>
      <c r="DW12" s="9">
        <v>16.32</v>
      </c>
      <c r="DX12" s="9">
        <v>4.07</v>
      </c>
      <c r="DY12" s="9">
        <v>10.018000000000001</v>
      </c>
      <c r="DZ12" s="9">
        <v>5.3940000000000001</v>
      </c>
      <c r="EA12" s="9">
        <v>4.6230000000000002</v>
      </c>
      <c r="EB12" s="9">
        <v>7.3860000000000001</v>
      </c>
      <c r="EC12" s="9">
        <v>2.3839999999999999</v>
      </c>
      <c r="ED12" s="9">
        <v>5.0019999999999998</v>
      </c>
      <c r="EE12" s="9">
        <v>23.186</v>
      </c>
      <c r="EF12" s="9">
        <v>11.943</v>
      </c>
      <c r="EG12" s="9">
        <v>11.243</v>
      </c>
      <c r="EH12" s="9">
        <v>8.6020000000000003</v>
      </c>
      <c r="EI12" s="9">
        <v>5.5880000000000001</v>
      </c>
      <c r="EJ12" s="9">
        <v>3.0139999999999998</v>
      </c>
      <c r="EK12" s="9">
        <v>6.9779999999999998</v>
      </c>
      <c r="EL12" s="9">
        <v>4.4160000000000004</v>
      </c>
      <c r="EM12" s="9">
        <v>2.5619999999999998</v>
      </c>
      <c r="EN12" s="9">
        <v>7.6059999999999999</v>
      </c>
      <c r="EO12" s="9">
        <v>1.9390000000000001</v>
      </c>
      <c r="EP12" s="9">
        <v>5.6669999999999998</v>
      </c>
      <c r="EQ12" s="9">
        <v>179.03899999999999</v>
      </c>
      <c r="ER12" s="9">
        <v>117.46</v>
      </c>
      <c r="ES12" s="9">
        <v>61.578000000000003</v>
      </c>
      <c r="ET12" s="9">
        <v>4231.84</v>
      </c>
      <c r="EU12" s="9">
        <v>2240.3270000000002</v>
      </c>
      <c r="EV12" s="9">
        <v>1991.5129999999999</v>
      </c>
      <c r="EW12" s="9">
        <v>410.75099999999998</v>
      </c>
      <c r="EX12" s="9">
        <v>227.5</v>
      </c>
      <c r="EY12" s="9">
        <v>183.251</v>
      </c>
      <c r="EZ12" s="9">
        <v>187.32499999999999</v>
      </c>
      <c r="FA12" s="9">
        <v>109.72199999999999</v>
      </c>
      <c r="FB12" s="9">
        <v>77.602999999999994</v>
      </c>
      <c r="FC12" s="9">
        <v>89.921999999999997</v>
      </c>
      <c r="FD12" s="9">
        <v>55.39</v>
      </c>
      <c r="FE12" s="9">
        <v>34.531999999999996</v>
      </c>
      <c r="FF12" s="9">
        <v>97.403000000000006</v>
      </c>
      <c r="FG12" s="9">
        <v>54.332000000000001</v>
      </c>
      <c r="FH12" s="9">
        <v>43.070999999999998</v>
      </c>
      <c r="FI12" s="9">
        <v>112.42</v>
      </c>
      <c r="FJ12" s="9">
        <v>61.927</v>
      </c>
      <c r="FK12" s="9">
        <v>50.493000000000002</v>
      </c>
      <c r="FL12" s="9">
        <v>73.816999999999993</v>
      </c>
      <c r="FM12" s="9">
        <v>46.707000000000001</v>
      </c>
      <c r="FN12" s="9">
        <v>27.11</v>
      </c>
      <c r="FO12" s="9">
        <v>56.98</v>
      </c>
      <c r="FP12" s="9">
        <v>38.149000000000001</v>
      </c>
      <c r="FQ12" s="9">
        <v>18.832000000000001</v>
      </c>
      <c r="FR12" s="9">
        <v>48.688000000000002</v>
      </c>
      <c r="FS12" s="9">
        <v>25.73</v>
      </c>
      <c r="FT12" s="9">
        <v>22.957999999999998</v>
      </c>
      <c r="FU12" s="9">
        <v>23.613</v>
      </c>
      <c r="FV12" s="9">
        <v>17.655999999999999</v>
      </c>
      <c r="FW12" s="9">
        <v>5.9569999999999999</v>
      </c>
      <c r="FX12" s="9">
        <v>15.2</v>
      </c>
      <c r="FY12" s="9">
        <v>6.8579999999999997</v>
      </c>
      <c r="FZ12" s="9">
        <v>8.3420000000000005</v>
      </c>
      <c r="GA12" s="9">
        <v>9.875</v>
      </c>
      <c r="GB12" s="9">
        <v>1.216</v>
      </c>
      <c r="GC12" s="9">
        <v>8.6590000000000007</v>
      </c>
      <c r="GD12" s="9">
        <v>81.656999999999996</v>
      </c>
      <c r="GE12" s="9">
        <v>45.844000000000001</v>
      </c>
      <c r="GF12" s="9">
        <v>35.814</v>
      </c>
      <c r="GG12" s="9">
        <v>41.631</v>
      </c>
      <c r="GH12" s="9">
        <v>31.59</v>
      </c>
      <c r="GI12" s="9">
        <v>10.039999999999999</v>
      </c>
      <c r="GJ12" s="9">
        <v>26.422000000000001</v>
      </c>
      <c r="GK12" s="9">
        <v>12.05</v>
      </c>
      <c r="GL12" s="9">
        <v>14.371</v>
      </c>
      <c r="GM12" s="9">
        <v>13.605</v>
      </c>
      <c r="GN12" s="9">
        <v>2.2029999999999998</v>
      </c>
      <c r="GO12" s="9">
        <v>11.401999999999999</v>
      </c>
      <c r="GP12" s="9">
        <v>114.47499999999999</v>
      </c>
      <c r="GQ12" s="9">
        <v>68.542000000000002</v>
      </c>
      <c r="GR12" s="9">
        <v>45.933</v>
      </c>
      <c r="GS12" s="9">
        <v>72.849999999999994</v>
      </c>
      <c r="GT12" s="9">
        <v>41.18</v>
      </c>
      <c r="GU12" s="9">
        <v>31.67</v>
      </c>
      <c r="GV12" s="9">
        <v>223.42500000000001</v>
      </c>
      <c r="GW12" s="9">
        <v>117.77800000000001</v>
      </c>
      <c r="GX12" s="9">
        <v>105.64700000000001</v>
      </c>
      <c r="GY12" s="9">
        <v>3821.09</v>
      </c>
      <c r="GZ12" s="9">
        <v>2012.827</v>
      </c>
      <c r="HA12" s="9">
        <v>1808.2619999999999</v>
      </c>
      <c r="HB12" s="9">
        <v>2872.0790000000002</v>
      </c>
      <c r="HC12" s="9">
        <v>1393.0319999999999</v>
      </c>
      <c r="HD12" s="9">
        <v>1479.047</v>
      </c>
      <c r="HE12" s="9">
        <v>2779.7640000000001</v>
      </c>
      <c r="HF12" s="9">
        <v>1352.6959999999999</v>
      </c>
      <c r="HG12" s="9">
        <v>1427.068</v>
      </c>
      <c r="HH12" s="9">
        <v>49.661000000000001</v>
      </c>
      <c r="HI12" s="9">
        <v>19.407</v>
      </c>
      <c r="HJ12" s="9">
        <v>30.254999999999999</v>
      </c>
      <c r="HK12" s="9">
        <v>41.715000000000003</v>
      </c>
      <c r="HL12" s="9">
        <v>19.989999999999998</v>
      </c>
      <c r="HM12" s="9">
        <v>21.725000000000001</v>
      </c>
      <c r="HN12" s="9">
        <v>2291.8139999999999</v>
      </c>
      <c r="HO12" s="9">
        <v>1146.8720000000001</v>
      </c>
      <c r="HP12" s="9">
        <v>1144.942</v>
      </c>
      <c r="HQ12" s="9">
        <v>143.898</v>
      </c>
      <c r="HR12" s="9">
        <v>49.652999999999999</v>
      </c>
      <c r="HS12" s="9">
        <v>94.245000000000005</v>
      </c>
      <c r="HT12" s="9">
        <v>53.738999999999997</v>
      </c>
      <c r="HU12" s="9">
        <v>34.799999999999997</v>
      </c>
      <c r="HV12" s="9">
        <v>18.937999999999999</v>
      </c>
      <c r="HW12" s="9">
        <v>42.796999999999997</v>
      </c>
      <c r="HX12" s="9">
        <v>8.9499999999999993</v>
      </c>
      <c r="HY12" s="9">
        <v>33.847000000000001</v>
      </c>
      <c r="HZ12" s="9">
        <v>47.362000000000002</v>
      </c>
      <c r="IA12" s="9">
        <v>5.9020000000000001</v>
      </c>
      <c r="IB12" s="9">
        <v>41.459000000000003</v>
      </c>
      <c r="IC12" s="9">
        <v>149.16200000000001</v>
      </c>
      <c r="ID12" s="9">
        <v>54.488999999999997</v>
      </c>
      <c r="IE12" s="9">
        <v>94.673000000000002</v>
      </c>
      <c r="IF12" s="9">
        <v>48.073999999999998</v>
      </c>
      <c r="IG12" s="9">
        <v>34.253</v>
      </c>
      <c r="IH12" s="9">
        <v>13.821999999999999</v>
      </c>
      <c r="II12" s="9">
        <v>41.722000000000001</v>
      </c>
      <c r="IJ12" s="9">
        <v>8.61</v>
      </c>
      <c r="IK12" s="9">
        <v>33.110999999999997</v>
      </c>
      <c r="IL12" s="9">
        <v>59.366999999999997</v>
      </c>
      <c r="IM12" s="9">
        <v>11.625999999999999</v>
      </c>
      <c r="IN12" s="9">
        <v>47.74</v>
      </c>
      <c r="IO12" s="9">
        <v>287.20499999999998</v>
      </c>
      <c r="IP12" s="9">
        <v>142.01900000000001</v>
      </c>
      <c r="IQ12" s="9">
        <v>145.18600000000001</v>
      </c>
    </row>
    <row r="13" spans="1:251">
      <c r="A13" s="10">
        <v>42767</v>
      </c>
      <c r="B13" s="9">
        <v>107.735</v>
      </c>
      <c r="C13" s="9">
        <v>305.07100000000003</v>
      </c>
      <c r="D13" s="9">
        <v>192.69399999999999</v>
      </c>
      <c r="E13" s="9">
        <v>112.377</v>
      </c>
      <c r="F13" s="9">
        <v>189.74</v>
      </c>
      <c r="G13" s="9">
        <v>105.56399999999999</v>
      </c>
      <c r="H13" s="9">
        <v>84.176000000000002</v>
      </c>
      <c r="I13" s="9">
        <v>164.39500000000001</v>
      </c>
      <c r="J13" s="9">
        <v>112.318</v>
      </c>
      <c r="K13" s="9">
        <v>52.076999999999998</v>
      </c>
      <c r="L13" s="9">
        <v>151.25</v>
      </c>
      <c r="M13" s="9">
        <v>88.400999999999996</v>
      </c>
      <c r="N13" s="9">
        <v>62.847999999999999</v>
      </c>
      <c r="O13" s="9">
        <v>73.013000000000005</v>
      </c>
      <c r="P13" s="9">
        <v>53.594000000000001</v>
      </c>
      <c r="Q13" s="9">
        <v>19.419</v>
      </c>
      <c r="R13" s="9">
        <v>55.774999999999999</v>
      </c>
      <c r="S13" s="9">
        <v>27.736999999999998</v>
      </c>
      <c r="T13" s="9">
        <v>28.038</v>
      </c>
      <c r="U13" s="9">
        <v>22.462</v>
      </c>
      <c r="V13" s="9">
        <v>7.07</v>
      </c>
      <c r="W13" s="9">
        <v>15.391999999999999</v>
      </c>
      <c r="X13" s="9">
        <v>179.714</v>
      </c>
      <c r="Y13" s="9">
        <v>98.085999999999999</v>
      </c>
      <c r="Z13" s="9">
        <v>81.628</v>
      </c>
      <c r="AA13" s="9">
        <v>113.303</v>
      </c>
      <c r="AB13" s="9">
        <v>76.201999999999998</v>
      </c>
      <c r="AC13" s="9">
        <v>37.101999999999997</v>
      </c>
      <c r="AD13" s="9">
        <v>45.304000000000002</v>
      </c>
      <c r="AE13" s="9">
        <v>18.344000000000001</v>
      </c>
      <c r="AF13" s="9">
        <v>26.96</v>
      </c>
      <c r="AG13" s="9">
        <v>21.106000000000002</v>
      </c>
      <c r="AH13" s="9">
        <v>3.54</v>
      </c>
      <c r="AI13" s="9">
        <v>17.565999999999999</v>
      </c>
      <c r="AJ13" s="9">
        <v>331.03800000000001</v>
      </c>
      <c r="AK13" s="9">
        <v>193.69200000000001</v>
      </c>
      <c r="AL13" s="9">
        <v>137.34700000000001</v>
      </c>
      <c r="AM13" s="9">
        <v>164.32</v>
      </c>
      <c r="AN13" s="9">
        <v>105.114</v>
      </c>
      <c r="AO13" s="9">
        <v>59.207000000000001</v>
      </c>
      <c r="AP13" s="9">
        <v>517.09900000000005</v>
      </c>
      <c r="AQ13" s="9">
        <v>259.46499999999997</v>
      </c>
      <c r="AR13" s="9">
        <v>257.63400000000001</v>
      </c>
      <c r="AS13" s="9">
        <v>4348.2</v>
      </c>
      <c r="AT13" s="9">
        <v>2344.4189999999999</v>
      </c>
      <c r="AU13" s="9">
        <v>2003.7809999999999</v>
      </c>
      <c r="AV13" s="9">
        <v>3697.0630000000001</v>
      </c>
      <c r="AW13" s="9">
        <v>1918.068</v>
      </c>
      <c r="AX13" s="9">
        <v>1778.9960000000001</v>
      </c>
      <c r="AY13" s="9">
        <v>3501.29</v>
      </c>
      <c r="AZ13" s="9">
        <v>1824.08</v>
      </c>
      <c r="BA13" s="9">
        <v>1677.21</v>
      </c>
      <c r="BB13" s="9">
        <v>105.471</v>
      </c>
      <c r="BC13" s="9">
        <v>52.23</v>
      </c>
      <c r="BD13" s="9">
        <v>53.241</v>
      </c>
      <c r="BE13" s="9">
        <v>88.296999999999997</v>
      </c>
      <c r="BF13" s="9">
        <v>40.652000000000001</v>
      </c>
      <c r="BG13" s="9">
        <v>47.643999999999998</v>
      </c>
      <c r="BH13" s="9">
        <v>2925.7730000000001</v>
      </c>
      <c r="BI13" s="9">
        <v>1558.8510000000001</v>
      </c>
      <c r="BJ13" s="9">
        <v>1366.922</v>
      </c>
      <c r="BK13" s="9">
        <v>207.798</v>
      </c>
      <c r="BL13" s="9">
        <v>75.775999999999996</v>
      </c>
      <c r="BM13" s="9">
        <v>132.02199999999999</v>
      </c>
      <c r="BN13" s="9">
        <v>65.988</v>
      </c>
      <c r="BO13" s="9">
        <v>43.444000000000003</v>
      </c>
      <c r="BP13" s="9">
        <v>22.544</v>
      </c>
      <c r="BQ13" s="9">
        <v>70.703999999999994</v>
      </c>
      <c r="BR13" s="9">
        <v>22.132000000000001</v>
      </c>
      <c r="BS13" s="9">
        <v>48.572000000000003</v>
      </c>
      <c r="BT13" s="9">
        <v>71.105000000000004</v>
      </c>
      <c r="BU13" s="9">
        <v>10.199999999999999</v>
      </c>
      <c r="BV13" s="9">
        <v>60.905999999999999</v>
      </c>
      <c r="BW13" s="9">
        <v>168.22499999999999</v>
      </c>
      <c r="BX13" s="9">
        <v>60.597999999999999</v>
      </c>
      <c r="BY13" s="9">
        <v>107.628</v>
      </c>
      <c r="BZ13" s="9">
        <v>57.069000000000003</v>
      </c>
      <c r="CA13" s="9">
        <v>37.814999999999998</v>
      </c>
      <c r="CB13" s="9">
        <v>19.254000000000001</v>
      </c>
      <c r="CC13" s="9">
        <v>61.658999999999999</v>
      </c>
      <c r="CD13" s="9">
        <v>14.503</v>
      </c>
      <c r="CE13" s="9">
        <v>47.155999999999999</v>
      </c>
      <c r="CF13" s="9">
        <v>49.497</v>
      </c>
      <c r="CG13" s="9">
        <v>8.2799999999999994</v>
      </c>
      <c r="CH13" s="9">
        <v>41.216999999999999</v>
      </c>
      <c r="CI13" s="9">
        <v>395.267</v>
      </c>
      <c r="CJ13" s="9">
        <v>222.84299999999999</v>
      </c>
      <c r="CK13" s="9">
        <v>172.42400000000001</v>
      </c>
      <c r="CL13" s="9">
        <v>493.01400000000001</v>
      </c>
      <c r="CM13" s="9">
        <v>255.245</v>
      </c>
      <c r="CN13" s="9">
        <v>237.76900000000001</v>
      </c>
      <c r="CO13" s="9">
        <v>3204.049</v>
      </c>
      <c r="CP13" s="9">
        <v>1662.8230000000001</v>
      </c>
      <c r="CQ13" s="9">
        <v>1541.2270000000001</v>
      </c>
      <c r="CR13" s="9">
        <v>409.90699999999998</v>
      </c>
      <c r="CS13" s="9">
        <v>206.38300000000001</v>
      </c>
      <c r="CT13" s="9">
        <v>203.524</v>
      </c>
      <c r="CU13" s="9">
        <v>3287.1559999999999</v>
      </c>
      <c r="CV13" s="9">
        <v>1711.6849999999999</v>
      </c>
      <c r="CW13" s="9">
        <v>1575.472</v>
      </c>
      <c r="CX13" s="9">
        <v>686.25599999999997</v>
      </c>
      <c r="CY13" s="9">
        <v>347.77800000000002</v>
      </c>
      <c r="CZ13" s="9">
        <v>338.47800000000001</v>
      </c>
      <c r="DA13" s="9">
        <v>216.66499999999999</v>
      </c>
      <c r="DB13" s="9">
        <v>113.85</v>
      </c>
      <c r="DC13" s="9">
        <v>102.815</v>
      </c>
      <c r="DD13" s="9">
        <v>276.34899999999999</v>
      </c>
      <c r="DE13" s="9">
        <v>141.39500000000001</v>
      </c>
      <c r="DF13" s="9">
        <v>134.95400000000001</v>
      </c>
      <c r="DG13" s="9">
        <v>193.24199999999999</v>
      </c>
      <c r="DH13" s="9">
        <v>92.533000000000001</v>
      </c>
      <c r="DI13" s="9">
        <v>100.709</v>
      </c>
      <c r="DJ13" s="9">
        <v>3010.8069999999998</v>
      </c>
      <c r="DK13" s="9">
        <v>1570.29</v>
      </c>
      <c r="DL13" s="9">
        <v>1440.5170000000001</v>
      </c>
      <c r="DM13" s="9">
        <v>651.13699999999994</v>
      </c>
      <c r="DN13" s="9">
        <v>426.35199999999998</v>
      </c>
      <c r="DO13" s="9">
        <v>224.785</v>
      </c>
      <c r="DP13" s="9">
        <v>432.59</v>
      </c>
      <c r="DQ13" s="9">
        <v>297.05099999999999</v>
      </c>
      <c r="DR13" s="9">
        <v>135.53899999999999</v>
      </c>
      <c r="DS13" s="9">
        <v>30.242999999999999</v>
      </c>
      <c r="DT13" s="9">
        <v>13.419</v>
      </c>
      <c r="DU13" s="9">
        <v>16.824000000000002</v>
      </c>
      <c r="DV13" s="9">
        <v>11.379</v>
      </c>
      <c r="DW13" s="9">
        <v>8.5090000000000003</v>
      </c>
      <c r="DX13" s="9">
        <v>2.87</v>
      </c>
      <c r="DY13" s="9">
        <v>4.7859999999999996</v>
      </c>
      <c r="DZ13" s="9">
        <v>2.4129999999999998</v>
      </c>
      <c r="EA13" s="9">
        <v>2.3730000000000002</v>
      </c>
      <c r="EB13" s="9">
        <v>14.077999999999999</v>
      </c>
      <c r="EC13" s="9">
        <v>2.4969999999999999</v>
      </c>
      <c r="ED13" s="9">
        <v>11.581</v>
      </c>
      <c r="EE13" s="9">
        <v>25.02</v>
      </c>
      <c r="EF13" s="9">
        <v>10.894</v>
      </c>
      <c r="EG13" s="9">
        <v>14.125</v>
      </c>
      <c r="EH13" s="9">
        <v>9.5850000000000009</v>
      </c>
      <c r="EI13" s="9">
        <v>6.1719999999999997</v>
      </c>
      <c r="EJ13" s="9">
        <v>3.4129999999999998</v>
      </c>
      <c r="EK13" s="9">
        <v>8.2349999999999994</v>
      </c>
      <c r="EL13" s="9">
        <v>3.3319999999999999</v>
      </c>
      <c r="EM13" s="9">
        <v>4.9029999999999996</v>
      </c>
      <c r="EN13" s="9">
        <v>7.1989999999999998</v>
      </c>
      <c r="EO13" s="9">
        <v>1.39</v>
      </c>
      <c r="EP13" s="9">
        <v>5.8090000000000002</v>
      </c>
      <c r="EQ13" s="9">
        <v>163.28399999999999</v>
      </c>
      <c r="ER13" s="9">
        <v>104.98699999999999</v>
      </c>
      <c r="ES13" s="9">
        <v>58.296999999999997</v>
      </c>
      <c r="ET13" s="9">
        <v>4222.7470000000003</v>
      </c>
      <c r="EU13" s="9">
        <v>2209.3339999999998</v>
      </c>
      <c r="EV13" s="9">
        <v>2013.413</v>
      </c>
      <c r="EW13" s="9">
        <v>380.233</v>
      </c>
      <c r="EX13" s="9">
        <v>206.96199999999999</v>
      </c>
      <c r="EY13" s="9">
        <v>173.27199999999999</v>
      </c>
      <c r="EZ13" s="9">
        <v>168.178</v>
      </c>
      <c r="FA13" s="9">
        <v>93.494</v>
      </c>
      <c r="FB13" s="9">
        <v>74.683999999999997</v>
      </c>
      <c r="FC13" s="9">
        <v>70.147999999999996</v>
      </c>
      <c r="FD13" s="9">
        <v>40.764000000000003</v>
      </c>
      <c r="FE13" s="9">
        <v>29.382999999999999</v>
      </c>
      <c r="FF13" s="9">
        <v>98.031000000000006</v>
      </c>
      <c r="FG13" s="9">
        <v>52.73</v>
      </c>
      <c r="FH13" s="9">
        <v>45.301000000000002</v>
      </c>
      <c r="FI13" s="9">
        <v>99.975999999999999</v>
      </c>
      <c r="FJ13" s="9">
        <v>57.671999999999997</v>
      </c>
      <c r="FK13" s="9">
        <v>42.304000000000002</v>
      </c>
      <c r="FL13" s="9">
        <v>67.2</v>
      </c>
      <c r="FM13" s="9">
        <v>35.281999999999996</v>
      </c>
      <c r="FN13" s="9">
        <v>31.917999999999999</v>
      </c>
      <c r="FO13" s="9">
        <v>47.405000000000001</v>
      </c>
      <c r="FP13" s="9">
        <v>31.431000000000001</v>
      </c>
      <c r="FQ13" s="9">
        <v>15.974</v>
      </c>
      <c r="FR13" s="9">
        <v>53.390999999999998</v>
      </c>
      <c r="FS13" s="9">
        <v>25.382999999999999</v>
      </c>
      <c r="FT13" s="9">
        <v>28.007999999999999</v>
      </c>
      <c r="FU13" s="9">
        <v>24.334</v>
      </c>
      <c r="FV13" s="9">
        <v>17.149000000000001</v>
      </c>
      <c r="FW13" s="9">
        <v>7.1849999999999996</v>
      </c>
      <c r="FX13" s="9">
        <v>15.472</v>
      </c>
      <c r="FY13" s="9">
        <v>5.2469999999999999</v>
      </c>
      <c r="FZ13" s="9">
        <v>10.224</v>
      </c>
      <c r="GA13" s="9">
        <v>13.586</v>
      </c>
      <c r="GB13" s="9">
        <v>2.9870000000000001</v>
      </c>
      <c r="GC13" s="9">
        <v>10.599</v>
      </c>
      <c r="GD13" s="9">
        <v>67.382000000000005</v>
      </c>
      <c r="GE13" s="9">
        <v>36.68</v>
      </c>
      <c r="GF13" s="9">
        <v>30.702000000000002</v>
      </c>
      <c r="GG13" s="9">
        <v>38.192999999999998</v>
      </c>
      <c r="GH13" s="9">
        <v>26.824999999999999</v>
      </c>
      <c r="GI13" s="9">
        <v>11.368</v>
      </c>
      <c r="GJ13" s="9">
        <v>19.73</v>
      </c>
      <c r="GK13" s="9">
        <v>8.8810000000000002</v>
      </c>
      <c r="GL13" s="9">
        <v>10.85</v>
      </c>
      <c r="GM13" s="9">
        <v>9.4580000000000002</v>
      </c>
      <c r="GN13" s="9">
        <v>0.97399999999999998</v>
      </c>
      <c r="GO13" s="9">
        <v>8.484</v>
      </c>
      <c r="GP13" s="9">
        <v>106.32599999999999</v>
      </c>
      <c r="GQ13" s="9">
        <v>57.618000000000002</v>
      </c>
      <c r="GR13" s="9">
        <v>48.707999999999998</v>
      </c>
      <c r="GS13" s="9">
        <v>61.851999999999997</v>
      </c>
      <c r="GT13" s="9">
        <v>35.875999999999998</v>
      </c>
      <c r="GU13" s="9">
        <v>25.975999999999999</v>
      </c>
      <c r="GV13" s="9">
        <v>212.05500000000001</v>
      </c>
      <c r="GW13" s="9">
        <v>113.468</v>
      </c>
      <c r="GX13" s="9">
        <v>98.587000000000003</v>
      </c>
      <c r="GY13" s="9">
        <v>3842.5140000000001</v>
      </c>
      <c r="GZ13" s="9">
        <v>2002.373</v>
      </c>
      <c r="HA13" s="9">
        <v>1840.1410000000001</v>
      </c>
      <c r="HB13" s="9">
        <v>2918.5520000000001</v>
      </c>
      <c r="HC13" s="9">
        <v>1395.077</v>
      </c>
      <c r="HD13" s="9">
        <v>1523.4749999999999</v>
      </c>
      <c r="HE13" s="9">
        <v>2822.1410000000001</v>
      </c>
      <c r="HF13" s="9">
        <v>1348.4480000000001</v>
      </c>
      <c r="HG13" s="9">
        <v>1473.693</v>
      </c>
      <c r="HH13" s="9">
        <v>56.503</v>
      </c>
      <c r="HI13" s="9">
        <v>23.591000000000001</v>
      </c>
      <c r="HJ13" s="9">
        <v>32.911999999999999</v>
      </c>
      <c r="HK13" s="9">
        <v>39.4</v>
      </c>
      <c r="HL13" s="9">
        <v>22.53</v>
      </c>
      <c r="HM13" s="9">
        <v>16.87</v>
      </c>
      <c r="HN13" s="9">
        <v>2363.3719999999998</v>
      </c>
      <c r="HO13" s="9">
        <v>1161.636</v>
      </c>
      <c r="HP13" s="9">
        <v>1201.7370000000001</v>
      </c>
      <c r="HQ13" s="9">
        <v>134.74600000000001</v>
      </c>
      <c r="HR13" s="9">
        <v>40.051000000000002</v>
      </c>
      <c r="HS13" s="9">
        <v>94.694999999999993</v>
      </c>
      <c r="HT13" s="9">
        <v>40.131999999999998</v>
      </c>
      <c r="HU13" s="9">
        <v>22.29</v>
      </c>
      <c r="HV13" s="9">
        <v>17.841999999999999</v>
      </c>
      <c r="HW13" s="9">
        <v>44.465000000000003</v>
      </c>
      <c r="HX13" s="9">
        <v>13.698</v>
      </c>
      <c r="HY13" s="9">
        <v>30.766999999999999</v>
      </c>
      <c r="HZ13" s="9">
        <v>50.149000000000001</v>
      </c>
      <c r="IA13" s="9">
        <v>4.0629999999999997</v>
      </c>
      <c r="IB13" s="9">
        <v>46.085999999999999</v>
      </c>
      <c r="IC13" s="9">
        <v>143.637</v>
      </c>
      <c r="ID13" s="9">
        <v>49.01</v>
      </c>
      <c r="IE13" s="9">
        <v>94.626999999999995</v>
      </c>
      <c r="IF13" s="9">
        <v>41.191000000000003</v>
      </c>
      <c r="IG13" s="9">
        <v>27.619</v>
      </c>
      <c r="IH13" s="9">
        <v>13.571999999999999</v>
      </c>
      <c r="II13" s="9">
        <v>51.262</v>
      </c>
      <c r="IJ13" s="9">
        <v>13.807</v>
      </c>
      <c r="IK13" s="9">
        <v>37.454999999999998</v>
      </c>
      <c r="IL13" s="9">
        <v>51.183999999999997</v>
      </c>
      <c r="IM13" s="9">
        <v>7.585</v>
      </c>
      <c r="IN13" s="9">
        <v>43.598999999999997</v>
      </c>
      <c r="IO13" s="9">
        <v>276.798</v>
      </c>
      <c r="IP13" s="9">
        <v>144.381</v>
      </c>
      <c r="IQ13" s="9">
        <v>132.417</v>
      </c>
    </row>
    <row r="14" spans="1:251">
      <c r="A14" s="10">
        <v>43132</v>
      </c>
      <c r="B14" s="9">
        <v>124.02800000000001</v>
      </c>
      <c r="C14" s="9">
        <v>342.16</v>
      </c>
      <c r="D14" s="9">
        <v>203.09</v>
      </c>
      <c r="E14" s="9">
        <v>139.07</v>
      </c>
      <c r="F14" s="9">
        <v>210.648</v>
      </c>
      <c r="G14" s="9">
        <v>124.559</v>
      </c>
      <c r="H14" s="9">
        <v>86.088999999999999</v>
      </c>
      <c r="I14" s="9">
        <v>191.917</v>
      </c>
      <c r="J14" s="9">
        <v>117.113</v>
      </c>
      <c r="K14" s="9">
        <v>74.804000000000002</v>
      </c>
      <c r="L14" s="9">
        <v>181.893</v>
      </c>
      <c r="M14" s="9">
        <v>97.492000000000004</v>
      </c>
      <c r="N14" s="9">
        <v>84.402000000000001</v>
      </c>
      <c r="O14" s="9">
        <v>85.007999999999996</v>
      </c>
      <c r="P14" s="9">
        <v>57.893999999999998</v>
      </c>
      <c r="Q14" s="9">
        <v>27.113</v>
      </c>
      <c r="R14" s="9">
        <v>64.468999999999994</v>
      </c>
      <c r="S14" s="9">
        <v>32.317999999999998</v>
      </c>
      <c r="T14" s="9">
        <v>32.152000000000001</v>
      </c>
      <c r="U14" s="9">
        <v>32.415999999999997</v>
      </c>
      <c r="V14" s="9">
        <v>7.28</v>
      </c>
      <c r="W14" s="9">
        <v>25.135999999999999</v>
      </c>
      <c r="X14" s="9">
        <v>180.53</v>
      </c>
      <c r="Y14" s="9">
        <v>114.28</v>
      </c>
      <c r="Z14" s="9">
        <v>66.25</v>
      </c>
      <c r="AA14" s="9">
        <v>121.14400000000001</v>
      </c>
      <c r="AB14" s="9">
        <v>88.914000000000001</v>
      </c>
      <c r="AC14" s="9">
        <v>32.229999999999997</v>
      </c>
      <c r="AD14" s="9">
        <v>33.536999999999999</v>
      </c>
      <c r="AE14" s="9">
        <v>16.733000000000001</v>
      </c>
      <c r="AF14" s="9">
        <v>16.803999999999998</v>
      </c>
      <c r="AG14" s="9">
        <v>25.849</v>
      </c>
      <c r="AH14" s="9">
        <v>8.6329999999999991</v>
      </c>
      <c r="AI14" s="9">
        <v>17.216000000000001</v>
      </c>
      <c r="AJ14" s="9">
        <v>383.05500000000001</v>
      </c>
      <c r="AK14" s="9">
        <v>226.423</v>
      </c>
      <c r="AL14" s="9">
        <v>156.631</v>
      </c>
      <c r="AM14" s="9">
        <v>171.286</v>
      </c>
      <c r="AN14" s="9">
        <v>102.462</v>
      </c>
      <c r="AO14" s="9">
        <v>68.823999999999998</v>
      </c>
      <c r="AP14" s="9">
        <v>569.03200000000004</v>
      </c>
      <c r="AQ14" s="9">
        <v>267.16399999999999</v>
      </c>
      <c r="AR14" s="9">
        <v>301.86799999999999</v>
      </c>
      <c r="AS14" s="9">
        <v>4384.7740000000003</v>
      </c>
      <c r="AT14" s="9">
        <v>2338.6680000000001</v>
      </c>
      <c r="AU14" s="9">
        <v>2046.106</v>
      </c>
      <c r="AV14" s="9">
        <v>3708.5320000000002</v>
      </c>
      <c r="AW14" s="9">
        <v>1902.5219999999999</v>
      </c>
      <c r="AX14" s="9">
        <v>1806.009</v>
      </c>
      <c r="AY14" s="9">
        <v>3471.3310000000001</v>
      </c>
      <c r="AZ14" s="9">
        <v>1779.462</v>
      </c>
      <c r="BA14" s="9">
        <v>1691.8689999999999</v>
      </c>
      <c r="BB14" s="9">
        <v>121.262</v>
      </c>
      <c r="BC14" s="9">
        <v>58.238</v>
      </c>
      <c r="BD14" s="9">
        <v>63.024000000000001</v>
      </c>
      <c r="BE14" s="9">
        <v>113.23699999999999</v>
      </c>
      <c r="BF14" s="9">
        <v>64.822999999999993</v>
      </c>
      <c r="BG14" s="9">
        <v>48.414000000000001</v>
      </c>
      <c r="BH14" s="9">
        <v>2942.386</v>
      </c>
      <c r="BI14" s="9">
        <v>1556.9059999999999</v>
      </c>
      <c r="BJ14" s="9">
        <v>1385.479</v>
      </c>
      <c r="BK14" s="9">
        <v>225.72</v>
      </c>
      <c r="BL14" s="9">
        <v>72.603999999999999</v>
      </c>
      <c r="BM14" s="9">
        <v>153.11500000000001</v>
      </c>
      <c r="BN14" s="9">
        <v>73.418999999999997</v>
      </c>
      <c r="BO14" s="9">
        <v>44.319000000000003</v>
      </c>
      <c r="BP14" s="9">
        <v>29.100999999999999</v>
      </c>
      <c r="BQ14" s="9">
        <v>66.686000000000007</v>
      </c>
      <c r="BR14" s="9">
        <v>20.375</v>
      </c>
      <c r="BS14" s="9">
        <v>46.311</v>
      </c>
      <c r="BT14" s="9">
        <v>85.614999999999995</v>
      </c>
      <c r="BU14" s="9">
        <v>7.9109999999999996</v>
      </c>
      <c r="BV14" s="9">
        <v>77.703999999999994</v>
      </c>
      <c r="BW14" s="9">
        <v>156.70699999999999</v>
      </c>
      <c r="BX14" s="9">
        <v>51.905000000000001</v>
      </c>
      <c r="BY14" s="9">
        <v>104.803</v>
      </c>
      <c r="BZ14" s="9">
        <v>44.662999999999997</v>
      </c>
      <c r="CA14" s="9">
        <v>28.547999999999998</v>
      </c>
      <c r="CB14" s="9">
        <v>16.114999999999998</v>
      </c>
      <c r="CC14" s="9">
        <v>69.513999999999996</v>
      </c>
      <c r="CD14" s="9">
        <v>16.544</v>
      </c>
      <c r="CE14" s="9">
        <v>52.97</v>
      </c>
      <c r="CF14" s="9">
        <v>42.53</v>
      </c>
      <c r="CG14" s="9">
        <v>6.8129999999999997</v>
      </c>
      <c r="CH14" s="9">
        <v>35.716999999999999</v>
      </c>
      <c r="CI14" s="9">
        <v>383.71899999999999</v>
      </c>
      <c r="CJ14" s="9">
        <v>221.107</v>
      </c>
      <c r="CK14" s="9">
        <v>162.61199999999999</v>
      </c>
      <c r="CL14" s="9">
        <v>517.678</v>
      </c>
      <c r="CM14" s="9">
        <v>274.34800000000001</v>
      </c>
      <c r="CN14" s="9">
        <v>243.33</v>
      </c>
      <c r="CO14" s="9">
        <v>3190.8539999999998</v>
      </c>
      <c r="CP14" s="9">
        <v>1628.174</v>
      </c>
      <c r="CQ14" s="9">
        <v>1562.6790000000001</v>
      </c>
      <c r="CR14" s="9">
        <v>460.57100000000003</v>
      </c>
      <c r="CS14" s="9">
        <v>224.113</v>
      </c>
      <c r="CT14" s="9">
        <v>236.45699999999999</v>
      </c>
      <c r="CU14" s="9">
        <v>3247.9609999999998</v>
      </c>
      <c r="CV14" s="9">
        <v>1678.4090000000001</v>
      </c>
      <c r="CW14" s="9">
        <v>1569.5519999999999</v>
      </c>
      <c r="CX14" s="9">
        <v>721.98800000000006</v>
      </c>
      <c r="CY14" s="9">
        <v>370.65699999999998</v>
      </c>
      <c r="CZ14" s="9">
        <v>351.33100000000002</v>
      </c>
      <c r="DA14" s="9">
        <v>256.26100000000002</v>
      </c>
      <c r="DB14" s="9">
        <v>127.804</v>
      </c>
      <c r="DC14" s="9">
        <v>128.45699999999999</v>
      </c>
      <c r="DD14" s="9">
        <v>261.41699999999997</v>
      </c>
      <c r="DE14" s="9">
        <v>146.54400000000001</v>
      </c>
      <c r="DF14" s="9">
        <v>114.873</v>
      </c>
      <c r="DG14" s="9">
        <v>204.31</v>
      </c>
      <c r="DH14" s="9">
        <v>96.308999999999997</v>
      </c>
      <c r="DI14" s="9">
        <v>108.001</v>
      </c>
      <c r="DJ14" s="9">
        <v>2986.5439999999999</v>
      </c>
      <c r="DK14" s="9">
        <v>1531.865</v>
      </c>
      <c r="DL14" s="9">
        <v>1454.6790000000001</v>
      </c>
      <c r="DM14" s="9">
        <v>676.24300000000005</v>
      </c>
      <c r="DN14" s="9">
        <v>436.14600000000002</v>
      </c>
      <c r="DO14" s="9">
        <v>240.096</v>
      </c>
      <c r="DP14" s="9">
        <v>444.15899999999999</v>
      </c>
      <c r="DQ14" s="9">
        <v>295.399</v>
      </c>
      <c r="DR14" s="9">
        <v>148.76</v>
      </c>
      <c r="DS14" s="9">
        <v>32.195</v>
      </c>
      <c r="DT14" s="9">
        <v>16.462</v>
      </c>
      <c r="DU14" s="9">
        <v>15.733000000000001</v>
      </c>
      <c r="DV14" s="9">
        <v>12.87</v>
      </c>
      <c r="DW14" s="9">
        <v>10.266</v>
      </c>
      <c r="DX14" s="9">
        <v>2.6040000000000001</v>
      </c>
      <c r="DY14" s="9">
        <v>6.024</v>
      </c>
      <c r="DZ14" s="9">
        <v>3.7770000000000001</v>
      </c>
      <c r="EA14" s="9">
        <v>2.2469999999999999</v>
      </c>
      <c r="EB14" s="9">
        <v>13.301</v>
      </c>
      <c r="EC14" s="9">
        <v>2.42</v>
      </c>
      <c r="ED14" s="9">
        <v>10.882</v>
      </c>
      <c r="EE14" s="9">
        <v>30.23</v>
      </c>
      <c r="EF14" s="9">
        <v>14.256</v>
      </c>
      <c r="EG14" s="9">
        <v>15.974</v>
      </c>
      <c r="EH14" s="9">
        <v>10.922000000000001</v>
      </c>
      <c r="EI14" s="9">
        <v>7.5229999999999997</v>
      </c>
      <c r="EJ14" s="9">
        <v>3.399</v>
      </c>
      <c r="EK14" s="9">
        <v>10.353999999999999</v>
      </c>
      <c r="EL14" s="9">
        <v>4.87</v>
      </c>
      <c r="EM14" s="9">
        <v>5.484</v>
      </c>
      <c r="EN14" s="9">
        <v>8.9540000000000006</v>
      </c>
      <c r="EO14" s="9">
        <v>1.863</v>
      </c>
      <c r="EP14" s="9">
        <v>7.0910000000000002</v>
      </c>
      <c r="EQ14" s="9">
        <v>169.65899999999999</v>
      </c>
      <c r="ER14" s="9">
        <v>110.03</v>
      </c>
      <c r="ES14" s="9">
        <v>59.628999999999998</v>
      </c>
      <c r="ET14" s="9">
        <v>4309.6490000000003</v>
      </c>
      <c r="EU14" s="9">
        <v>2248.6309999999999</v>
      </c>
      <c r="EV14" s="9">
        <v>2061.0189999999998</v>
      </c>
      <c r="EW14" s="9">
        <v>453.77</v>
      </c>
      <c r="EX14" s="9">
        <v>239.43899999999999</v>
      </c>
      <c r="EY14" s="9">
        <v>214.33199999999999</v>
      </c>
      <c r="EZ14" s="9">
        <v>194.97499999999999</v>
      </c>
      <c r="FA14" s="9">
        <v>113.03100000000001</v>
      </c>
      <c r="FB14" s="9">
        <v>81.944000000000003</v>
      </c>
      <c r="FC14" s="9">
        <v>91.504999999999995</v>
      </c>
      <c r="FD14" s="9">
        <v>49.843000000000004</v>
      </c>
      <c r="FE14" s="9">
        <v>41.661999999999999</v>
      </c>
      <c r="FF14" s="9">
        <v>102.818</v>
      </c>
      <c r="FG14" s="9">
        <v>63.072000000000003</v>
      </c>
      <c r="FH14" s="9">
        <v>39.746000000000002</v>
      </c>
      <c r="FI14" s="9">
        <v>126.586</v>
      </c>
      <c r="FJ14" s="9">
        <v>70.647000000000006</v>
      </c>
      <c r="FK14" s="9">
        <v>55.939</v>
      </c>
      <c r="FL14" s="9">
        <v>67.347999999999999</v>
      </c>
      <c r="FM14" s="9">
        <v>41.765999999999998</v>
      </c>
      <c r="FN14" s="9">
        <v>25.582000000000001</v>
      </c>
      <c r="FO14" s="9">
        <v>59.622</v>
      </c>
      <c r="FP14" s="9">
        <v>37.384999999999998</v>
      </c>
      <c r="FQ14" s="9">
        <v>22.236999999999998</v>
      </c>
      <c r="FR14" s="9">
        <v>56.276000000000003</v>
      </c>
      <c r="FS14" s="9">
        <v>31.565000000000001</v>
      </c>
      <c r="FT14" s="9">
        <v>24.710999999999999</v>
      </c>
      <c r="FU14" s="9">
        <v>28.206</v>
      </c>
      <c r="FV14" s="9">
        <v>19.568999999999999</v>
      </c>
      <c r="FW14" s="9">
        <v>8.6379999999999999</v>
      </c>
      <c r="FX14" s="9">
        <v>15.211</v>
      </c>
      <c r="FY14" s="9">
        <v>8.0869999999999997</v>
      </c>
      <c r="FZ14" s="9">
        <v>7.1239999999999997</v>
      </c>
      <c r="GA14" s="9">
        <v>12.859</v>
      </c>
      <c r="GB14" s="9">
        <v>3.9089999999999998</v>
      </c>
      <c r="GC14" s="9">
        <v>8.9499999999999993</v>
      </c>
      <c r="GD14" s="9">
        <v>79.076999999999998</v>
      </c>
      <c r="GE14" s="9">
        <v>44.081000000000003</v>
      </c>
      <c r="GF14" s="9">
        <v>34.996000000000002</v>
      </c>
      <c r="GG14" s="9">
        <v>38.825000000000003</v>
      </c>
      <c r="GH14" s="9">
        <v>29.594000000000001</v>
      </c>
      <c r="GI14" s="9">
        <v>9.23</v>
      </c>
      <c r="GJ14" s="9">
        <v>22.78</v>
      </c>
      <c r="GK14" s="9">
        <v>10.593999999999999</v>
      </c>
      <c r="GL14" s="9">
        <v>12.186999999999999</v>
      </c>
      <c r="GM14" s="9">
        <v>17.472000000000001</v>
      </c>
      <c r="GN14" s="9">
        <v>3.8929999999999998</v>
      </c>
      <c r="GO14" s="9">
        <v>13.579000000000001</v>
      </c>
      <c r="GP14" s="9">
        <v>129.43299999999999</v>
      </c>
      <c r="GQ14" s="9">
        <v>71.462999999999994</v>
      </c>
      <c r="GR14" s="9">
        <v>57.969000000000001</v>
      </c>
      <c r="GS14" s="9">
        <v>65.542000000000002</v>
      </c>
      <c r="GT14" s="9">
        <v>41.567999999999998</v>
      </c>
      <c r="GU14" s="9">
        <v>23.975000000000001</v>
      </c>
      <c r="GV14" s="9">
        <v>258.79500000000002</v>
      </c>
      <c r="GW14" s="9">
        <v>126.408</v>
      </c>
      <c r="GX14" s="9">
        <v>132.38800000000001</v>
      </c>
      <c r="GY14" s="9">
        <v>3855.8789999999999</v>
      </c>
      <c r="GZ14" s="9">
        <v>2009.192</v>
      </c>
      <c r="HA14" s="9">
        <v>1846.6869999999999</v>
      </c>
      <c r="HB14" s="9">
        <v>2948.6819999999998</v>
      </c>
      <c r="HC14" s="9">
        <v>1397.3219999999999</v>
      </c>
      <c r="HD14" s="9">
        <v>1551.36</v>
      </c>
      <c r="HE14" s="9">
        <v>2843.2469999999998</v>
      </c>
      <c r="HF14" s="9">
        <v>1355.45</v>
      </c>
      <c r="HG14" s="9">
        <v>1487.797</v>
      </c>
      <c r="HH14" s="9">
        <v>55.725999999999999</v>
      </c>
      <c r="HI14" s="9">
        <v>22.722000000000001</v>
      </c>
      <c r="HJ14" s="9">
        <v>33.003999999999998</v>
      </c>
      <c r="HK14" s="9">
        <v>48.25</v>
      </c>
      <c r="HL14" s="9">
        <v>17.859000000000002</v>
      </c>
      <c r="HM14" s="9">
        <v>30.390999999999998</v>
      </c>
      <c r="HN14" s="9">
        <v>2379.96</v>
      </c>
      <c r="HO14" s="9">
        <v>1169.48</v>
      </c>
      <c r="HP14" s="9">
        <v>1210.479</v>
      </c>
      <c r="HQ14" s="9">
        <v>122.70399999999999</v>
      </c>
      <c r="HR14" s="9">
        <v>41.127000000000002</v>
      </c>
      <c r="HS14" s="9">
        <v>81.575999999999993</v>
      </c>
      <c r="HT14" s="9">
        <v>44.728999999999999</v>
      </c>
      <c r="HU14" s="9">
        <v>24.975000000000001</v>
      </c>
      <c r="HV14" s="9">
        <v>19.754999999999999</v>
      </c>
      <c r="HW14" s="9">
        <v>33.478000000000002</v>
      </c>
      <c r="HX14" s="9">
        <v>8.5090000000000003</v>
      </c>
      <c r="HY14" s="9">
        <v>24.969000000000001</v>
      </c>
      <c r="HZ14" s="9">
        <v>44.496000000000002</v>
      </c>
      <c r="IA14" s="9">
        <v>7.6429999999999998</v>
      </c>
      <c r="IB14" s="9">
        <v>36.853000000000002</v>
      </c>
      <c r="IC14" s="9">
        <v>154.99100000000001</v>
      </c>
      <c r="ID14" s="9">
        <v>42.851999999999997</v>
      </c>
      <c r="IE14" s="9">
        <v>112.139</v>
      </c>
      <c r="IF14" s="9">
        <v>47.244</v>
      </c>
      <c r="IG14" s="9">
        <v>28.884</v>
      </c>
      <c r="IH14" s="9">
        <v>18.361000000000001</v>
      </c>
      <c r="II14" s="9">
        <v>41.912999999999997</v>
      </c>
      <c r="IJ14" s="9">
        <v>7.556</v>
      </c>
      <c r="IK14" s="9">
        <v>34.357999999999997</v>
      </c>
      <c r="IL14" s="9">
        <v>65.832999999999998</v>
      </c>
      <c r="IM14" s="9">
        <v>6.4130000000000003</v>
      </c>
      <c r="IN14" s="9">
        <v>59.42</v>
      </c>
      <c r="IO14" s="9">
        <v>291.02699999999999</v>
      </c>
      <c r="IP14" s="9">
        <v>143.86199999999999</v>
      </c>
      <c r="IQ14" s="9">
        <v>147.166</v>
      </c>
    </row>
    <row r="15" spans="1:251">
      <c r="A15" s="10">
        <v>43497</v>
      </c>
      <c r="B15" s="9">
        <v>126.301</v>
      </c>
      <c r="C15" s="9">
        <v>338.553</v>
      </c>
      <c r="D15" s="9">
        <v>186.73500000000001</v>
      </c>
      <c r="E15" s="9">
        <v>151.81800000000001</v>
      </c>
      <c r="F15" s="9">
        <v>222.82900000000001</v>
      </c>
      <c r="G15" s="9">
        <v>126.325</v>
      </c>
      <c r="H15" s="9">
        <v>96.503</v>
      </c>
      <c r="I15" s="9">
        <v>196.51599999999999</v>
      </c>
      <c r="J15" s="9">
        <v>117.193</v>
      </c>
      <c r="K15" s="9">
        <v>79.322999999999993</v>
      </c>
      <c r="L15" s="9">
        <v>184.364</v>
      </c>
      <c r="M15" s="9">
        <v>98.456000000000003</v>
      </c>
      <c r="N15" s="9">
        <v>85.908000000000001</v>
      </c>
      <c r="O15" s="9">
        <v>70.266000000000005</v>
      </c>
      <c r="P15" s="9">
        <v>52.04</v>
      </c>
      <c r="Q15" s="9">
        <v>18.225999999999999</v>
      </c>
      <c r="R15" s="9">
        <v>74.561999999999998</v>
      </c>
      <c r="S15" s="9">
        <v>34.168999999999997</v>
      </c>
      <c r="T15" s="9">
        <v>40.393000000000001</v>
      </c>
      <c r="U15" s="9">
        <v>39.536000000000001</v>
      </c>
      <c r="V15" s="9">
        <v>12.247999999999999</v>
      </c>
      <c r="W15" s="9">
        <v>27.288</v>
      </c>
      <c r="X15" s="9">
        <v>183.03</v>
      </c>
      <c r="Y15" s="9">
        <v>98.515000000000001</v>
      </c>
      <c r="Z15" s="9">
        <v>84.516000000000005</v>
      </c>
      <c r="AA15" s="9">
        <v>113.438</v>
      </c>
      <c r="AB15" s="9">
        <v>75.424000000000007</v>
      </c>
      <c r="AC15" s="9">
        <v>38.015000000000001</v>
      </c>
      <c r="AD15" s="9">
        <v>49.454999999999998</v>
      </c>
      <c r="AE15" s="9">
        <v>18.777999999999999</v>
      </c>
      <c r="AF15" s="9">
        <v>30.675999999999998</v>
      </c>
      <c r="AG15" s="9">
        <v>20.137</v>
      </c>
      <c r="AH15" s="9">
        <v>4.3129999999999997</v>
      </c>
      <c r="AI15" s="9">
        <v>15.824999999999999</v>
      </c>
      <c r="AJ15" s="9">
        <v>387.70100000000002</v>
      </c>
      <c r="AK15" s="9">
        <v>208.20699999999999</v>
      </c>
      <c r="AL15" s="9">
        <v>179.494</v>
      </c>
      <c r="AM15" s="9">
        <v>176.209</v>
      </c>
      <c r="AN15" s="9">
        <v>105.95699999999999</v>
      </c>
      <c r="AO15" s="9">
        <v>70.251999999999995</v>
      </c>
      <c r="AP15" s="9">
        <v>559.13800000000003</v>
      </c>
      <c r="AQ15" s="9">
        <v>258.75099999999998</v>
      </c>
      <c r="AR15" s="9">
        <v>300.387</v>
      </c>
      <c r="AS15" s="9">
        <v>4501.8180000000002</v>
      </c>
      <c r="AT15" s="9">
        <v>2421.2339999999999</v>
      </c>
      <c r="AU15" s="9">
        <v>2080.5839999999998</v>
      </c>
      <c r="AV15" s="9">
        <v>3791.9209999999998</v>
      </c>
      <c r="AW15" s="9">
        <v>1967.5989999999999</v>
      </c>
      <c r="AX15" s="9">
        <v>1824.3219999999999</v>
      </c>
      <c r="AY15" s="9">
        <v>3553.6039999999998</v>
      </c>
      <c r="AZ15" s="9">
        <v>1853.9570000000001</v>
      </c>
      <c r="BA15" s="9">
        <v>1699.6469999999999</v>
      </c>
      <c r="BB15" s="9">
        <v>125.482</v>
      </c>
      <c r="BC15" s="9">
        <v>57.404000000000003</v>
      </c>
      <c r="BD15" s="9">
        <v>68.078999999999994</v>
      </c>
      <c r="BE15" s="9">
        <v>111.48099999999999</v>
      </c>
      <c r="BF15" s="9">
        <v>55.323999999999998</v>
      </c>
      <c r="BG15" s="9">
        <v>56.156999999999996</v>
      </c>
      <c r="BH15" s="9">
        <v>3007.192</v>
      </c>
      <c r="BI15" s="9">
        <v>1631.8989999999999</v>
      </c>
      <c r="BJ15" s="9">
        <v>1375.2929999999999</v>
      </c>
      <c r="BK15" s="9">
        <v>201.41200000000001</v>
      </c>
      <c r="BL15" s="9">
        <v>59.795999999999999</v>
      </c>
      <c r="BM15" s="9">
        <v>141.61600000000001</v>
      </c>
      <c r="BN15" s="9">
        <v>55.238</v>
      </c>
      <c r="BO15" s="9">
        <v>33.843000000000004</v>
      </c>
      <c r="BP15" s="9">
        <v>21.395</v>
      </c>
      <c r="BQ15" s="9">
        <v>61.218000000000004</v>
      </c>
      <c r="BR15" s="9">
        <v>15.464</v>
      </c>
      <c r="BS15" s="9">
        <v>45.753</v>
      </c>
      <c r="BT15" s="9">
        <v>84.956000000000003</v>
      </c>
      <c r="BU15" s="9">
        <v>10.488</v>
      </c>
      <c r="BV15" s="9">
        <v>74.468000000000004</v>
      </c>
      <c r="BW15" s="9">
        <v>163.899</v>
      </c>
      <c r="BX15" s="9">
        <v>52.584000000000003</v>
      </c>
      <c r="BY15" s="9">
        <v>111.31399999999999</v>
      </c>
      <c r="BZ15" s="9">
        <v>60.73</v>
      </c>
      <c r="CA15" s="9">
        <v>39.686</v>
      </c>
      <c r="CB15" s="9">
        <v>21.044</v>
      </c>
      <c r="CC15" s="9">
        <v>54.963999999999999</v>
      </c>
      <c r="CD15" s="9">
        <v>5.601</v>
      </c>
      <c r="CE15" s="9">
        <v>49.363</v>
      </c>
      <c r="CF15" s="9">
        <v>48.204000000000001</v>
      </c>
      <c r="CG15" s="9">
        <v>7.298</v>
      </c>
      <c r="CH15" s="9">
        <v>40.906999999999996</v>
      </c>
      <c r="CI15" s="9">
        <v>419.41800000000001</v>
      </c>
      <c r="CJ15" s="9">
        <v>223.32</v>
      </c>
      <c r="CK15" s="9">
        <v>196.09800000000001</v>
      </c>
      <c r="CL15" s="9">
        <v>575.173</v>
      </c>
      <c r="CM15" s="9">
        <v>314.41800000000001</v>
      </c>
      <c r="CN15" s="9">
        <v>260.755</v>
      </c>
      <c r="CO15" s="9">
        <v>3216.748</v>
      </c>
      <c r="CP15" s="9">
        <v>1653.182</v>
      </c>
      <c r="CQ15" s="9">
        <v>1563.567</v>
      </c>
      <c r="CR15" s="9">
        <v>481.84800000000001</v>
      </c>
      <c r="CS15" s="9">
        <v>247.37299999999999</v>
      </c>
      <c r="CT15" s="9">
        <v>234.47499999999999</v>
      </c>
      <c r="CU15" s="9">
        <v>3310.0729999999999</v>
      </c>
      <c r="CV15" s="9">
        <v>1720.2260000000001</v>
      </c>
      <c r="CW15" s="9">
        <v>1589.847</v>
      </c>
      <c r="CX15" s="9">
        <v>791.10799999999995</v>
      </c>
      <c r="CY15" s="9">
        <v>420.87</v>
      </c>
      <c r="CZ15" s="9">
        <v>370.238</v>
      </c>
      <c r="DA15" s="9">
        <v>265.91300000000001</v>
      </c>
      <c r="DB15" s="9">
        <v>140.92099999999999</v>
      </c>
      <c r="DC15" s="9">
        <v>124.992</v>
      </c>
      <c r="DD15" s="9">
        <v>309.26</v>
      </c>
      <c r="DE15" s="9">
        <v>173.49700000000001</v>
      </c>
      <c r="DF15" s="9">
        <v>135.76300000000001</v>
      </c>
      <c r="DG15" s="9">
        <v>215.935</v>
      </c>
      <c r="DH15" s="9">
        <v>106.452</v>
      </c>
      <c r="DI15" s="9">
        <v>109.483</v>
      </c>
      <c r="DJ15" s="9">
        <v>3000.8130000000001</v>
      </c>
      <c r="DK15" s="9">
        <v>1546.73</v>
      </c>
      <c r="DL15" s="9">
        <v>1454.0840000000001</v>
      </c>
      <c r="DM15" s="9">
        <v>709.89700000000005</v>
      </c>
      <c r="DN15" s="9">
        <v>453.63499999999999</v>
      </c>
      <c r="DO15" s="9">
        <v>256.262</v>
      </c>
      <c r="DP15" s="9">
        <v>439.55700000000002</v>
      </c>
      <c r="DQ15" s="9">
        <v>292.72300000000001</v>
      </c>
      <c r="DR15" s="9">
        <v>146.83500000000001</v>
      </c>
      <c r="DS15" s="9">
        <v>36.433</v>
      </c>
      <c r="DT15" s="9">
        <v>19.552</v>
      </c>
      <c r="DU15" s="9">
        <v>16.881</v>
      </c>
      <c r="DV15" s="9">
        <v>13.914</v>
      </c>
      <c r="DW15" s="9">
        <v>11.919</v>
      </c>
      <c r="DX15" s="9">
        <v>1.9950000000000001</v>
      </c>
      <c r="DY15" s="9">
        <v>7.2919999999999998</v>
      </c>
      <c r="DZ15" s="9">
        <v>3.5539999999999998</v>
      </c>
      <c r="EA15" s="9">
        <v>3.7389999999999999</v>
      </c>
      <c r="EB15" s="9">
        <v>15.226000000000001</v>
      </c>
      <c r="EC15" s="9">
        <v>4.0789999999999997</v>
      </c>
      <c r="ED15" s="9">
        <v>11.147</v>
      </c>
      <c r="EE15" s="9">
        <v>33.692</v>
      </c>
      <c r="EF15" s="9">
        <v>18.707999999999998</v>
      </c>
      <c r="EG15" s="9">
        <v>14.983000000000001</v>
      </c>
      <c r="EH15" s="9">
        <v>12.348000000000001</v>
      </c>
      <c r="EI15" s="9">
        <v>8.5739999999999998</v>
      </c>
      <c r="EJ15" s="9">
        <v>3.774</v>
      </c>
      <c r="EK15" s="9">
        <v>11.058999999999999</v>
      </c>
      <c r="EL15" s="9">
        <v>6.78</v>
      </c>
      <c r="EM15" s="9">
        <v>4.2789999999999999</v>
      </c>
      <c r="EN15" s="9">
        <v>10.285</v>
      </c>
      <c r="EO15" s="9">
        <v>3.355</v>
      </c>
      <c r="EP15" s="9">
        <v>6.93</v>
      </c>
      <c r="EQ15" s="9">
        <v>200.215</v>
      </c>
      <c r="ER15" s="9">
        <v>122.651</v>
      </c>
      <c r="ES15" s="9">
        <v>77.563999999999993</v>
      </c>
      <c r="ET15" s="9">
        <v>4386.866</v>
      </c>
      <c r="EU15" s="9">
        <v>2281.8270000000002</v>
      </c>
      <c r="EV15" s="9">
        <v>2105.0390000000002</v>
      </c>
      <c r="EW15" s="9">
        <v>452.89800000000002</v>
      </c>
      <c r="EX15" s="9">
        <v>239.92699999999999</v>
      </c>
      <c r="EY15" s="9">
        <v>212.971</v>
      </c>
      <c r="EZ15" s="9">
        <v>209.06299999999999</v>
      </c>
      <c r="FA15" s="9">
        <v>122.01</v>
      </c>
      <c r="FB15" s="9">
        <v>87.054000000000002</v>
      </c>
      <c r="FC15" s="9">
        <v>96.025999999999996</v>
      </c>
      <c r="FD15" s="9">
        <v>52.753999999999998</v>
      </c>
      <c r="FE15" s="9">
        <v>43.271999999999998</v>
      </c>
      <c r="FF15" s="9">
        <v>112.271</v>
      </c>
      <c r="FG15" s="9">
        <v>68.590999999999994</v>
      </c>
      <c r="FH15" s="9">
        <v>43.68</v>
      </c>
      <c r="FI15" s="9">
        <v>126.381</v>
      </c>
      <c r="FJ15" s="9">
        <v>70.408000000000001</v>
      </c>
      <c r="FK15" s="9">
        <v>55.972999999999999</v>
      </c>
      <c r="FL15" s="9">
        <v>81.915999999999997</v>
      </c>
      <c r="FM15" s="9">
        <v>50.936999999999998</v>
      </c>
      <c r="FN15" s="9">
        <v>30.978999999999999</v>
      </c>
      <c r="FO15" s="9">
        <v>66.787999999999997</v>
      </c>
      <c r="FP15" s="9">
        <v>40.917000000000002</v>
      </c>
      <c r="FQ15" s="9">
        <v>25.870999999999999</v>
      </c>
      <c r="FR15" s="9">
        <v>60.258000000000003</v>
      </c>
      <c r="FS15" s="9">
        <v>32.944000000000003</v>
      </c>
      <c r="FT15" s="9">
        <v>27.314</v>
      </c>
      <c r="FU15" s="9">
        <v>28.765000000000001</v>
      </c>
      <c r="FV15" s="9">
        <v>25.584</v>
      </c>
      <c r="FW15" s="9">
        <v>3.18</v>
      </c>
      <c r="FX15" s="9">
        <v>21.469000000000001</v>
      </c>
      <c r="FY15" s="9">
        <v>6.7990000000000004</v>
      </c>
      <c r="FZ15" s="9">
        <v>14.67</v>
      </c>
      <c r="GA15" s="9">
        <v>10.023999999999999</v>
      </c>
      <c r="GB15" s="9">
        <v>0.56000000000000005</v>
      </c>
      <c r="GC15" s="9">
        <v>9.4640000000000004</v>
      </c>
      <c r="GD15" s="9">
        <v>82.018000000000001</v>
      </c>
      <c r="GE15" s="9">
        <v>48.149000000000001</v>
      </c>
      <c r="GF15" s="9">
        <v>33.869</v>
      </c>
      <c r="GG15" s="9">
        <v>44.893999999999998</v>
      </c>
      <c r="GH15" s="9">
        <v>31.72</v>
      </c>
      <c r="GI15" s="9">
        <v>13.173999999999999</v>
      </c>
      <c r="GJ15" s="9">
        <v>23.815000000000001</v>
      </c>
      <c r="GK15" s="9">
        <v>13.843</v>
      </c>
      <c r="GL15" s="9">
        <v>9.9719999999999995</v>
      </c>
      <c r="GM15" s="9">
        <v>13.308999999999999</v>
      </c>
      <c r="GN15" s="9">
        <v>2.5859999999999999</v>
      </c>
      <c r="GO15" s="9">
        <v>10.723000000000001</v>
      </c>
      <c r="GP15" s="9">
        <v>136.602</v>
      </c>
      <c r="GQ15" s="9">
        <v>80.081999999999994</v>
      </c>
      <c r="GR15" s="9">
        <v>56.518999999999998</v>
      </c>
      <c r="GS15" s="9">
        <v>72.462000000000003</v>
      </c>
      <c r="GT15" s="9">
        <v>41.927</v>
      </c>
      <c r="GU15" s="9">
        <v>30.533999999999999</v>
      </c>
      <c r="GV15" s="9">
        <v>243.83500000000001</v>
      </c>
      <c r="GW15" s="9">
        <v>117.917</v>
      </c>
      <c r="GX15" s="9">
        <v>125.91800000000001</v>
      </c>
      <c r="GY15" s="9">
        <v>3933.9679999999998</v>
      </c>
      <c r="GZ15" s="9">
        <v>2041.9</v>
      </c>
      <c r="HA15" s="9">
        <v>1892.068</v>
      </c>
      <c r="HB15" s="9">
        <v>3010.0059999999999</v>
      </c>
      <c r="HC15" s="9">
        <v>1446.5129999999999</v>
      </c>
      <c r="HD15" s="9">
        <v>1563.4929999999999</v>
      </c>
      <c r="HE15" s="9">
        <v>2897.2530000000002</v>
      </c>
      <c r="HF15" s="9">
        <v>1393.617</v>
      </c>
      <c r="HG15" s="9">
        <v>1503.636</v>
      </c>
      <c r="HH15" s="9">
        <v>62.671999999999997</v>
      </c>
      <c r="HI15" s="9">
        <v>28.613</v>
      </c>
      <c r="HJ15" s="9">
        <v>34.058999999999997</v>
      </c>
      <c r="HK15" s="9">
        <v>49.978999999999999</v>
      </c>
      <c r="HL15" s="9">
        <v>24.283000000000001</v>
      </c>
      <c r="HM15" s="9">
        <v>25.696000000000002</v>
      </c>
      <c r="HN15" s="9">
        <v>2412.7489999999998</v>
      </c>
      <c r="HO15" s="9">
        <v>1181.5909999999999</v>
      </c>
      <c r="HP15" s="9">
        <v>1231.1579999999999</v>
      </c>
      <c r="HQ15" s="9">
        <v>128.16200000000001</v>
      </c>
      <c r="HR15" s="9">
        <v>47.72</v>
      </c>
      <c r="HS15" s="9">
        <v>80.441999999999993</v>
      </c>
      <c r="HT15" s="9">
        <v>43.667000000000002</v>
      </c>
      <c r="HU15" s="9">
        <v>28.282</v>
      </c>
      <c r="HV15" s="9">
        <v>15.385</v>
      </c>
      <c r="HW15" s="9">
        <v>35.829000000000001</v>
      </c>
      <c r="HX15" s="9">
        <v>9.8960000000000008</v>
      </c>
      <c r="HY15" s="9">
        <v>25.933</v>
      </c>
      <c r="HZ15" s="9">
        <v>48.664999999999999</v>
      </c>
      <c r="IA15" s="9">
        <v>9.5419999999999998</v>
      </c>
      <c r="IB15" s="9">
        <v>39.124000000000002</v>
      </c>
      <c r="IC15" s="9">
        <v>149.81700000000001</v>
      </c>
      <c r="ID15" s="9">
        <v>52.162999999999997</v>
      </c>
      <c r="IE15" s="9">
        <v>97.655000000000001</v>
      </c>
      <c r="IF15" s="9">
        <v>47.725999999999999</v>
      </c>
      <c r="IG15" s="9">
        <v>30.75</v>
      </c>
      <c r="IH15" s="9">
        <v>16.975999999999999</v>
      </c>
      <c r="II15" s="9">
        <v>51.179000000000002</v>
      </c>
      <c r="IJ15" s="9">
        <v>15.226000000000001</v>
      </c>
      <c r="IK15" s="9">
        <v>35.951999999999998</v>
      </c>
      <c r="IL15" s="9">
        <v>50.911999999999999</v>
      </c>
      <c r="IM15" s="9">
        <v>6.1859999999999999</v>
      </c>
      <c r="IN15" s="9">
        <v>44.725999999999999</v>
      </c>
      <c r="IO15" s="9">
        <v>319.27800000000002</v>
      </c>
      <c r="IP15" s="9">
        <v>165.04</v>
      </c>
      <c r="IQ15" s="9">
        <v>154.238</v>
      </c>
    </row>
    <row r="16" spans="1:251">
      <c r="A16" s="10">
        <v>43862</v>
      </c>
      <c r="B16" s="9">
        <v>119.953</v>
      </c>
      <c r="C16" s="9">
        <v>335.21600000000001</v>
      </c>
      <c r="D16" s="9">
        <v>193.72</v>
      </c>
      <c r="E16" s="9">
        <v>141.49600000000001</v>
      </c>
      <c r="F16" s="9">
        <v>226.68100000000001</v>
      </c>
      <c r="G16" s="9">
        <v>129.43299999999999</v>
      </c>
      <c r="H16" s="9">
        <v>97.248999999999995</v>
      </c>
      <c r="I16" s="9">
        <v>215.04</v>
      </c>
      <c r="J16" s="9">
        <v>127.04900000000001</v>
      </c>
      <c r="K16" s="9">
        <v>87.991</v>
      </c>
      <c r="L16" s="9">
        <v>163.56</v>
      </c>
      <c r="M16" s="9">
        <v>92.599000000000004</v>
      </c>
      <c r="N16" s="9">
        <v>70.960999999999999</v>
      </c>
      <c r="O16" s="9">
        <v>81.608999999999995</v>
      </c>
      <c r="P16" s="9">
        <v>59.348999999999997</v>
      </c>
      <c r="Q16" s="9">
        <v>22.259</v>
      </c>
      <c r="R16" s="9">
        <v>51.055</v>
      </c>
      <c r="S16" s="9">
        <v>25.234000000000002</v>
      </c>
      <c r="T16" s="9">
        <v>25.821000000000002</v>
      </c>
      <c r="U16" s="9">
        <v>30.896999999999998</v>
      </c>
      <c r="V16" s="9">
        <v>8.016</v>
      </c>
      <c r="W16" s="9">
        <v>22.881</v>
      </c>
      <c r="X16" s="9">
        <v>184.72800000000001</v>
      </c>
      <c r="Y16" s="9">
        <v>103.926</v>
      </c>
      <c r="Z16" s="9">
        <v>80.802000000000007</v>
      </c>
      <c r="AA16" s="9">
        <v>110.82299999999999</v>
      </c>
      <c r="AB16" s="9">
        <v>77.093999999999994</v>
      </c>
      <c r="AC16" s="9">
        <v>33.728000000000002</v>
      </c>
      <c r="AD16" s="9">
        <v>47.247</v>
      </c>
      <c r="AE16" s="9">
        <v>18.53</v>
      </c>
      <c r="AF16" s="9">
        <v>28.718</v>
      </c>
      <c r="AG16" s="9">
        <v>26.658000000000001</v>
      </c>
      <c r="AH16" s="9">
        <v>8.3019999999999996</v>
      </c>
      <c r="AI16" s="9">
        <v>18.356000000000002</v>
      </c>
      <c r="AJ16" s="9">
        <v>394.06099999999998</v>
      </c>
      <c r="AK16" s="9">
        <v>216.26499999999999</v>
      </c>
      <c r="AL16" s="9">
        <v>177.79599999999999</v>
      </c>
      <c r="AM16" s="9">
        <v>169.26599999999999</v>
      </c>
      <c r="AN16" s="9">
        <v>107.309</v>
      </c>
      <c r="AO16" s="9">
        <v>61.957000000000001</v>
      </c>
      <c r="AP16" s="9">
        <v>570.45600000000002</v>
      </c>
      <c r="AQ16" s="9">
        <v>264.31</v>
      </c>
      <c r="AR16" s="9">
        <v>306.14600000000002</v>
      </c>
      <c r="AS16" s="9">
        <v>4611.9690000000001</v>
      </c>
      <c r="AT16" s="9">
        <v>2441.7640000000001</v>
      </c>
      <c r="AU16" s="9">
        <v>2170.2049999999999</v>
      </c>
      <c r="AV16" s="9">
        <v>3916.33</v>
      </c>
      <c r="AW16" s="9">
        <v>1986.89</v>
      </c>
      <c r="AX16" s="9">
        <v>1929.44</v>
      </c>
      <c r="AY16" s="9">
        <v>3675.5970000000002</v>
      </c>
      <c r="AZ16" s="9">
        <v>1869.1089999999999</v>
      </c>
      <c r="BA16" s="9">
        <v>1806.4880000000001</v>
      </c>
      <c r="BB16" s="9">
        <v>111.35899999999999</v>
      </c>
      <c r="BC16" s="9">
        <v>46.314999999999998</v>
      </c>
      <c r="BD16" s="9">
        <v>65.043999999999997</v>
      </c>
      <c r="BE16" s="9">
        <v>127.92100000000001</v>
      </c>
      <c r="BF16" s="9">
        <v>71.156999999999996</v>
      </c>
      <c r="BG16" s="9">
        <v>56.764000000000003</v>
      </c>
      <c r="BH16" s="9">
        <v>2988.288</v>
      </c>
      <c r="BI16" s="9">
        <v>1574.538</v>
      </c>
      <c r="BJ16" s="9">
        <v>1413.749</v>
      </c>
      <c r="BK16" s="9">
        <v>233.29</v>
      </c>
      <c r="BL16" s="9">
        <v>68.477000000000004</v>
      </c>
      <c r="BM16" s="9">
        <v>164.81299999999999</v>
      </c>
      <c r="BN16" s="9">
        <v>66.103999999999999</v>
      </c>
      <c r="BO16" s="9">
        <v>34.777999999999999</v>
      </c>
      <c r="BP16" s="9">
        <v>31.326000000000001</v>
      </c>
      <c r="BQ16" s="9">
        <v>71.739999999999995</v>
      </c>
      <c r="BR16" s="9">
        <v>20.033999999999999</v>
      </c>
      <c r="BS16" s="9">
        <v>51.704999999999998</v>
      </c>
      <c r="BT16" s="9">
        <v>95.447000000000003</v>
      </c>
      <c r="BU16" s="9">
        <v>13.664999999999999</v>
      </c>
      <c r="BV16" s="9">
        <v>81.781000000000006</v>
      </c>
      <c r="BW16" s="9">
        <v>177.376</v>
      </c>
      <c r="BX16" s="9">
        <v>61.018999999999998</v>
      </c>
      <c r="BY16" s="9">
        <v>116.358</v>
      </c>
      <c r="BZ16" s="9">
        <v>57.566000000000003</v>
      </c>
      <c r="CA16" s="9">
        <v>38.081000000000003</v>
      </c>
      <c r="CB16" s="9">
        <v>19.484000000000002</v>
      </c>
      <c r="CC16" s="9">
        <v>66.043999999999997</v>
      </c>
      <c r="CD16" s="9">
        <v>12.41</v>
      </c>
      <c r="CE16" s="9">
        <v>53.634</v>
      </c>
      <c r="CF16" s="9">
        <v>53.767000000000003</v>
      </c>
      <c r="CG16" s="9">
        <v>10.526999999999999</v>
      </c>
      <c r="CH16" s="9">
        <v>43.238999999999997</v>
      </c>
      <c r="CI16" s="9">
        <v>517.37599999999998</v>
      </c>
      <c r="CJ16" s="9">
        <v>282.85599999999999</v>
      </c>
      <c r="CK16" s="9">
        <v>234.52</v>
      </c>
      <c r="CL16" s="9">
        <v>580.15200000000004</v>
      </c>
      <c r="CM16" s="9">
        <v>297.505</v>
      </c>
      <c r="CN16" s="9">
        <v>282.64699999999999</v>
      </c>
      <c r="CO16" s="9">
        <v>3336.1779999999999</v>
      </c>
      <c r="CP16" s="9">
        <v>1689.386</v>
      </c>
      <c r="CQ16" s="9">
        <v>1646.7919999999999</v>
      </c>
      <c r="CR16" s="9">
        <v>471.40899999999999</v>
      </c>
      <c r="CS16" s="9">
        <v>224.489</v>
      </c>
      <c r="CT16" s="9">
        <v>246.92099999999999</v>
      </c>
      <c r="CU16" s="9">
        <v>3444.9209999999998</v>
      </c>
      <c r="CV16" s="9">
        <v>1762.402</v>
      </c>
      <c r="CW16" s="9">
        <v>1682.519</v>
      </c>
      <c r="CX16" s="9">
        <v>775.4</v>
      </c>
      <c r="CY16" s="9">
        <v>388.21899999999999</v>
      </c>
      <c r="CZ16" s="9">
        <v>387.18099999999998</v>
      </c>
      <c r="DA16" s="9">
        <v>276.161</v>
      </c>
      <c r="DB16" s="9">
        <v>133.774</v>
      </c>
      <c r="DC16" s="9">
        <v>142.387</v>
      </c>
      <c r="DD16" s="9">
        <v>303.99099999999999</v>
      </c>
      <c r="DE16" s="9">
        <v>163.73099999999999</v>
      </c>
      <c r="DF16" s="9">
        <v>140.26</v>
      </c>
      <c r="DG16" s="9">
        <v>195.24799999999999</v>
      </c>
      <c r="DH16" s="9">
        <v>90.713999999999999</v>
      </c>
      <c r="DI16" s="9">
        <v>104.533</v>
      </c>
      <c r="DJ16" s="9">
        <v>3140.93</v>
      </c>
      <c r="DK16" s="9">
        <v>1598.671</v>
      </c>
      <c r="DL16" s="9">
        <v>1542.259</v>
      </c>
      <c r="DM16" s="9">
        <v>695.63900000000001</v>
      </c>
      <c r="DN16" s="9">
        <v>454.87400000000002</v>
      </c>
      <c r="DO16" s="9">
        <v>240.76599999999999</v>
      </c>
      <c r="DP16" s="9">
        <v>426.392</v>
      </c>
      <c r="DQ16" s="9">
        <v>288.97800000000001</v>
      </c>
      <c r="DR16" s="9">
        <v>137.41399999999999</v>
      </c>
      <c r="DS16" s="9">
        <v>38.932000000000002</v>
      </c>
      <c r="DT16" s="9">
        <v>24.126000000000001</v>
      </c>
      <c r="DU16" s="9">
        <v>14.805999999999999</v>
      </c>
      <c r="DV16" s="9">
        <v>10.468</v>
      </c>
      <c r="DW16" s="9">
        <v>9.33</v>
      </c>
      <c r="DX16" s="9">
        <v>1.1379999999999999</v>
      </c>
      <c r="DY16" s="9">
        <v>15.238</v>
      </c>
      <c r="DZ16" s="9">
        <v>10.779</v>
      </c>
      <c r="EA16" s="9">
        <v>4.4589999999999996</v>
      </c>
      <c r="EB16" s="9">
        <v>13.227</v>
      </c>
      <c r="EC16" s="9">
        <v>4.0170000000000003</v>
      </c>
      <c r="ED16" s="9">
        <v>9.2100000000000009</v>
      </c>
      <c r="EE16" s="9">
        <v>26.584</v>
      </c>
      <c r="EF16" s="9">
        <v>11.505000000000001</v>
      </c>
      <c r="EG16" s="9">
        <v>15.079000000000001</v>
      </c>
      <c r="EH16" s="9">
        <v>10.657</v>
      </c>
      <c r="EI16" s="9">
        <v>7.774</v>
      </c>
      <c r="EJ16" s="9">
        <v>2.8839999999999999</v>
      </c>
      <c r="EK16" s="9">
        <v>6.1449999999999996</v>
      </c>
      <c r="EL16" s="9">
        <v>2.004</v>
      </c>
      <c r="EM16" s="9">
        <v>4.141</v>
      </c>
      <c r="EN16" s="9">
        <v>9.782</v>
      </c>
      <c r="EO16" s="9">
        <v>1.728</v>
      </c>
      <c r="EP16" s="9">
        <v>8.0540000000000003</v>
      </c>
      <c r="EQ16" s="9">
        <v>203.73099999999999</v>
      </c>
      <c r="ER16" s="9">
        <v>130.26400000000001</v>
      </c>
      <c r="ES16" s="9">
        <v>73.466999999999999</v>
      </c>
      <c r="ET16" s="9">
        <v>4477.5690000000004</v>
      </c>
      <c r="EU16" s="9">
        <v>2338.1060000000002</v>
      </c>
      <c r="EV16" s="9">
        <v>2139.462</v>
      </c>
      <c r="EW16" s="9">
        <v>442.63099999999997</v>
      </c>
      <c r="EX16" s="9">
        <v>225.965</v>
      </c>
      <c r="EY16" s="9">
        <v>216.666</v>
      </c>
      <c r="EZ16" s="9">
        <v>214.86500000000001</v>
      </c>
      <c r="FA16" s="9">
        <v>120.01600000000001</v>
      </c>
      <c r="FB16" s="9">
        <v>94.849000000000004</v>
      </c>
      <c r="FC16" s="9">
        <v>96.281999999999996</v>
      </c>
      <c r="FD16" s="9">
        <v>49.319000000000003</v>
      </c>
      <c r="FE16" s="9">
        <v>46.963000000000001</v>
      </c>
      <c r="FF16" s="9">
        <v>118.006</v>
      </c>
      <c r="FG16" s="9">
        <v>70.119</v>
      </c>
      <c r="FH16" s="9">
        <v>47.887</v>
      </c>
      <c r="FI16" s="9">
        <v>136.93199999999999</v>
      </c>
      <c r="FJ16" s="9">
        <v>72.521000000000001</v>
      </c>
      <c r="FK16" s="9">
        <v>64.411000000000001</v>
      </c>
      <c r="FL16" s="9">
        <v>77.049000000000007</v>
      </c>
      <c r="FM16" s="9">
        <v>46.61</v>
      </c>
      <c r="FN16" s="9">
        <v>30.439</v>
      </c>
      <c r="FO16" s="9">
        <v>79.965999999999994</v>
      </c>
      <c r="FP16" s="9">
        <v>50.808999999999997</v>
      </c>
      <c r="FQ16" s="9">
        <v>29.155999999999999</v>
      </c>
      <c r="FR16" s="9">
        <v>54.823</v>
      </c>
      <c r="FS16" s="9">
        <v>26.827000000000002</v>
      </c>
      <c r="FT16" s="9">
        <v>27.995999999999999</v>
      </c>
      <c r="FU16" s="9">
        <v>24.846</v>
      </c>
      <c r="FV16" s="9">
        <v>19.27</v>
      </c>
      <c r="FW16" s="9">
        <v>5.5759999999999996</v>
      </c>
      <c r="FX16" s="9">
        <v>15.738</v>
      </c>
      <c r="FY16" s="9">
        <v>4.1660000000000004</v>
      </c>
      <c r="FZ16" s="9">
        <v>11.571</v>
      </c>
      <c r="GA16" s="9">
        <v>14.239000000000001</v>
      </c>
      <c r="GB16" s="9">
        <v>3.391</v>
      </c>
      <c r="GC16" s="9">
        <v>10.849</v>
      </c>
      <c r="GD16" s="9">
        <v>80.075999999999993</v>
      </c>
      <c r="GE16" s="9">
        <v>42.378999999999998</v>
      </c>
      <c r="GF16" s="9">
        <v>37.697000000000003</v>
      </c>
      <c r="GG16" s="9">
        <v>42.594000000000001</v>
      </c>
      <c r="GH16" s="9">
        <v>29.373999999999999</v>
      </c>
      <c r="GI16" s="9">
        <v>13.221</v>
      </c>
      <c r="GJ16" s="9">
        <v>25.187999999999999</v>
      </c>
      <c r="GK16" s="9">
        <v>11.291</v>
      </c>
      <c r="GL16" s="9">
        <v>13.897</v>
      </c>
      <c r="GM16" s="9">
        <v>12.294</v>
      </c>
      <c r="GN16" s="9">
        <v>1.714</v>
      </c>
      <c r="GO16" s="9">
        <v>10.58</v>
      </c>
      <c r="GP16" s="9">
        <v>141.59899999999999</v>
      </c>
      <c r="GQ16" s="9">
        <v>77.234999999999999</v>
      </c>
      <c r="GR16" s="9">
        <v>64.364000000000004</v>
      </c>
      <c r="GS16" s="9">
        <v>73.266000000000005</v>
      </c>
      <c r="GT16" s="9">
        <v>42.78</v>
      </c>
      <c r="GU16" s="9">
        <v>30.486000000000001</v>
      </c>
      <c r="GV16" s="9">
        <v>227.76599999999999</v>
      </c>
      <c r="GW16" s="9">
        <v>105.95</v>
      </c>
      <c r="GX16" s="9">
        <v>121.816</v>
      </c>
      <c r="GY16" s="9">
        <v>4034.9380000000001</v>
      </c>
      <c r="GZ16" s="9">
        <v>2112.1410000000001</v>
      </c>
      <c r="HA16" s="9">
        <v>1922.796</v>
      </c>
      <c r="HB16" s="9">
        <v>3102.0509999999999</v>
      </c>
      <c r="HC16" s="9">
        <v>1512.4449999999999</v>
      </c>
      <c r="HD16" s="9">
        <v>1589.606</v>
      </c>
      <c r="HE16" s="9">
        <v>2978.4850000000001</v>
      </c>
      <c r="HF16" s="9">
        <v>1462.624</v>
      </c>
      <c r="HG16" s="9">
        <v>1515.8610000000001</v>
      </c>
      <c r="HH16" s="9">
        <v>68.718000000000004</v>
      </c>
      <c r="HI16" s="9">
        <v>27.655000000000001</v>
      </c>
      <c r="HJ16" s="9">
        <v>41.064</v>
      </c>
      <c r="HK16" s="9">
        <v>54.176000000000002</v>
      </c>
      <c r="HL16" s="9">
        <v>21.687999999999999</v>
      </c>
      <c r="HM16" s="9">
        <v>32.488</v>
      </c>
      <c r="HN16" s="9">
        <v>2457.1959999999999</v>
      </c>
      <c r="HO16" s="9">
        <v>1225.6679999999999</v>
      </c>
      <c r="HP16" s="9">
        <v>1231.528</v>
      </c>
      <c r="HQ16" s="9">
        <v>138.5</v>
      </c>
      <c r="HR16" s="9">
        <v>39.470999999999997</v>
      </c>
      <c r="HS16" s="9">
        <v>99.028999999999996</v>
      </c>
      <c r="HT16" s="9">
        <v>41.563000000000002</v>
      </c>
      <c r="HU16" s="9">
        <v>21.443999999999999</v>
      </c>
      <c r="HV16" s="9">
        <v>20.12</v>
      </c>
      <c r="HW16" s="9">
        <v>39.856000000000002</v>
      </c>
      <c r="HX16" s="9">
        <v>8.9949999999999992</v>
      </c>
      <c r="HY16" s="9">
        <v>30.861999999999998</v>
      </c>
      <c r="HZ16" s="9">
        <v>57.08</v>
      </c>
      <c r="IA16" s="9">
        <v>9.0329999999999995</v>
      </c>
      <c r="IB16" s="9">
        <v>48.046999999999997</v>
      </c>
      <c r="IC16" s="9">
        <v>152.32</v>
      </c>
      <c r="ID16" s="9">
        <v>55.04</v>
      </c>
      <c r="IE16" s="9">
        <v>97.28</v>
      </c>
      <c r="IF16" s="9">
        <v>50.411000000000001</v>
      </c>
      <c r="IG16" s="9">
        <v>29.39</v>
      </c>
      <c r="IH16" s="9">
        <v>21.021000000000001</v>
      </c>
      <c r="II16" s="9">
        <v>48.58</v>
      </c>
      <c r="IJ16" s="9">
        <v>16.210999999999999</v>
      </c>
      <c r="IK16" s="9">
        <v>32.369</v>
      </c>
      <c r="IL16" s="9">
        <v>53.329000000000001</v>
      </c>
      <c r="IM16" s="9">
        <v>9.4390000000000001</v>
      </c>
      <c r="IN16" s="9">
        <v>43.89</v>
      </c>
      <c r="IO16" s="9">
        <v>354.036</v>
      </c>
      <c r="IP16" s="9">
        <v>192.26599999999999</v>
      </c>
      <c r="IQ16" s="9">
        <v>161.77000000000001</v>
      </c>
    </row>
    <row r="17" spans="1:251">
      <c r="A17" s="10">
        <v>44228</v>
      </c>
      <c r="B17" s="9">
        <v>130.25800000000001</v>
      </c>
      <c r="C17" s="9">
        <v>282.49099999999999</v>
      </c>
      <c r="D17" s="9">
        <v>151.304</v>
      </c>
      <c r="E17" s="9">
        <v>131.18700000000001</v>
      </c>
      <c r="F17" s="9">
        <v>199.03800000000001</v>
      </c>
      <c r="G17" s="9">
        <v>104.84399999999999</v>
      </c>
      <c r="H17" s="9">
        <v>94.194000000000003</v>
      </c>
      <c r="I17" s="9">
        <v>166.99799999999999</v>
      </c>
      <c r="J17" s="9">
        <v>97.822000000000003</v>
      </c>
      <c r="K17" s="9">
        <v>69.176000000000002</v>
      </c>
      <c r="L17" s="9">
        <v>165.82900000000001</v>
      </c>
      <c r="M17" s="9">
        <v>82.031999999999996</v>
      </c>
      <c r="N17" s="9">
        <v>83.798000000000002</v>
      </c>
      <c r="O17" s="9">
        <v>65.790999999999997</v>
      </c>
      <c r="P17" s="9">
        <v>42.646000000000001</v>
      </c>
      <c r="Q17" s="9">
        <v>23.145</v>
      </c>
      <c r="R17" s="9">
        <v>60.665999999999997</v>
      </c>
      <c r="S17" s="9">
        <v>31.823</v>
      </c>
      <c r="T17" s="9">
        <v>28.843</v>
      </c>
      <c r="U17" s="9">
        <v>39.372999999999998</v>
      </c>
      <c r="V17" s="9">
        <v>7.5620000000000003</v>
      </c>
      <c r="W17" s="9">
        <v>31.81</v>
      </c>
      <c r="X17" s="9">
        <v>152.68100000000001</v>
      </c>
      <c r="Y17" s="9">
        <v>79.394999999999996</v>
      </c>
      <c r="Z17" s="9">
        <v>73.284999999999997</v>
      </c>
      <c r="AA17" s="9">
        <v>79.635999999999996</v>
      </c>
      <c r="AB17" s="9">
        <v>52.167999999999999</v>
      </c>
      <c r="AC17" s="9">
        <v>27.468</v>
      </c>
      <c r="AD17" s="9">
        <v>45.100999999999999</v>
      </c>
      <c r="AE17" s="9">
        <v>20.224</v>
      </c>
      <c r="AF17" s="9">
        <v>24.876999999999999</v>
      </c>
      <c r="AG17" s="9">
        <v>27.943000000000001</v>
      </c>
      <c r="AH17" s="9">
        <v>7.0039999999999996</v>
      </c>
      <c r="AI17" s="9">
        <v>20.94</v>
      </c>
      <c r="AJ17" s="9">
        <v>338.92200000000003</v>
      </c>
      <c r="AK17" s="9">
        <v>177.4</v>
      </c>
      <c r="AL17" s="9">
        <v>161.52099999999999</v>
      </c>
      <c r="AM17" s="9">
        <v>146.58600000000001</v>
      </c>
      <c r="AN17" s="9">
        <v>81.849000000000004</v>
      </c>
      <c r="AO17" s="9">
        <v>64.738</v>
      </c>
      <c r="AP17" s="9">
        <v>541.39499999999998</v>
      </c>
      <c r="AQ17" s="9">
        <v>256.97399999999999</v>
      </c>
      <c r="AR17" s="9">
        <v>284.42099999999999</v>
      </c>
      <c r="AS17" s="9">
        <v>4712.6099999999997</v>
      </c>
      <c r="AT17" s="9">
        <v>2505.1610000000001</v>
      </c>
      <c r="AU17" s="9">
        <v>2207.4499999999998</v>
      </c>
      <c r="AV17" s="9">
        <v>4024.7220000000002</v>
      </c>
      <c r="AW17" s="9">
        <v>2080.375</v>
      </c>
      <c r="AX17" s="9">
        <v>1944.347</v>
      </c>
      <c r="AY17" s="9">
        <v>3788.4540000000002</v>
      </c>
      <c r="AZ17" s="9">
        <v>1964.4580000000001</v>
      </c>
      <c r="BA17" s="9">
        <v>1823.9949999999999</v>
      </c>
      <c r="BB17" s="9">
        <v>135.43899999999999</v>
      </c>
      <c r="BC17" s="9">
        <v>60.414000000000001</v>
      </c>
      <c r="BD17" s="9">
        <v>75.025000000000006</v>
      </c>
      <c r="BE17" s="9">
        <v>94.825000000000003</v>
      </c>
      <c r="BF17" s="9">
        <v>51.18</v>
      </c>
      <c r="BG17" s="9">
        <v>43.646000000000001</v>
      </c>
      <c r="BH17" s="9">
        <v>2962.8069999999998</v>
      </c>
      <c r="BI17" s="9">
        <v>1573.319</v>
      </c>
      <c r="BJ17" s="9">
        <v>1389.4880000000001</v>
      </c>
      <c r="BK17" s="9">
        <v>290.97800000000001</v>
      </c>
      <c r="BL17" s="9">
        <v>111.53</v>
      </c>
      <c r="BM17" s="9">
        <v>179.44800000000001</v>
      </c>
      <c r="BN17" s="9">
        <v>75.183999999999997</v>
      </c>
      <c r="BO17" s="9">
        <v>49.759</v>
      </c>
      <c r="BP17" s="9">
        <v>25.425000000000001</v>
      </c>
      <c r="BQ17" s="9">
        <v>116.696</v>
      </c>
      <c r="BR17" s="9">
        <v>49.877000000000002</v>
      </c>
      <c r="BS17" s="9">
        <v>66.819000000000003</v>
      </c>
      <c r="BT17" s="9">
        <v>99.099000000000004</v>
      </c>
      <c r="BU17" s="9">
        <v>11.895</v>
      </c>
      <c r="BV17" s="9">
        <v>87.203999999999994</v>
      </c>
      <c r="BW17" s="9">
        <v>238.934</v>
      </c>
      <c r="BX17" s="9">
        <v>96.58</v>
      </c>
      <c r="BY17" s="9">
        <v>142.35400000000001</v>
      </c>
      <c r="BZ17" s="9">
        <v>84.992999999999995</v>
      </c>
      <c r="CA17" s="9">
        <v>55.798000000000002</v>
      </c>
      <c r="CB17" s="9">
        <v>29.195</v>
      </c>
      <c r="CC17" s="9">
        <v>82.893000000000001</v>
      </c>
      <c r="CD17" s="9">
        <v>26.373000000000001</v>
      </c>
      <c r="CE17" s="9">
        <v>56.52</v>
      </c>
      <c r="CF17" s="9">
        <v>71.046999999999997</v>
      </c>
      <c r="CG17" s="9">
        <v>14.409000000000001</v>
      </c>
      <c r="CH17" s="9">
        <v>56.637999999999998</v>
      </c>
      <c r="CI17" s="9">
        <v>532.00300000000004</v>
      </c>
      <c r="CJ17" s="9">
        <v>298.94499999999999</v>
      </c>
      <c r="CK17" s="9">
        <v>233.05799999999999</v>
      </c>
      <c r="CL17" s="9">
        <v>534.03200000000004</v>
      </c>
      <c r="CM17" s="9">
        <v>280.70800000000003</v>
      </c>
      <c r="CN17" s="9">
        <v>253.32400000000001</v>
      </c>
      <c r="CO17" s="9">
        <v>3490.69</v>
      </c>
      <c r="CP17" s="9">
        <v>1799.6669999999999</v>
      </c>
      <c r="CQ17" s="9">
        <v>1691.0229999999999</v>
      </c>
      <c r="CR17" s="9">
        <v>491.51900000000001</v>
      </c>
      <c r="CS17" s="9">
        <v>237.90600000000001</v>
      </c>
      <c r="CT17" s="9">
        <v>253.613</v>
      </c>
      <c r="CU17" s="9">
        <v>3533.2020000000002</v>
      </c>
      <c r="CV17" s="9">
        <v>1842.4680000000001</v>
      </c>
      <c r="CW17" s="9">
        <v>1690.7339999999999</v>
      </c>
      <c r="CX17" s="9">
        <v>769.07500000000005</v>
      </c>
      <c r="CY17" s="9">
        <v>386.59800000000001</v>
      </c>
      <c r="CZ17" s="9">
        <v>382.47699999999998</v>
      </c>
      <c r="DA17" s="9">
        <v>256.476</v>
      </c>
      <c r="DB17" s="9">
        <v>132.01599999999999</v>
      </c>
      <c r="DC17" s="9">
        <v>124.46</v>
      </c>
      <c r="DD17" s="9">
        <v>277.55500000000001</v>
      </c>
      <c r="DE17" s="9">
        <v>148.691</v>
      </c>
      <c r="DF17" s="9">
        <v>128.864</v>
      </c>
      <c r="DG17" s="9">
        <v>235.04300000000001</v>
      </c>
      <c r="DH17" s="9">
        <v>105.89</v>
      </c>
      <c r="DI17" s="9">
        <v>129.15299999999999</v>
      </c>
      <c r="DJ17" s="9">
        <v>3255.6469999999999</v>
      </c>
      <c r="DK17" s="9">
        <v>1693.777</v>
      </c>
      <c r="DL17" s="9">
        <v>1561.87</v>
      </c>
      <c r="DM17" s="9">
        <v>687.88900000000001</v>
      </c>
      <c r="DN17" s="9">
        <v>424.786</v>
      </c>
      <c r="DO17" s="9">
        <v>263.10300000000001</v>
      </c>
      <c r="DP17" s="9">
        <v>396.16300000000001</v>
      </c>
      <c r="DQ17" s="9">
        <v>252.21600000000001</v>
      </c>
      <c r="DR17" s="9">
        <v>143.947</v>
      </c>
      <c r="DS17" s="9">
        <v>45.637</v>
      </c>
      <c r="DT17" s="9">
        <v>22.27</v>
      </c>
      <c r="DU17" s="9">
        <v>23.367000000000001</v>
      </c>
      <c r="DV17" s="9">
        <v>13.925000000000001</v>
      </c>
      <c r="DW17" s="9">
        <v>9.2319999999999993</v>
      </c>
      <c r="DX17" s="9">
        <v>4.6929999999999996</v>
      </c>
      <c r="DY17" s="9">
        <v>16.728999999999999</v>
      </c>
      <c r="DZ17" s="9">
        <v>9.2119999999999997</v>
      </c>
      <c r="EA17" s="9">
        <v>7.5179999999999998</v>
      </c>
      <c r="EB17" s="9">
        <v>14.983000000000001</v>
      </c>
      <c r="EC17" s="9">
        <v>3.8260000000000001</v>
      </c>
      <c r="ED17" s="9">
        <v>11.157</v>
      </c>
      <c r="EE17" s="9">
        <v>67.430999999999997</v>
      </c>
      <c r="EF17" s="9">
        <v>32.743000000000002</v>
      </c>
      <c r="EG17" s="9">
        <v>34.688000000000002</v>
      </c>
      <c r="EH17" s="9">
        <v>24.943999999999999</v>
      </c>
      <c r="EI17" s="9">
        <v>15.406000000000001</v>
      </c>
      <c r="EJ17" s="9">
        <v>9.5389999999999997</v>
      </c>
      <c r="EK17" s="9">
        <v>21.58</v>
      </c>
      <c r="EL17" s="9">
        <v>13.455</v>
      </c>
      <c r="EM17" s="9">
        <v>8.1259999999999994</v>
      </c>
      <c r="EN17" s="9">
        <v>20.905999999999999</v>
      </c>
      <c r="EO17" s="9">
        <v>3.8820000000000001</v>
      </c>
      <c r="EP17" s="9">
        <v>17.024000000000001</v>
      </c>
      <c r="EQ17" s="9">
        <v>178.65799999999999</v>
      </c>
      <c r="ER17" s="9">
        <v>117.55800000000001</v>
      </c>
      <c r="ES17" s="9">
        <v>61.1</v>
      </c>
      <c r="ET17" s="9">
        <v>4477.058</v>
      </c>
      <c r="EU17" s="9">
        <v>2321.931</v>
      </c>
      <c r="EV17" s="9">
        <v>2155.127</v>
      </c>
      <c r="EW17" s="9">
        <v>443.83600000000001</v>
      </c>
      <c r="EX17" s="9">
        <v>226.73500000000001</v>
      </c>
      <c r="EY17" s="9">
        <v>217.101</v>
      </c>
      <c r="EZ17" s="9">
        <v>215.46100000000001</v>
      </c>
      <c r="FA17" s="9">
        <v>110.968</v>
      </c>
      <c r="FB17" s="9">
        <v>104.49299999999999</v>
      </c>
      <c r="FC17" s="9">
        <v>94.912999999999997</v>
      </c>
      <c r="FD17" s="9">
        <v>46.134999999999998</v>
      </c>
      <c r="FE17" s="9">
        <v>48.777999999999999</v>
      </c>
      <c r="FF17" s="9">
        <v>119.71</v>
      </c>
      <c r="FG17" s="9">
        <v>63.994999999999997</v>
      </c>
      <c r="FH17" s="9">
        <v>55.715000000000003</v>
      </c>
      <c r="FI17" s="9">
        <v>111.17100000000001</v>
      </c>
      <c r="FJ17" s="9">
        <v>56.273000000000003</v>
      </c>
      <c r="FK17" s="9">
        <v>54.898000000000003</v>
      </c>
      <c r="FL17" s="9">
        <v>103.04600000000001</v>
      </c>
      <c r="FM17" s="9">
        <v>53.637</v>
      </c>
      <c r="FN17" s="9">
        <v>49.408999999999999</v>
      </c>
      <c r="FO17" s="9">
        <v>70.887</v>
      </c>
      <c r="FP17" s="9">
        <v>37.923000000000002</v>
      </c>
      <c r="FQ17" s="9">
        <v>32.963999999999999</v>
      </c>
      <c r="FR17" s="9">
        <v>64.811000000000007</v>
      </c>
      <c r="FS17" s="9">
        <v>32.808999999999997</v>
      </c>
      <c r="FT17" s="9">
        <v>32.002000000000002</v>
      </c>
      <c r="FU17" s="9">
        <v>30.968</v>
      </c>
      <c r="FV17" s="9">
        <v>19.882000000000001</v>
      </c>
      <c r="FW17" s="9">
        <v>11.087</v>
      </c>
      <c r="FX17" s="9">
        <v>22.481999999999999</v>
      </c>
      <c r="FY17" s="9">
        <v>9.8109999999999999</v>
      </c>
      <c r="FZ17" s="9">
        <v>12.670999999999999</v>
      </c>
      <c r="GA17" s="9">
        <v>11.361000000000001</v>
      </c>
      <c r="GB17" s="9">
        <v>3.1160000000000001</v>
      </c>
      <c r="GC17" s="9">
        <v>8.2439999999999998</v>
      </c>
      <c r="GD17" s="9">
        <v>79.763000000000005</v>
      </c>
      <c r="GE17" s="9">
        <v>40.235999999999997</v>
      </c>
      <c r="GF17" s="9">
        <v>39.527000000000001</v>
      </c>
      <c r="GG17" s="9">
        <v>36.500999999999998</v>
      </c>
      <c r="GH17" s="9">
        <v>23.861999999999998</v>
      </c>
      <c r="GI17" s="9">
        <v>12.638999999999999</v>
      </c>
      <c r="GJ17" s="9">
        <v>32.03</v>
      </c>
      <c r="GK17" s="9">
        <v>15.112</v>
      </c>
      <c r="GL17" s="9">
        <v>16.919</v>
      </c>
      <c r="GM17" s="9">
        <v>11.231</v>
      </c>
      <c r="GN17" s="9">
        <v>1.262</v>
      </c>
      <c r="GO17" s="9">
        <v>9.9689999999999994</v>
      </c>
      <c r="GP17" s="9">
        <v>130.35499999999999</v>
      </c>
      <c r="GQ17" s="9">
        <v>68.540999999999997</v>
      </c>
      <c r="GR17" s="9">
        <v>61.813000000000002</v>
      </c>
      <c r="GS17" s="9">
        <v>85.105999999999995</v>
      </c>
      <c r="GT17" s="9">
        <v>42.426000000000002</v>
      </c>
      <c r="GU17" s="9">
        <v>42.68</v>
      </c>
      <c r="GV17" s="9">
        <v>228.376</v>
      </c>
      <c r="GW17" s="9">
        <v>115.768</v>
      </c>
      <c r="GX17" s="9">
        <v>112.608</v>
      </c>
      <c r="GY17" s="9">
        <v>4033.2220000000002</v>
      </c>
      <c r="GZ17" s="9">
        <v>2095.1950000000002</v>
      </c>
      <c r="HA17" s="9">
        <v>1938.0260000000001</v>
      </c>
      <c r="HB17" s="9">
        <v>3091.2890000000002</v>
      </c>
      <c r="HC17" s="9">
        <v>1487.624</v>
      </c>
      <c r="HD17" s="9">
        <v>1603.665</v>
      </c>
      <c r="HE17" s="9">
        <v>2970.6860000000001</v>
      </c>
      <c r="HF17" s="9">
        <v>1441.826</v>
      </c>
      <c r="HG17" s="9">
        <v>1528.86</v>
      </c>
      <c r="HH17" s="9">
        <v>66.923000000000002</v>
      </c>
      <c r="HI17" s="9">
        <v>21.736000000000001</v>
      </c>
      <c r="HJ17" s="9">
        <v>45.186999999999998</v>
      </c>
      <c r="HK17" s="9">
        <v>52.838999999999999</v>
      </c>
      <c r="HL17" s="9">
        <v>23.719000000000001</v>
      </c>
      <c r="HM17" s="9">
        <v>29.120999999999999</v>
      </c>
      <c r="HN17" s="9">
        <v>2341.3240000000001</v>
      </c>
      <c r="HO17" s="9">
        <v>1154.836</v>
      </c>
      <c r="HP17" s="9">
        <v>1186.4880000000001</v>
      </c>
      <c r="HQ17" s="9">
        <v>189.547</v>
      </c>
      <c r="HR17" s="9">
        <v>63.378999999999998</v>
      </c>
      <c r="HS17" s="9">
        <v>126.16800000000001</v>
      </c>
      <c r="HT17" s="9">
        <v>51.744999999999997</v>
      </c>
      <c r="HU17" s="9">
        <v>28.611000000000001</v>
      </c>
      <c r="HV17" s="9">
        <v>23.134</v>
      </c>
      <c r="HW17" s="9">
        <v>67.028000000000006</v>
      </c>
      <c r="HX17" s="9">
        <v>24.474</v>
      </c>
      <c r="HY17" s="9">
        <v>42.552999999999997</v>
      </c>
      <c r="HZ17" s="9">
        <v>70.774000000000001</v>
      </c>
      <c r="IA17" s="9">
        <v>10.294</v>
      </c>
      <c r="IB17" s="9">
        <v>60.48</v>
      </c>
      <c r="IC17" s="9">
        <v>199.434</v>
      </c>
      <c r="ID17" s="9">
        <v>84.283000000000001</v>
      </c>
      <c r="IE17" s="9">
        <v>115.151</v>
      </c>
      <c r="IF17" s="9">
        <v>66.727000000000004</v>
      </c>
      <c r="IG17" s="9">
        <v>48.075000000000003</v>
      </c>
      <c r="IH17" s="9">
        <v>18.652000000000001</v>
      </c>
      <c r="II17" s="9">
        <v>64.683000000000007</v>
      </c>
      <c r="IJ17" s="9">
        <v>24.353000000000002</v>
      </c>
      <c r="IK17" s="9">
        <v>40.331000000000003</v>
      </c>
      <c r="IL17" s="9">
        <v>68.022999999999996</v>
      </c>
      <c r="IM17" s="9">
        <v>11.855</v>
      </c>
      <c r="IN17" s="9">
        <v>56.167999999999999</v>
      </c>
      <c r="IO17" s="9">
        <v>360.98500000000001</v>
      </c>
      <c r="IP17" s="9">
        <v>185.12700000000001</v>
      </c>
      <c r="IQ17" s="9">
        <v>175.858</v>
      </c>
    </row>
    <row r="18" spans="1:251">
      <c r="A18" s="10">
        <v>44593</v>
      </c>
      <c r="B18" s="9">
        <v>167.87700000000001</v>
      </c>
      <c r="C18" s="9">
        <v>372.20699999999999</v>
      </c>
      <c r="D18" s="9">
        <v>200.82900000000001</v>
      </c>
      <c r="E18" s="9">
        <v>171.37799999999999</v>
      </c>
      <c r="F18" s="9">
        <v>272.50799999999998</v>
      </c>
      <c r="G18" s="9">
        <v>137.13</v>
      </c>
      <c r="H18" s="9">
        <v>135.37700000000001</v>
      </c>
      <c r="I18" s="9">
        <v>243.58799999999999</v>
      </c>
      <c r="J18" s="9">
        <v>129.208</v>
      </c>
      <c r="K18" s="9">
        <v>114.38</v>
      </c>
      <c r="L18" s="9">
        <v>207.99199999999999</v>
      </c>
      <c r="M18" s="9">
        <v>106.032</v>
      </c>
      <c r="N18" s="9">
        <v>101.96</v>
      </c>
      <c r="O18" s="9">
        <v>80.811999999999998</v>
      </c>
      <c r="P18" s="9">
        <v>57.235999999999997</v>
      </c>
      <c r="Q18" s="9">
        <v>23.576000000000001</v>
      </c>
      <c r="R18" s="9">
        <v>86.602000000000004</v>
      </c>
      <c r="S18" s="9">
        <v>40.276000000000003</v>
      </c>
      <c r="T18" s="9">
        <v>46.326999999999998</v>
      </c>
      <c r="U18" s="9">
        <v>40.576999999999998</v>
      </c>
      <c r="V18" s="9">
        <v>8.52</v>
      </c>
      <c r="W18" s="9">
        <v>32.058</v>
      </c>
      <c r="X18" s="9">
        <v>194.614</v>
      </c>
      <c r="Y18" s="9">
        <v>103.271</v>
      </c>
      <c r="Z18" s="9">
        <v>91.343000000000004</v>
      </c>
      <c r="AA18" s="9">
        <v>133.61699999999999</v>
      </c>
      <c r="AB18" s="9">
        <v>86.344999999999999</v>
      </c>
      <c r="AC18" s="9">
        <v>47.271999999999998</v>
      </c>
      <c r="AD18" s="9">
        <v>34.466000000000001</v>
      </c>
      <c r="AE18" s="9">
        <v>10.824</v>
      </c>
      <c r="AF18" s="9">
        <v>23.641999999999999</v>
      </c>
      <c r="AG18" s="9">
        <v>26.532</v>
      </c>
      <c r="AH18" s="9">
        <v>6.1029999999999998</v>
      </c>
      <c r="AI18" s="9">
        <v>20.428999999999998</v>
      </c>
      <c r="AJ18" s="9">
        <v>467.28899999999999</v>
      </c>
      <c r="AK18" s="9">
        <v>234.53299999999999</v>
      </c>
      <c r="AL18" s="9">
        <v>232.756</v>
      </c>
      <c r="AM18" s="9">
        <v>178.905</v>
      </c>
      <c r="AN18" s="9">
        <v>103.979</v>
      </c>
      <c r="AO18" s="9">
        <v>74.927000000000007</v>
      </c>
      <c r="AP18" s="9">
        <v>673.63199999999995</v>
      </c>
      <c r="AQ18" s="9">
        <v>318.86599999999999</v>
      </c>
      <c r="AR18" s="9">
        <v>354.76600000000002</v>
      </c>
      <c r="AS18" s="9">
        <v>4578.7030000000004</v>
      </c>
      <c r="AT18" s="9">
        <v>2414.212</v>
      </c>
      <c r="AU18" s="9">
        <v>2164.491</v>
      </c>
      <c r="AV18" s="9">
        <v>3905.0650000000001</v>
      </c>
      <c r="AW18" s="9">
        <v>1977.914</v>
      </c>
      <c r="AX18" s="9">
        <v>1927.1510000000001</v>
      </c>
      <c r="AY18" s="9">
        <v>3627.7240000000002</v>
      </c>
      <c r="AZ18" s="9">
        <v>1846.7529999999999</v>
      </c>
      <c r="BA18" s="9">
        <v>1780.971</v>
      </c>
      <c r="BB18" s="9">
        <v>148.03399999999999</v>
      </c>
      <c r="BC18" s="9">
        <v>69.545000000000002</v>
      </c>
      <c r="BD18" s="9">
        <v>78.489000000000004</v>
      </c>
      <c r="BE18" s="9">
        <v>125.31699999999999</v>
      </c>
      <c r="BF18" s="9">
        <v>59.561999999999998</v>
      </c>
      <c r="BG18" s="9">
        <v>65.754999999999995</v>
      </c>
      <c r="BH18" s="9">
        <v>2890.28</v>
      </c>
      <c r="BI18" s="9">
        <v>1515.02</v>
      </c>
      <c r="BJ18" s="9">
        <v>1375.26</v>
      </c>
      <c r="BK18" s="9">
        <v>287.65199999999999</v>
      </c>
      <c r="BL18" s="9">
        <v>108.902</v>
      </c>
      <c r="BM18" s="9">
        <v>178.75</v>
      </c>
      <c r="BN18" s="9">
        <v>88.528000000000006</v>
      </c>
      <c r="BO18" s="9">
        <v>54.64</v>
      </c>
      <c r="BP18" s="9">
        <v>33.887999999999998</v>
      </c>
      <c r="BQ18" s="9">
        <v>102.074</v>
      </c>
      <c r="BR18" s="9">
        <v>38.484999999999999</v>
      </c>
      <c r="BS18" s="9">
        <v>63.588999999999999</v>
      </c>
      <c r="BT18" s="9">
        <v>97.05</v>
      </c>
      <c r="BU18" s="9">
        <v>15.776999999999999</v>
      </c>
      <c r="BV18" s="9">
        <v>81.272999999999996</v>
      </c>
      <c r="BW18" s="9">
        <v>190.905</v>
      </c>
      <c r="BX18" s="9">
        <v>62.942999999999998</v>
      </c>
      <c r="BY18" s="9">
        <v>127.962</v>
      </c>
      <c r="BZ18" s="9">
        <v>56.942</v>
      </c>
      <c r="CA18" s="9">
        <v>35.709000000000003</v>
      </c>
      <c r="CB18" s="9">
        <v>21.233000000000001</v>
      </c>
      <c r="CC18" s="9">
        <v>74.744</v>
      </c>
      <c r="CD18" s="9">
        <v>19.373000000000001</v>
      </c>
      <c r="CE18" s="9">
        <v>55.371000000000002</v>
      </c>
      <c r="CF18" s="9">
        <v>59.219000000000001</v>
      </c>
      <c r="CG18" s="9">
        <v>7.86</v>
      </c>
      <c r="CH18" s="9">
        <v>51.357999999999997</v>
      </c>
      <c r="CI18" s="9">
        <v>536.22799999999995</v>
      </c>
      <c r="CJ18" s="9">
        <v>291.04899999999998</v>
      </c>
      <c r="CK18" s="9">
        <v>245.179</v>
      </c>
      <c r="CL18" s="9">
        <v>684.03899999999999</v>
      </c>
      <c r="CM18" s="9">
        <v>373.51299999999998</v>
      </c>
      <c r="CN18" s="9">
        <v>310.52699999999999</v>
      </c>
      <c r="CO18" s="9">
        <v>3221.0259999999998</v>
      </c>
      <c r="CP18" s="9">
        <v>1604.4010000000001</v>
      </c>
      <c r="CQ18" s="9">
        <v>1616.624</v>
      </c>
      <c r="CR18" s="9">
        <v>541.54200000000003</v>
      </c>
      <c r="CS18" s="9">
        <v>267.55</v>
      </c>
      <c r="CT18" s="9">
        <v>273.99200000000002</v>
      </c>
      <c r="CU18" s="9">
        <v>3363.5230000000001</v>
      </c>
      <c r="CV18" s="9">
        <v>1710.364</v>
      </c>
      <c r="CW18" s="9">
        <v>1653.16</v>
      </c>
      <c r="CX18" s="9">
        <v>897.95399999999995</v>
      </c>
      <c r="CY18" s="9">
        <v>464.161</v>
      </c>
      <c r="CZ18" s="9">
        <v>433.79300000000001</v>
      </c>
      <c r="DA18" s="9">
        <v>327.62700000000001</v>
      </c>
      <c r="DB18" s="9">
        <v>176.90199999999999</v>
      </c>
      <c r="DC18" s="9">
        <v>150.726</v>
      </c>
      <c r="DD18" s="9">
        <v>356.41199999999998</v>
      </c>
      <c r="DE18" s="9">
        <v>196.61099999999999</v>
      </c>
      <c r="DF18" s="9">
        <v>159.80099999999999</v>
      </c>
      <c r="DG18" s="9">
        <v>213.91399999999999</v>
      </c>
      <c r="DH18" s="9">
        <v>90.649000000000001</v>
      </c>
      <c r="DI18" s="9">
        <v>123.26600000000001</v>
      </c>
      <c r="DJ18" s="9">
        <v>3007.1109999999999</v>
      </c>
      <c r="DK18" s="9">
        <v>1513.7529999999999</v>
      </c>
      <c r="DL18" s="9">
        <v>1493.3589999999999</v>
      </c>
      <c r="DM18" s="9">
        <v>673.63800000000003</v>
      </c>
      <c r="DN18" s="9">
        <v>436.298</v>
      </c>
      <c r="DO18" s="9">
        <v>237.34</v>
      </c>
      <c r="DP18" s="9">
        <v>368.15300000000002</v>
      </c>
      <c r="DQ18" s="9">
        <v>247.55799999999999</v>
      </c>
      <c r="DR18" s="9">
        <v>120.59399999999999</v>
      </c>
      <c r="DS18" s="9">
        <v>59.676000000000002</v>
      </c>
      <c r="DT18" s="9">
        <v>32.35</v>
      </c>
      <c r="DU18" s="9">
        <v>27.326000000000001</v>
      </c>
      <c r="DV18" s="9">
        <v>20.052</v>
      </c>
      <c r="DW18" s="9">
        <v>12.922000000000001</v>
      </c>
      <c r="DX18" s="9">
        <v>7.13</v>
      </c>
      <c r="DY18" s="9">
        <v>20.681000000000001</v>
      </c>
      <c r="DZ18" s="9">
        <v>12.348000000000001</v>
      </c>
      <c r="EA18" s="9">
        <v>8.3330000000000002</v>
      </c>
      <c r="EB18" s="9">
        <v>18.943000000000001</v>
      </c>
      <c r="EC18" s="9">
        <v>7.08</v>
      </c>
      <c r="ED18" s="9">
        <v>11.863</v>
      </c>
      <c r="EE18" s="9">
        <v>37.252000000000002</v>
      </c>
      <c r="EF18" s="9">
        <v>17.495999999999999</v>
      </c>
      <c r="EG18" s="9">
        <v>19.756</v>
      </c>
      <c r="EH18" s="9">
        <v>16.265999999999998</v>
      </c>
      <c r="EI18" s="9">
        <v>11.654999999999999</v>
      </c>
      <c r="EJ18" s="9">
        <v>4.6120000000000001</v>
      </c>
      <c r="EK18" s="9">
        <v>9.92</v>
      </c>
      <c r="EL18" s="9">
        <v>4.5679999999999996</v>
      </c>
      <c r="EM18" s="9">
        <v>5.351</v>
      </c>
      <c r="EN18" s="9">
        <v>11.066000000000001</v>
      </c>
      <c r="EO18" s="9">
        <v>1.2729999999999999</v>
      </c>
      <c r="EP18" s="9">
        <v>9.7929999999999993</v>
      </c>
      <c r="EQ18" s="9">
        <v>208.55699999999999</v>
      </c>
      <c r="ER18" s="9">
        <v>138.89400000000001</v>
      </c>
      <c r="ES18" s="9">
        <v>69.662999999999997</v>
      </c>
      <c r="ET18" s="9">
        <v>4654.0360000000001</v>
      </c>
      <c r="EU18" s="9">
        <v>2414.127</v>
      </c>
      <c r="EV18" s="9">
        <v>2239.9090000000001</v>
      </c>
      <c r="EW18" s="9">
        <v>563.11900000000003</v>
      </c>
      <c r="EX18" s="9">
        <v>271.12900000000002</v>
      </c>
      <c r="EY18" s="9">
        <v>291.99</v>
      </c>
      <c r="EZ18" s="9">
        <v>283.82799999999997</v>
      </c>
      <c r="FA18" s="9">
        <v>143.303</v>
      </c>
      <c r="FB18" s="9">
        <v>140.52500000000001</v>
      </c>
      <c r="FC18" s="9">
        <v>131.01300000000001</v>
      </c>
      <c r="FD18" s="9">
        <v>65.739000000000004</v>
      </c>
      <c r="FE18" s="9">
        <v>65.272999999999996</v>
      </c>
      <c r="FF18" s="9">
        <v>152.31200000000001</v>
      </c>
      <c r="FG18" s="9">
        <v>77.563000000000002</v>
      </c>
      <c r="FH18" s="9">
        <v>74.748000000000005</v>
      </c>
      <c r="FI18" s="9">
        <v>168.63900000000001</v>
      </c>
      <c r="FJ18" s="9">
        <v>83.853999999999999</v>
      </c>
      <c r="FK18" s="9">
        <v>84.784999999999997</v>
      </c>
      <c r="FL18" s="9">
        <v>114.68600000000001</v>
      </c>
      <c r="FM18" s="9">
        <v>59.448999999999998</v>
      </c>
      <c r="FN18" s="9">
        <v>55.235999999999997</v>
      </c>
      <c r="FO18" s="9">
        <v>102.587</v>
      </c>
      <c r="FP18" s="9">
        <v>56.058999999999997</v>
      </c>
      <c r="FQ18" s="9">
        <v>46.527999999999999</v>
      </c>
      <c r="FR18" s="9">
        <v>81.671000000000006</v>
      </c>
      <c r="FS18" s="9">
        <v>38.152999999999999</v>
      </c>
      <c r="FT18" s="9">
        <v>43.518000000000001</v>
      </c>
      <c r="FU18" s="9">
        <v>36.804000000000002</v>
      </c>
      <c r="FV18" s="9">
        <v>26.698</v>
      </c>
      <c r="FW18" s="9">
        <v>10.106</v>
      </c>
      <c r="FX18" s="9">
        <v>26.306999999999999</v>
      </c>
      <c r="FY18" s="9">
        <v>9.5790000000000006</v>
      </c>
      <c r="FZ18" s="9">
        <v>16.728000000000002</v>
      </c>
      <c r="GA18" s="9">
        <v>18.559000000000001</v>
      </c>
      <c r="GB18" s="9">
        <v>1.8759999999999999</v>
      </c>
      <c r="GC18" s="9">
        <v>16.684000000000001</v>
      </c>
      <c r="GD18" s="9">
        <v>99.57</v>
      </c>
      <c r="GE18" s="9">
        <v>49.091000000000001</v>
      </c>
      <c r="GF18" s="9">
        <v>50.478999999999999</v>
      </c>
      <c r="GG18" s="9">
        <v>56.718000000000004</v>
      </c>
      <c r="GH18" s="9">
        <v>37.840000000000003</v>
      </c>
      <c r="GI18" s="9">
        <v>18.878</v>
      </c>
      <c r="GJ18" s="9">
        <v>27.384</v>
      </c>
      <c r="GK18" s="9">
        <v>9.5429999999999993</v>
      </c>
      <c r="GL18" s="9">
        <v>17.841000000000001</v>
      </c>
      <c r="GM18" s="9">
        <v>15.468</v>
      </c>
      <c r="GN18" s="9">
        <v>1.708</v>
      </c>
      <c r="GO18" s="9">
        <v>13.76</v>
      </c>
      <c r="GP18" s="9">
        <v>193.916</v>
      </c>
      <c r="GQ18" s="9">
        <v>98.311000000000007</v>
      </c>
      <c r="GR18" s="9">
        <v>95.605000000000004</v>
      </c>
      <c r="GS18" s="9">
        <v>89.912000000000006</v>
      </c>
      <c r="GT18" s="9">
        <v>44.991999999999997</v>
      </c>
      <c r="GU18" s="9">
        <v>44.92</v>
      </c>
      <c r="GV18" s="9">
        <v>279.291</v>
      </c>
      <c r="GW18" s="9">
        <v>127.82599999999999</v>
      </c>
      <c r="GX18" s="9">
        <v>151.465</v>
      </c>
      <c r="GY18" s="9">
        <v>4090.9180000000001</v>
      </c>
      <c r="GZ18" s="9">
        <v>2142.998</v>
      </c>
      <c r="HA18" s="9">
        <v>1947.9190000000001</v>
      </c>
      <c r="HB18" s="9">
        <v>3132.6590000000001</v>
      </c>
      <c r="HC18" s="9">
        <v>1521.1110000000001</v>
      </c>
      <c r="HD18" s="9">
        <v>1611.548</v>
      </c>
      <c r="HE18" s="9">
        <v>2993.2530000000002</v>
      </c>
      <c r="HF18" s="9">
        <v>1473.4749999999999</v>
      </c>
      <c r="HG18" s="9">
        <v>1519.778</v>
      </c>
      <c r="HH18" s="9">
        <v>77.438000000000002</v>
      </c>
      <c r="HI18" s="9">
        <v>26.079000000000001</v>
      </c>
      <c r="HJ18" s="9">
        <v>51.357999999999997</v>
      </c>
      <c r="HK18" s="9">
        <v>59.38</v>
      </c>
      <c r="HL18" s="9">
        <v>19.651</v>
      </c>
      <c r="HM18" s="9">
        <v>39.728999999999999</v>
      </c>
      <c r="HN18" s="9">
        <v>2407.8069999999998</v>
      </c>
      <c r="HO18" s="9">
        <v>1214.3309999999999</v>
      </c>
      <c r="HP18" s="9">
        <v>1193.4760000000001</v>
      </c>
      <c r="HQ18" s="9">
        <v>182.381</v>
      </c>
      <c r="HR18" s="9">
        <v>61.165999999999997</v>
      </c>
      <c r="HS18" s="9">
        <v>121.215</v>
      </c>
      <c r="HT18" s="9">
        <v>67.771000000000001</v>
      </c>
      <c r="HU18" s="9">
        <v>31.611999999999998</v>
      </c>
      <c r="HV18" s="9">
        <v>36.158999999999999</v>
      </c>
      <c r="HW18" s="9">
        <v>50.902999999999999</v>
      </c>
      <c r="HX18" s="9">
        <v>20.706</v>
      </c>
      <c r="HY18" s="9">
        <v>30.196999999999999</v>
      </c>
      <c r="HZ18" s="9">
        <v>63.707000000000001</v>
      </c>
      <c r="IA18" s="9">
        <v>8.8480000000000008</v>
      </c>
      <c r="IB18" s="9">
        <v>54.859000000000002</v>
      </c>
      <c r="IC18" s="9">
        <v>162.79</v>
      </c>
      <c r="ID18" s="9">
        <v>63.17</v>
      </c>
      <c r="IE18" s="9">
        <v>99.62</v>
      </c>
      <c r="IF18" s="9">
        <v>59.478999999999999</v>
      </c>
      <c r="IG18" s="9">
        <v>40.194000000000003</v>
      </c>
      <c r="IH18" s="9">
        <v>19.285</v>
      </c>
      <c r="II18" s="9">
        <v>56.411000000000001</v>
      </c>
      <c r="IJ18" s="9">
        <v>16.971</v>
      </c>
      <c r="IK18" s="9">
        <v>39.439</v>
      </c>
      <c r="IL18" s="9">
        <v>46.9</v>
      </c>
      <c r="IM18" s="9">
        <v>6.0049999999999999</v>
      </c>
      <c r="IN18" s="9">
        <v>40.895000000000003</v>
      </c>
      <c r="IO18" s="9">
        <v>379.68099999999998</v>
      </c>
      <c r="IP18" s="9">
        <v>182.44399999999999</v>
      </c>
      <c r="IQ18" s="9">
        <v>197.23699999999999</v>
      </c>
    </row>
    <row r="19" spans="1:251">
      <c r="A19" s="10">
        <v>44958</v>
      </c>
      <c r="B19" s="9">
        <v>171.958</v>
      </c>
      <c r="C19" s="9">
        <v>402.154</v>
      </c>
      <c r="D19" s="9">
        <v>224.363</v>
      </c>
      <c r="E19" s="9">
        <v>177.791</v>
      </c>
      <c r="F19" s="9">
        <v>282.95600000000002</v>
      </c>
      <c r="G19" s="9">
        <v>152.47999999999999</v>
      </c>
      <c r="H19" s="9">
        <v>130.47499999999999</v>
      </c>
      <c r="I19" s="9">
        <v>288.94099999999997</v>
      </c>
      <c r="J19" s="9">
        <v>175.196</v>
      </c>
      <c r="K19" s="9">
        <v>113.745</v>
      </c>
      <c r="L19" s="9">
        <v>194.91399999999999</v>
      </c>
      <c r="M19" s="9">
        <v>100.03700000000001</v>
      </c>
      <c r="N19" s="9">
        <v>94.876000000000005</v>
      </c>
      <c r="O19" s="9">
        <v>88.328999999999994</v>
      </c>
      <c r="P19" s="9">
        <v>57.151000000000003</v>
      </c>
      <c r="Q19" s="9">
        <v>31.178000000000001</v>
      </c>
      <c r="R19" s="9">
        <v>68.165999999999997</v>
      </c>
      <c r="S19" s="9">
        <v>35.423000000000002</v>
      </c>
      <c r="T19" s="9">
        <v>32.744</v>
      </c>
      <c r="U19" s="9">
        <v>38.417999999999999</v>
      </c>
      <c r="V19" s="9">
        <v>7.4630000000000001</v>
      </c>
      <c r="W19" s="9">
        <v>30.954999999999998</v>
      </c>
      <c r="X19" s="9">
        <v>211.61199999999999</v>
      </c>
      <c r="Y19" s="9">
        <v>108.401</v>
      </c>
      <c r="Z19" s="9">
        <v>103.211</v>
      </c>
      <c r="AA19" s="9">
        <v>136.70599999999999</v>
      </c>
      <c r="AB19" s="9">
        <v>84.394000000000005</v>
      </c>
      <c r="AC19" s="9">
        <v>52.311999999999998</v>
      </c>
      <c r="AD19" s="9">
        <v>54.183</v>
      </c>
      <c r="AE19" s="9">
        <v>19.177</v>
      </c>
      <c r="AF19" s="9">
        <v>35.006</v>
      </c>
      <c r="AG19" s="9">
        <v>20.722999999999999</v>
      </c>
      <c r="AH19" s="9">
        <v>4.83</v>
      </c>
      <c r="AI19" s="9">
        <v>15.891999999999999</v>
      </c>
      <c r="AJ19" s="9">
        <v>505.33199999999999</v>
      </c>
      <c r="AK19" s="9">
        <v>271.83499999999998</v>
      </c>
      <c r="AL19" s="9">
        <v>233.49799999999999</v>
      </c>
      <c r="AM19" s="9">
        <v>190.13399999999999</v>
      </c>
      <c r="AN19" s="9">
        <v>111.8</v>
      </c>
      <c r="AO19" s="9">
        <v>78.334000000000003</v>
      </c>
      <c r="AP19" s="9">
        <v>649.13099999999997</v>
      </c>
      <c r="AQ19" s="9">
        <v>302.06099999999998</v>
      </c>
      <c r="AR19" s="9">
        <v>347.06900000000002</v>
      </c>
      <c r="AS19" s="9">
        <v>4833.1959999999999</v>
      </c>
      <c r="AT19" s="9">
        <v>2547.3780000000002</v>
      </c>
      <c r="AU19" s="9">
        <v>2285.8180000000002</v>
      </c>
      <c r="AV19" s="9">
        <v>4098.2520000000004</v>
      </c>
      <c r="AW19" s="9">
        <v>2069.9949999999999</v>
      </c>
      <c r="AX19" s="9">
        <v>2028.2570000000001</v>
      </c>
      <c r="AY19" s="9">
        <v>3799.1660000000002</v>
      </c>
      <c r="AZ19" s="9">
        <v>1924.8440000000001</v>
      </c>
      <c r="BA19" s="9">
        <v>1874.3219999999999</v>
      </c>
      <c r="BB19" s="9">
        <v>159.10900000000001</v>
      </c>
      <c r="BC19" s="9">
        <v>74.594999999999999</v>
      </c>
      <c r="BD19" s="9">
        <v>84.513999999999996</v>
      </c>
      <c r="BE19" s="9">
        <v>133.726</v>
      </c>
      <c r="BF19" s="9">
        <v>66.974000000000004</v>
      </c>
      <c r="BG19" s="9">
        <v>66.751999999999995</v>
      </c>
      <c r="BH19" s="9">
        <v>3168.2060000000001</v>
      </c>
      <c r="BI19" s="9">
        <v>1655.546</v>
      </c>
      <c r="BJ19" s="9">
        <v>1512.66</v>
      </c>
      <c r="BK19" s="9">
        <v>225.25899999999999</v>
      </c>
      <c r="BL19" s="9">
        <v>74.715999999999994</v>
      </c>
      <c r="BM19" s="9">
        <v>150.54300000000001</v>
      </c>
      <c r="BN19" s="9">
        <v>56.988999999999997</v>
      </c>
      <c r="BO19" s="9">
        <v>39.033000000000001</v>
      </c>
      <c r="BP19" s="9">
        <v>17.956</v>
      </c>
      <c r="BQ19" s="9">
        <v>71.394000000000005</v>
      </c>
      <c r="BR19" s="9">
        <v>23.782</v>
      </c>
      <c r="BS19" s="9">
        <v>47.613</v>
      </c>
      <c r="BT19" s="9">
        <v>96.875</v>
      </c>
      <c r="BU19" s="9">
        <v>11.901</v>
      </c>
      <c r="BV19" s="9">
        <v>84.974999999999994</v>
      </c>
      <c r="BW19" s="9">
        <v>182.654</v>
      </c>
      <c r="BX19" s="9">
        <v>57.81</v>
      </c>
      <c r="BY19" s="9">
        <v>124.84399999999999</v>
      </c>
      <c r="BZ19" s="9">
        <v>54.856000000000002</v>
      </c>
      <c r="CA19" s="9">
        <v>32.340000000000003</v>
      </c>
      <c r="CB19" s="9">
        <v>22.515999999999998</v>
      </c>
      <c r="CC19" s="9">
        <v>77.120999999999995</v>
      </c>
      <c r="CD19" s="9">
        <v>17.027000000000001</v>
      </c>
      <c r="CE19" s="9">
        <v>60.094000000000001</v>
      </c>
      <c r="CF19" s="9">
        <v>50.676000000000002</v>
      </c>
      <c r="CG19" s="9">
        <v>8.4429999999999996</v>
      </c>
      <c r="CH19" s="9">
        <v>42.232999999999997</v>
      </c>
      <c r="CI19" s="9">
        <v>522.13400000000001</v>
      </c>
      <c r="CJ19" s="9">
        <v>281.92399999999998</v>
      </c>
      <c r="CK19" s="9">
        <v>240.21</v>
      </c>
      <c r="CL19" s="9">
        <v>741.61800000000005</v>
      </c>
      <c r="CM19" s="9">
        <v>391.79199999999997</v>
      </c>
      <c r="CN19" s="9">
        <v>349.827</v>
      </c>
      <c r="CO19" s="9">
        <v>3356.634</v>
      </c>
      <c r="CP19" s="9">
        <v>1678.204</v>
      </c>
      <c r="CQ19" s="9">
        <v>1678.43</v>
      </c>
      <c r="CR19" s="9">
        <v>595.03599999999994</v>
      </c>
      <c r="CS19" s="9">
        <v>278.18599999999998</v>
      </c>
      <c r="CT19" s="9">
        <v>316.85000000000002</v>
      </c>
      <c r="CU19" s="9">
        <v>3503.2159999999999</v>
      </c>
      <c r="CV19" s="9">
        <v>1791.81</v>
      </c>
      <c r="CW19" s="9">
        <v>1711.4069999999999</v>
      </c>
      <c r="CX19" s="9">
        <v>965.48500000000001</v>
      </c>
      <c r="CY19" s="9">
        <v>479.95</v>
      </c>
      <c r="CZ19" s="9">
        <v>485.53500000000003</v>
      </c>
      <c r="DA19" s="9">
        <v>371.16899999999998</v>
      </c>
      <c r="DB19" s="9">
        <v>190.02699999999999</v>
      </c>
      <c r="DC19" s="9">
        <v>181.143</v>
      </c>
      <c r="DD19" s="9">
        <v>370.44900000000001</v>
      </c>
      <c r="DE19" s="9">
        <v>201.76499999999999</v>
      </c>
      <c r="DF19" s="9">
        <v>168.684</v>
      </c>
      <c r="DG19" s="9">
        <v>223.86600000000001</v>
      </c>
      <c r="DH19" s="9">
        <v>88.159000000000006</v>
      </c>
      <c r="DI19" s="9">
        <v>135.708</v>
      </c>
      <c r="DJ19" s="9">
        <v>3132.7669999999998</v>
      </c>
      <c r="DK19" s="9">
        <v>1590.0450000000001</v>
      </c>
      <c r="DL19" s="9">
        <v>1542.722</v>
      </c>
      <c r="DM19" s="9">
        <v>734.94399999999996</v>
      </c>
      <c r="DN19" s="9">
        <v>477.38200000000001</v>
      </c>
      <c r="DO19" s="9">
        <v>257.56099999999998</v>
      </c>
      <c r="DP19" s="9">
        <v>451.99299999999999</v>
      </c>
      <c r="DQ19" s="9">
        <v>306.06799999999998</v>
      </c>
      <c r="DR19" s="9">
        <v>145.92599999999999</v>
      </c>
      <c r="DS19" s="9">
        <v>41.54</v>
      </c>
      <c r="DT19" s="9">
        <v>23.923999999999999</v>
      </c>
      <c r="DU19" s="9">
        <v>17.617000000000001</v>
      </c>
      <c r="DV19" s="9">
        <v>13.117000000000001</v>
      </c>
      <c r="DW19" s="9">
        <v>9.8889999999999993</v>
      </c>
      <c r="DX19" s="9">
        <v>3.2290000000000001</v>
      </c>
      <c r="DY19" s="9">
        <v>15.084</v>
      </c>
      <c r="DZ19" s="9">
        <v>8.3019999999999996</v>
      </c>
      <c r="EA19" s="9">
        <v>6.782</v>
      </c>
      <c r="EB19" s="9">
        <v>13.339</v>
      </c>
      <c r="EC19" s="9">
        <v>5.7329999999999997</v>
      </c>
      <c r="ED19" s="9">
        <v>7.6070000000000002</v>
      </c>
      <c r="EE19" s="9">
        <v>36.454999999999998</v>
      </c>
      <c r="EF19" s="9">
        <v>19.475999999999999</v>
      </c>
      <c r="EG19" s="9">
        <v>16.978999999999999</v>
      </c>
      <c r="EH19" s="9">
        <v>14.05</v>
      </c>
      <c r="EI19" s="9">
        <v>10.593</v>
      </c>
      <c r="EJ19" s="9">
        <v>3.4569999999999999</v>
      </c>
      <c r="EK19" s="9">
        <v>13.605</v>
      </c>
      <c r="EL19" s="9">
        <v>5.9930000000000003</v>
      </c>
      <c r="EM19" s="9">
        <v>7.6120000000000001</v>
      </c>
      <c r="EN19" s="9">
        <v>8.8000000000000007</v>
      </c>
      <c r="EO19" s="9">
        <v>2.89</v>
      </c>
      <c r="EP19" s="9">
        <v>5.91</v>
      </c>
      <c r="EQ19" s="9">
        <v>204.95500000000001</v>
      </c>
      <c r="ER19" s="9">
        <v>127.91500000000001</v>
      </c>
      <c r="ES19" s="9">
        <v>77.039000000000001</v>
      </c>
      <c r="ET19" s="9">
        <v>4674.2950000000001</v>
      </c>
      <c r="EU19" s="9">
        <v>2406.3440000000001</v>
      </c>
      <c r="EV19" s="9">
        <v>2267.951</v>
      </c>
      <c r="EW19" s="9">
        <v>555.875</v>
      </c>
      <c r="EX19" s="9">
        <v>265.327</v>
      </c>
      <c r="EY19" s="9">
        <v>290.548</v>
      </c>
      <c r="EZ19" s="9">
        <v>277.101</v>
      </c>
      <c r="FA19" s="9">
        <v>142.363</v>
      </c>
      <c r="FB19" s="9">
        <v>134.738</v>
      </c>
      <c r="FC19" s="9">
        <v>120.831</v>
      </c>
      <c r="FD19" s="9">
        <v>67.054000000000002</v>
      </c>
      <c r="FE19" s="9">
        <v>53.777000000000001</v>
      </c>
      <c r="FF19" s="9">
        <v>154.22499999999999</v>
      </c>
      <c r="FG19" s="9">
        <v>74.213999999999999</v>
      </c>
      <c r="FH19" s="9">
        <v>80.010999999999996</v>
      </c>
      <c r="FI19" s="9">
        <v>165.26300000000001</v>
      </c>
      <c r="FJ19" s="9">
        <v>91.046999999999997</v>
      </c>
      <c r="FK19" s="9">
        <v>74.215999999999994</v>
      </c>
      <c r="FL19" s="9">
        <v>109.66200000000001</v>
      </c>
      <c r="FM19" s="9">
        <v>50.091000000000001</v>
      </c>
      <c r="FN19" s="9">
        <v>59.570999999999998</v>
      </c>
      <c r="FO19" s="9">
        <v>104.099</v>
      </c>
      <c r="FP19" s="9">
        <v>66.497</v>
      </c>
      <c r="FQ19" s="9">
        <v>37.601999999999997</v>
      </c>
      <c r="FR19" s="9">
        <v>71.501000000000005</v>
      </c>
      <c r="FS19" s="9">
        <v>33.152000000000001</v>
      </c>
      <c r="FT19" s="9">
        <v>38.348999999999997</v>
      </c>
      <c r="FU19" s="9">
        <v>31.244</v>
      </c>
      <c r="FV19" s="9">
        <v>19.849</v>
      </c>
      <c r="FW19" s="9">
        <v>11.395</v>
      </c>
      <c r="FX19" s="9">
        <v>24.664000000000001</v>
      </c>
      <c r="FY19" s="9">
        <v>10.925000000000001</v>
      </c>
      <c r="FZ19" s="9">
        <v>13.739000000000001</v>
      </c>
      <c r="GA19" s="9">
        <v>15.593</v>
      </c>
      <c r="GB19" s="9">
        <v>2.379</v>
      </c>
      <c r="GC19" s="9">
        <v>13.214</v>
      </c>
      <c r="GD19" s="9">
        <v>101.501</v>
      </c>
      <c r="GE19" s="9">
        <v>42.713999999999999</v>
      </c>
      <c r="GF19" s="9">
        <v>58.786999999999999</v>
      </c>
      <c r="GG19" s="9">
        <v>48.194000000000003</v>
      </c>
      <c r="GH19" s="9">
        <v>27.506</v>
      </c>
      <c r="GI19" s="9">
        <v>20.687999999999999</v>
      </c>
      <c r="GJ19" s="9">
        <v>32.323</v>
      </c>
      <c r="GK19" s="9">
        <v>11.987</v>
      </c>
      <c r="GL19" s="9">
        <v>20.337</v>
      </c>
      <c r="GM19" s="9">
        <v>20.984000000000002</v>
      </c>
      <c r="GN19" s="9">
        <v>3.2210000000000001</v>
      </c>
      <c r="GO19" s="9">
        <v>17.762</v>
      </c>
      <c r="GP19" s="9">
        <v>200.04900000000001</v>
      </c>
      <c r="GQ19" s="9">
        <v>103.31399999999999</v>
      </c>
      <c r="GR19" s="9">
        <v>96.736000000000004</v>
      </c>
      <c r="GS19" s="9">
        <v>77.052000000000007</v>
      </c>
      <c r="GT19" s="9">
        <v>39.048999999999999</v>
      </c>
      <c r="GU19" s="9">
        <v>38.002000000000002</v>
      </c>
      <c r="GV19" s="9">
        <v>278.774</v>
      </c>
      <c r="GW19" s="9">
        <v>122.964</v>
      </c>
      <c r="GX19" s="9">
        <v>155.81</v>
      </c>
      <c r="GY19" s="9">
        <v>4118.42</v>
      </c>
      <c r="GZ19" s="9">
        <v>2141.0160000000001</v>
      </c>
      <c r="HA19" s="9">
        <v>1977.403</v>
      </c>
      <c r="HB19" s="9">
        <v>3204.444</v>
      </c>
      <c r="HC19" s="9">
        <v>1558.24</v>
      </c>
      <c r="HD19" s="9">
        <v>1646.204</v>
      </c>
      <c r="HE19" s="9">
        <v>3036.0030000000002</v>
      </c>
      <c r="HF19" s="9">
        <v>1489.989</v>
      </c>
      <c r="HG19" s="9">
        <v>1546.0139999999999</v>
      </c>
      <c r="HH19" s="9">
        <v>91.552000000000007</v>
      </c>
      <c r="HI19" s="9">
        <v>36.176000000000002</v>
      </c>
      <c r="HJ19" s="9">
        <v>55.375999999999998</v>
      </c>
      <c r="HK19" s="9">
        <v>73.784999999999997</v>
      </c>
      <c r="HL19" s="9">
        <v>31.806999999999999</v>
      </c>
      <c r="HM19" s="9">
        <v>41.978000000000002</v>
      </c>
      <c r="HN19" s="9">
        <v>2519.585</v>
      </c>
      <c r="HO19" s="9">
        <v>1279.7809999999999</v>
      </c>
      <c r="HP19" s="9">
        <v>1239.8040000000001</v>
      </c>
      <c r="HQ19" s="9">
        <v>160.38999999999999</v>
      </c>
      <c r="HR19" s="9">
        <v>44.079000000000001</v>
      </c>
      <c r="HS19" s="9">
        <v>116.312</v>
      </c>
      <c r="HT19" s="9">
        <v>49.415999999999997</v>
      </c>
      <c r="HU19" s="9">
        <v>19.852</v>
      </c>
      <c r="HV19" s="9">
        <v>29.564</v>
      </c>
      <c r="HW19" s="9">
        <v>53.274999999999999</v>
      </c>
      <c r="HX19" s="9">
        <v>13.262</v>
      </c>
      <c r="HY19" s="9">
        <v>40.012999999999998</v>
      </c>
      <c r="HZ19" s="9">
        <v>57.7</v>
      </c>
      <c r="IA19" s="9">
        <v>10.965</v>
      </c>
      <c r="IB19" s="9">
        <v>46.734999999999999</v>
      </c>
      <c r="IC19" s="9">
        <v>142.49700000000001</v>
      </c>
      <c r="ID19" s="9">
        <v>44.003999999999998</v>
      </c>
      <c r="IE19" s="9">
        <v>98.492999999999995</v>
      </c>
      <c r="IF19" s="9">
        <v>42.387</v>
      </c>
      <c r="IG19" s="9">
        <v>19.960999999999999</v>
      </c>
      <c r="IH19" s="9">
        <v>22.425000000000001</v>
      </c>
      <c r="II19" s="9">
        <v>49.764000000000003</v>
      </c>
      <c r="IJ19" s="9">
        <v>15.206</v>
      </c>
      <c r="IK19" s="9">
        <v>34.558999999999997</v>
      </c>
      <c r="IL19" s="9">
        <v>50.347000000000001</v>
      </c>
      <c r="IM19" s="9">
        <v>8.8369999999999997</v>
      </c>
      <c r="IN19" s="9">
        <v>41.509</v>
      </c>
      <c r="IO19" s="9">
        <v>381.971</v>
      </c>
      <c r="IP19" s="9">
        <v>190.376</v>
      </c>
      <c r="IQ19" s="9">
        <v>191.595</v>
      </c>
    </row>
    <row r="20" spans="1:251">
      <c r="A20" s="10">
        <v>45323</v>
      </c>
      <c r="B20" s="9">
        <v>143.85300000000001</v>
      </c>
      <c r="C20" s="9">
        <v>357.90899999999999</v>
      </c>
      <c r="D20" s="9">
        <v>200.48500000000001</v>
      </c>
      <c r="E20" s="9">
        <v>157.42400000000001</v>
      </c>
      <c r="F20" s="9">
        <v>233.2</v>
      </c>
      <c r="G20" s="9">
        <v>112.004</v>
      </c>
      <c r="H20" s="9">
        <v>121.196</v>
      </c>
      <c r="I20" s="9">
        <v>239.786</v>
      </c>
      <c r="J20" s="9">
        <v>132.32400000000001</v>
      </c>
      <c r="K20" s="9">
        <v>107.461</v>
      </c>
      <c r="L20" s="9">
        <v>165.87700000000001</v>
      </c>
      <c r="M20" s="9">
        <v>81.686999999999998</v>
      </c>
      <c r="N20" s="9">
        <v>84.19</v>
      </c>
      <c r="O20" s="9">
        <v>70.634</v>
      </c>
      <c r="P20" s="9">
        <v>46.847999999999999</v>
      </c>
      <c r="Q20" s="9">
        <v>23.786000000000001</v>
      </c>
      <c r="R20" s="9">
        <v>55.997</v>
      </c>
      <c r="S20" s="9">
        <v>22.09</v>
      </c>
      <c r="T20" s="9">
        <v>33.906999999999996</v>
      </c>
      <c r="U20" s="9">
        <v>39.246000000000002</v>
      </c>
      <c r="V20" s="9">
        <v>12.749000000000001</v>
      </c>
      <c r="W20" s="9">
        <v>26.495999999999999</v>
      </c>
      <c r="X20" s="9">
        <v>190.18199999999999</v>
      </c>
      <c r="Y20" s="9">
        <v>101.06399999999999</v>
      </c>
      <c r="Z20" s="9">
        <v>89.117999999999995</v>
      </c>
      <c r="AA20" s="9">
        <v>119.65</v>
      </c>
      <c r="AB20" s="9">
        <v>77.096000000000004</v>
      </c>
      <c r="AC20" s="9">
        <v>42.554000000000002</v>
      </c>
      <c r="AD20" s="9">
        <v>50.209000000000003</v>
      </c>
      <c r="AE20" s="9">
        <v>18.14</v>
      </c>
      <c r="AF20" s="9">
        <v>32.067999999999998</v>
      </c>
      <c r="AG20" s="9">
        <v>20.321999999999999</v>
      </c>
      <c r="AH20" s="9">
        <v>5.827</v>
      </c>
      <c r="AI20" s="9">
        <v>14.494999999999999</v>
      </c>
      <c r="AJ20" s="9">
        <v>427.62200000000001</v>
      </c>
      <c r="AK20" s="9">
        <v>221.19800000000001</v>
      </c>
      <c r="AL20" s="9">
        <v>206.42400000000001</v>
      </c>
      <c r="AM20" s="9">
        <v>168.22200000000001</v>
      </c>
      <c r="AN20" s="9">
        <v>93.878</v>
      </c>
      <c r="AO20" s="9">
        <v>74.343999999999994</v>
      </c>
      <c r="AP20" s="9">
        <v>650.58299999999997</v>
      </c>
      <c r="AQ20" s="9">
        <v>299.58800000000002</v>
      </c>
      <c r="AR20" s="9">
        <v>350.99400000000003</v>
      </c>
      <c r="AS20" s="9">
        <v>5166.07</v>
      </c>
      <c r="AT20" s="9">
        <v>2709.5990000000002</v>
      </c>
      <c r="AU20" s="9">
        <v>2456.471</v>
      </c>
      <c r="AV20" s="9">
        <v>4446.9189999999999</v>
      </c>
      <c r="AW20" s="9">
        <v>2233.3110000000001</v>
      </c>
      <c r="AX20" s="9">
        <v>2213.6089999999999</v>
      </c>
      <c r="AY20" s="9">
        <v>4171.2479999999996</v>
      </c>
      <c r="AZ20" s="9">
        <v>2098.1329999999998</v>
      </c>
      <c r="BA20" s="9">
        <v>2073.1149999999998</v>
      </c>
      <c r="BB20" s="9">
        <v>142.88</v>
      </c>
      <c r="BC20" s="9">
        <v>72.912000000000006</v>
      </c>
      <c r="BD20" s="9">
        <v>69.968000000000004</v>
      </c>
      <c r="BE20" s="9">
        <v>116.399</v>
      </c>
      <c r="BF20" s="9">
        <v>55.773000000000003</v>
      </c>
      <c r="BG20" s="9">
        <v>60.625999999999998</v>
      </c>
      <c r="BH20" s="9">
        <v>3466.9369999999999</v>
      </c>
      <c r="BI20" s="9">
        <v>1796.893</v>
      </c>
      <c r="BJ20" s="9">
        <v>1670.0440000000001</v>
      </c>
      <c r="BK20" s="9">
        <v>236.001</v>
      </c>
      <c r="BL20" s="9">
        <v>71.055999999999997</v>
      </c>
      <c r="BM20" s="9">
        <v>164.946</v>
      </c>
      <c r="BN20" s="9">
        <v>54.93</v>
      </c>
      <c r="BO20" s="9">
        <v>33.838000000000001</v>
      </c>
      <c r="BP20" s="9">
        <v>21.091999999999999</v>
      </c>
      <c r="BQ20" s="9">
        <v>87.231999999999999</v>
      </c>
      <c r="BR20" s="9">
        <v>25.831</v>
      </c>
      <c r="BS20" s="9">
        <v>61.401000000000003</v>
      </c>
      <c r="BT20" s="9">
        <v>93.838999999999999</v>
      </c>
      <c r="BU20" s="9">
        <v>11.387</v>
      </c>
      <c r="BV20" s="9">
        <v>82.453000000000003</v>
      </c>
      <c r="BW20" s="9">
        <v>174.191</v>
      </c>
      <c r="BX20" s="9">
        <v>56.161000000000001</v>
      </c>
      <c r="BY20" s="9">
        <v>118.029</v>
      </c>
      <c r="BZ20" s="9">
        <v>56.009</v>
      </c>
      <c r="CA20" s="9">
        <v>32.137999999999998</v>
      </c>
      <c r="CB20" s="9">
        <v>23.870999999999999</v>
      </c>
      <c r="CC20" s="9">
        <v>77.266999999999996</v>
      </c>
      <c r="CD20" s="9">
        <v>15.928000000000001</v>
      </c>
      <c r="CE20" s="9">
        <v>61.338999999999999</v>
      </c>
      <c r="CF20" s="9">
        <v>40.914999999999999</v>
      </c>
      <c r="CG20" s="9">
        <v>8.0960000000000001</v>
      </c>
      <c r="CH20" s="9">
        <v>32.819000000000003</v>
      </c>
      <c r="CI20" s="9">
        <v>569.79</v>
      </c>
      <c r="CJ20" s="9">
        <v>309.2</v>
      </c>
      <c r="CK20" s="9">
        <v>260.58999999999997</v>
      </c>
      <c r="CL20" s="9">
        <v>696.73900000000003</v>
      </c>
      <c r="CM20" s="9">
        <v>355.66300000000001</v>
      </c>
      <c r="CN20" s="9">
        <v>341.07600000000002</v>
      </c>
      <c r="CO20" s="9">
        <v>3750.18</v>
      </c>
      <c r="CP20" s="9">
        <v>1877.6469999999999</v>
      </c>
      <c r="CQ20" s="9">
        <v>1872.5329999999999</v>
      </c>
      <c r="CR20" s="9">
        <v>553.21799999999996</v>
      </c>
      <c r="CS20" s="9">
        <v>263.12799999999999</v>
      </c>
      <c r="CT20" s="9">
        <v>290.09100000000001</v>
      </c>
      <c r="CU20" s="9">
        <v>3893.701</v>
      </c>
      <c r="CV20" s="9">
        <v>1970.183</v>
      </c>
      <c r="CW20" s="9">
        <v>1923.518</v>
      </c>
      <c r="CX20" s="9">
        <v>924.54100000000005</v>
      </c>
      <c r="CY20" s="9">
        <v>454.33600000000001</v>
      </c>
      <c r="CZ20" s="9">
        <v>470.20499999999998</v>
      </c>
      <c r="DA20" s="9">
        <v>325.416</v>
      </c>
      <c r="DB20" s="9">
        <v>164.45500000000001</v>
      </c>
      <c r="DC20" s="9">
        <v>160.96199999999999</v>
      </c>
      <c r="DD20" s="9">
        <v>371.32299999999998</v>
      </c>
      <c r="DE20" s="9">
        <v>191.209</v>
      </c>
      <c r="DF20" s="9">
        <v>180.114</v>
      </c>
      <c r="DG20" s="9">
        <v>227.80199999999999</v>
      </c>
      <c r="DH20" s="9">
        <v>98.673000000000002</v>
      </c>
      <c r="DI20" s="9">
        <v>129.12899999999999</v>
      </c>
      <c r="DJ20" s="9">
        <v>3522.3780000000002</v>
      </c>
      <c r="DK20" s="9">
        <v>1778.9739999999999</v>
      </c>
      <c r="DL20" s="9">
        <v>1743.404</v>
      </c>
      <c r="DM20" s="9">
        <v>719.15</v>
      </c>
      <c r="DN20" s="9">
        <v>476.28800000000001</v>
      </c>
      <c r="DO20" s="9">
        <v>242.86199999999999</v>
      </c>
      <c r="DP20" s="9">
        <v>441.66399999999999</v>
      </c>
      <c r="DQ20" s="9">
        <v>296.476</v>
      </c>
      <c r="DR20" s="9">
        <v>145.18799999999999</v>
      </c>
      <c r="DS20" s="9">
        <v>32.86</v>
      </c>
      <c r="DT20" s="9">
        <v>17.896000000000001</v>
      </c>
      <c r="DU20" s="9">
        <v>14.964</v>
      </c>
      <c r="DV20" s="9">
        <v>13.064</v>
      </c>
      <c r="DW20" s="9">
        <v>9.7420000000000009</v>
      </c>
      <c r="DX20" s="9">
        <v>3.3210000000000002</v>
      </c>
      <c r="DY20" s="9">
        <v>9.5980000000000008</v>
      </c>
      <c r="DZ20" s="9">
        <v>5.8250000000000002</v>
      </c>
      <c r="EA20" s="9">
        <v>3.7730000000000001</v>
      </c>
      <c r="EB20" s="9">
        <v>10.198</v>
      </c>
      <c r="EC20" s="9">
        <v>2.3279999999999998</v>
      </c>
      <c r="ED20" s="9">
        <v>7.8689999999999998</v>
      </c>
      <c r="EE20" s="9">
        <v>23.831</v>
      </c>
      <c r="EF20" s="9">
        <v>12.401</v>
      </c>
      <c r="EG20" s="9">
        <v>11.43</v>
      </c>
      <c r="EH20" s="9">
        <v>10.188000000000001</v>
      </c>
      <c r="EI20" s="9">
        <v>8.2919999999999998</v>
      </c>
      <c r="EJ20" s="9">
        <v>1.897</v>
      </c>
      <c r="EK20" s="9">
        <v>7.3289999999999997</v>
      </c>
      <c r="EL20" s="9">
        <v>2.6139999999999999</v>
      </c>
      <c r="EM20" s="9">
        <v>4.7149999999999999</v>
      </c>
      <c r="EN20" s="9">
        <v>6.3129999999999997</v>
      </c>
      <c r="EO20" s="9">
        <v>1.4950000000000001</v>
      </c>
      <c r="EP20" s="9">
        <v>4.8179999999999996</v>
      </c>
      <c r="EQ20" s="9">
        <v>220.79599999999999</v>
      </c>
      <c r="ER20" s="9">
        <v>149.51599999999999</v>
      </c>
      <c r="ES20" s="9">
        <v>71.28</v>
      </c>
      <c r="ET20" s="9">
        <v>4731.0079999999998</v>
      </c>
      <c r="EU20" s="9">
        <v>2435.8629999999998</v>
      </c>
      <c r="EV20" s="9">
        <v>2295.145</v>
      </c>
      <c r="EW20" s="9">
        <v>502.90699999999998</v>
      </c>
      <c r="EX20" s="9">
        <v>252.648</v>
      </c>
      <c r="EY20" s="9">
        <v>250.25899999999999</v>
      </c>
      <c r="EZ20" s="9">
        <v>249.88399999999999</v>
      </c>
      <c r="FA20" s="9">
        <v>129.31399999999999</v>
      </c>
      <c r="FB20" s="9">
        <v>120.57</v>
      </c>
      <c r="FC20" s="9">
        <v>102.322</v>
      </c>
      <c r="FD20" s="9">
        <v>50.585999999999999</v>
      </c>
      <c r="FE20" s="9">
        <v>51.735999999999997</v>
      </c>
      <c r="FF20" s="9">
        <v>142.625</v>
      </c>
      <c r="FG20" s="9">
        <v>75.114000000000004</v>
      </c>
      <c r="FH20" s="9">
        <v>67.510000000000005</v>
      </c>
      <c r="FI20" s="9">
        <v>132.315</v>
      </c>
      <c r="FJ20" s="9">
        <v>64.956000000000003</v>
      </c>
      <c r="FK20" s="9">
        <v>67.358999999999995</v>
      </c>
      <c r="FL20" s="9">
        <v>111.136</v>
      </c>
      <c r="FM20" s="9">
        <v>59.826000000000001</v>
      </c>
      <c r="FN20" s="9">
        <v>51.308999999999997</v>
      </c>
      <c r="FO20" s="9">
        <v>93.686999999999998</v>
      </c>
      <c r="FP20" s="9">
        <v>51.454999999999998</v>
      </c>
      <c r="FQ20" s="9">
        <v>42.231999999999999</v>
      </c>
      <c r="FR20" s="9">
        <v>72.784000000000006</v>
      </c>
      <c r="FS20" s="9">
        <v>35.771999999999998</v>
      </c>
      <c r="FT20" s="9">
        <v>37.012</v>
      </c>
      <c r="FU20" s="9">
        <v>31.411000000000001</v>
      </c>
      <c r="FV20" s="9">
        <v>22.445</v>
      </c>
      <c r="FW20" s="9">
        <v>8.9659999999999993</v>
      </c>
      <c r="FX20" s="9">
        <v>25.829000000000001</v>
      </c>
      <c r="FY20" s="9">
        <v>12.294</v>
      </c>
      <c r="FZ20" s="9">
        <v>13.535</v>
      </c>
      <c r="GA20" s="9">
        <v>15.542999999999999</v>
      </c>
      <c r="GB20" s="9">
        <v>1.032</v>
      </c>
      <c r="GC20" s="9">
        <v>14.510999999999999</v>
      </c>
      <c r="GD20" s="9">
        <v>83.412999999999997</v>
      </c>
      <c r="GE20" s="9">
        <v>42.087000000000003</v>
      </c>
      <c r="GF20" s="9">
        <v>41.326000000000001</v>
      </c>
      <c r="GG20" s="9">
        <v>42.164999999999999</v>
      </c>
      <c r="GH20" s="9">
        <v>29.041</v>
      </c>
      <c r="GI20" s="9">
        <v>13.124000000000001</v>
      </c>
      <c r="GJ20" s="9">
        <v>24.765999999999998</v>
      </c>
      <c r="GK20" s="9">
        <v>10.141</v>
      </c>
      <c r="GL20" s="9">
        <v>14.625</v>
      </c>
      <c r="GM20" s="9">
        <v>16.481999999999999</v>
      </c>
      <c r="GN20" s="9">
        <v>2.9039999999999999</v>
      </c>
      <c r="GO20" s="9">
        <v>13.577999999999999</v>
      </c>
      <c r="GP20" s="9">
        <v>179.86</v>
      </c>
      <c r="GQ20" s="9">
        <v>91.063000000000002</v>
      </c>
      <c r="GR20" s="9">
        <v>88.796000000000006</v>
      </c>
      <c r="GS20" s="9">
        <v>70.024000000000001</v>
      </c>
      <c r="GT20" s="9">
        <v>38.250999999999998</v>
      </c>
      <c r="GU20" s="9">
        <v>31.774000000000001</v>
      </c>
      <c r="GV20" s="9">
        <v>253.023</v>
      </c>
      <c r="GW20" s="9">
        <v>123.334</v>
      </c>
      <c r="GX20" s="9">
        <v>129.68899999999999</v>
      </c>
      <c r="GY20" s="9">
        <v>4228.1009999999997</v>
      </c>
      <c r="GZ20" s="9">
        <v>2183.2150000000001</v>
      </c>
      <c r="HA20" s="9">
        <v>2044.886</v>
      </c>
      <c r="HB20" s="9">
        <v>3258.8139999999999</v>
      </c>
      <c r="HC20" s="9">
        <v>1577.1690000000001</v>
      </c>
      <c r="HD20" s="9">
        <v>1681.645</v>
      </c>
      <c r="HE20" s="9">
        <v>3124.319</v>
      </c>
      <c r="HF20" s="9">
        <v>1519.203</v>
      </c>
      <c r="HG20" s="9">
        <v>1605.115</v>
      </c>
      <c r="HH20" s="9">
        <v>76.703999999999994</v>
      </c>
      <c r="HI20" s="9">
        <v>33.658999999999999</v>
      </c>
      <c r="HJ20" s="9">
        <v>43.045000000000002</v>
      </c>
      <c r="HK20" s="9">
        <v>49.04</v>
      </c>
      <c r="HL20" s="9">
        <v>21.097999999999999</v>
      </c>
      <c r="HM20" s="9">
        <v>27.942</v>
      </c>
      <c r="HN20" s="9">
        <v>2605.828</v>
      </c>
      <c r="HO20" s="9">
        <v>1297.566</v>
      </c>
      <c r="HP20" s="9">
        <v>1308.2619999999999</v>
      </c>
      <c r="HQ20" s="9">
        <v>134.04900000000001</v>
      </c>
      <c r="HR20" s="9">
        <v>39.555999999999997</v>
      </c>
      <c r="HS20" s="9">
        <v>94.492999999999995</v>
      </c>
      <c r="HT20" s="9">
        <v>37.368000000000002</v>
      </c>
      <c r="HU20" s="9">
        <v>19.908999999999999</v>
      </c>
      <c r="HV20" s="9">
        <v>17.459</v>
      </c>
      <c r="HW20" s="9">
        <v>40.465000000000003</v>
      </c>
      <c r="HX20" s="9">
        <v>12.925000000000001</v>
      </c>
      <c r="HY20" s="9">
        <v>27.539000000000001</v>
      </c>
      <c r="HZ20" s="9">
        <v>56.216999999999999</v>
      </c>
      <c r="IA20" s="9">
        <v>6.7229999999999999</v>
      </c>
      <c r="IB20" s="9">
        <v>49.494999999999997</v>
      </c>
      <c r="IC20" s="9">
        <v>147.727</v>
      </c>
      <c r="ID20" s="9">
        <v>53.866999999999997</v>
      </c>
      <c r="IE20" s="9">
        <v>93.86</v>
      </c>
      <c r="IF20" s="9">
        <v>43.753999999999998</v>
      </c>
      <c r="IG20" s="9">
        <v>27.995000000000001</v>
      </c>
      <c r="IH20" s="9">
        <v>15.759</v>
      </c>
      <c r="II20" s="9">
        <v>50.665999999999997</v>
      </c>
      <c r="IJ20" s="9">
        <v>16.963000000000001</v>
      </c>
      <c r="IK20" s="9">
        <v>33.703000000000003</v>
      </c>
      <c r="IL20" s="9">
        <v>53.308</v>
      </c>
      <c r="IM20" s="9">
        <v>8.9090000000000007</v>
      </c>
      <c r="IN20" s="9">
        <v>44.398000000000003</v>
      </c>
      <c r="IO20" s="9">
        <v>371.209</v>
      </c>
      <c r="IP20" s="9">
        <v>186.18</v>
      </c>
      <c r="IQ20" s="9">
        <v>185.029</v>
      </c>
    </row>
    <row r="21" spans="1:251">
      <c r="A21" s="10">
        <v>45689</v>
      </c>
      <c r="B21" s="9">
        <v>158.71799999999999</v>
      </c>
      <c r="C21" s="9">
        <v>370.61500000000001</v>
      </c>
      <c r="D21" s="9">
        <v>209.749</v>
      </c>
      <c r="E21" s="9">
        <v>160.86600000000001</v>
      </c>
      <c r="F21" s="9">
        <v>238.363</v>
      </c>
      <c r="G21" s="9">
        <v>114.017</v>
      </c>
      <c r="H21" s="9">
        <v>124.346</v>
      </c>
      <c r="I21" s="9">
        <v>258.416</v>
      </c>
      <c r="J21" s="9">
        <v>144.63900000000001</v>
      </c>
      <c r="K21" s="9">
        <v>113.777</v>
      </c>
      <c r="L21" s="9">
        <v>170.85499999999999</v>
      </c>
      <c r="M21" s="9">
        <v>79.566000000000003</v>
      </c>
      <c r="N21" s="9">
        <v>91.289000000000001</v>
      </c>
      <c r="O21" s="9">
        <v>66.819000000000003</v>
      </c>
      <c r="P21" s="9">
        <v>45.499000000000002</v>
      </c>
      <c r="Q21" s="9">
        <v>21.32</v>
      </c>
      <c r="R21" s="9">
        <v>65.540999999999997</v>
      </c>
      <c r="S21" s="9">
        <v>23.832999999999998</v>
      </c>
      <c r="T21" s="9">
        <v>41.707999999999998</v>
      </c>
      <c r="U21" s="9">
        <v>38.494999999999997</v>
      </c>
      <c r="V21" s="9">
        <v>10.234</v>
      </c>
      <c r="W21" s="9">
        <v>28.260999999999999</v>
      </c>
      <c r="X21" s="9">
        <v>182.566</v>
      </c>
      <c r="Y21" s="9">
        <v>101.39400000000001</v>
      </c>
      <c r="Z21" s="9">
        <v>81.171999999999997</v>
      </c>
      <c r="AA21" s="9">
        <v>102.267</v>
      </c>
      <c r="AB21" s="9">
        <v>67.400000000000006</v>
      </c>
      <c r="AC21" s="9">
        <v>34.866999999999997</v>
      </c>
      <c r="AD21" s="9">
        <v>49.750999999999998</v>
      </c>
      <c r="AE21" s="9">
        <v>26.399000000000001</v>
      </c>
      <c r="AF21" s="9">
        <v>23.352</v>
      </c>
      <c r="AG21" s="9">
        <v>30.547999999999998</v>
      </c>
      <c r="AH21" s="9">
        <v>7.5949999999999998</v>
      </c>
      <c r="AI21" s="9">
        <v>22.952999999999999</v>
      </c>
      <c r="AJ21" s="9">
        <v>429.60199999999998</v>
      </c>
      <c r="AK21" s="9">
        <v>225.12899999999999</v>
      </c>
      <c r="AL21" s="9">
        <v>204.47300000000001</v>
      </c>
      <c r="AM21" s="9">
        <v>182.23400000000001</v>
      </c>
      <c r="AN21" s="9">
        <v>100.47</v>
      </c>
      <c r="AO21" s="9">
        <v>81.765000000000001</v>
      </c>
      <c r="AP21" s="9">
        <v>546.73299999999995</v>
      </c>
      <c r="AQ21" s="9">
        <v>256.34100000000001</v>
      </c>
      <c r="AR21" s="9">
        <v>290.392</v>
      </c>
      <c r="AS21" s="9">
        <v>5482.1409999999996</v>
      </c>
      <c r="AT21" s="9">
        <v>2886.2570000000001</v>
      </c>
      <c r="AU21" s="9">
        <v>2595.8829999999998</v>
      </c>
      <c r="AV21" s="9">
        <v>4725.7780000000002</v>
      </c>
      <c r="AW21" s="9">
        <v>2392.8090000000002</v>
      </c>
      <c r="AX21" s="9">
        <v>2332.9690000000001</v>
      </c>
      <c r="AY21" s="9">
        <v>4447.7790000000005</v>
      </c>
      <c r="AZ21" s="9">
        <v>2270.6080000000002</v>
      </c>
      <c r="BA21" s="9">
        <v>2177.1709999999998</v>
      </c>
      <c r="BB21" s="9">
        <v>139.12799999999999</v>
      </c>
      <c r="BC21" s="9">
        <v>62.396999999999998</v>
      </c>
      <c r="BD21" s="9">
        <v>76.730999999999995</v>
      </c>
      <c r="BE21" s="9">
        <v>134.851</v>
      </c>
      <c r="BF21" s="9">
        <v>58.518999999999998</v>
      </c>
      <c r="BG21" s="9">
        <v>76.331999999999994</v>
      </c>
      <c r="BH21" s="9">
        <v>3711.6689999999999</v>
      </c>
      <c r="BI21" s="9">
        <v>1930.2059999999999</v>
      </c>
      <c r="BJ21" s="9">
        <v>1781.463</v>
      </c>
      <c r="BK21" s="9">
        <v>208.81700000000001</v>
      </c>
      <c r="BL21" s="9">
        <v>70.072000000000003</v>
      </c>
      <c r="BM21" s="9">
        <v>138.745</v>
      </c>
      <c r="BN21" s="9">
        <v>54.893000000000001</v>
      </c>
      <c r="BO21" s="9">
        <v>30.78</v>
      </c>
      <c r="BP21" s="9">
        <v>24.113</v>
      </c>
      <c r="BQ21" s="9">
        <v>70.114999999999995</v>
      </c>
      <c r="BR21" s="9">
        <v>22.899000000000001</v>
      </c>
      <c r="BS21" s="9">
        <v>47.216000000000001</v>
      </c>
      <c r="BT21" s="9">
        <v>83.808999999999997</v>
      </c>
      <c r="BU21" s="9">
        <v>16.393999999999998</v>
      </c>
      <c r="BV21" s="9">
        <v>67.415999999999997</v>
      </c>
      <c r="BW21" s="9">
        <v>194.465</v>
      </c>
      <c r="BX21" s="9">
        <v>60.136000000000003</v>
      </c>
      <c r="BY21" s="9">
        <v>134.32900000000001</v>
      </c>
      <c r="BZ21" s="9">
        <v>62.99</v>
      </c>
      <c r="CA21" s="9">
        <v>34.1</v>
      </c>
      <c r="CB21" s="9">
        <v>28.89</v>
      </c>
      <c r="CC21" s="9">
        <v>78.971999999999994</v>
      </c>
      <c r="CD21" s="9">
        <v>13.314</v>
      </c>
      <c r="CE21" s="9">
        <v>65.658000000000001</v>
      </c>
      <c r="CF21" s="9">
        <v>52.503</v>
      </c>
      <c r="CG21" s="9">
        <v>12.722</v>
      </c>
      <c r="CH21" s="9">
        <v>39.780999999999999</v>
      </c>
      <c r="CI21" s="9">
        <v>610.827</v>
      </c>
      <c r="CJ21" s="9">
        <v>332.39400000000001</v>
      </c>
      <c r="CK21" s="9">
        <v>278.43200000000002</v>
      </c>
      <c r="CL21" s="9">
        <v>717.72699999999998</v>
      </c>
      <c r="CM21" s="9">
        <v>376.21100000000001</v>
      </c>
      <c r="CN21" s="9">
        <v>341.51499999999999</v>
      </c>
      <c r="CO21" s="9">
        <v>4008.0509999999999</v>
      </c>
      <c r="CP21" s="9">
        <v>2016.597</v>
      </c>
      <c r="CQ21" s="9">
        <v>1991.454</v>
      </c>
      <c r="CR21" s="9">
        <v>576.00099999999998</v>
      </c>
      <c r="CS21" s="9">
        <v>272.26799999999997</v>
      </c>
      <c r="CT21" s="9">
        <v>303.733</v>
      </c>
      <c r="CU21" s="9">
        <v>4149.777</v>
      </c>
      <c r="CV21" s="9">
        <v>2120.54</v>
      </c>
      <c r="CW21" s="9">
        <v>2029.2370000000001</v>
      </c>
      <c r="CX21" s="9">
        <v>965.57100000000003</v>
      </c>
      <c r="CY21" s="9">
        <v>487.709</v>
      </c>
      <c r="CZ21" s="9">
        <v>477.86200000000002</v>
      </c>
      <c r="DA21" s="9">
        <v>328.15699999999998</v>
      </c>
      <c r="DB21" s="9">
        <v>160.77099999999999</v>
      </c>
      <c r="DC21" s="9">
        <v>167.386</v>
      </c>
      <c r="DD21" s="9">
        <v>389.57</v>
      </c>
      <c r="DE21" s="9">
        <v>215.44</v>
      </c>
      <c r="DF21" s="9">
        <v>174.13</v>
      </c>
      <c r="DG21" s="9">
        <v>247.84399999999999</v>
      </c>
      <c r="DH21" s="9">
        <v>111.497</v>
      </c>
      <c r="DI21" s="9">
        <v>136.34700000000001</v>
      </c>
      <c r="DJ21" s="9">
        <v>3760.2069999999999</v>
      </c>
      <c r="DK21" s="9">
        <v>1905.1</v>
      </c>
      <c r="DL21" s="9">
        <v>1855.107</v>
      </c>
      <c r="DM21" s="9">
        <v>756.36300000000006</v>
      </c>
      <c r="DN21" s="9">
        <v>493.44900000000001</v>
      </c>
      <c r="DO21" s="9">
        <v>262.91399999999999</v>
      </c>
      <c r="DP21" s="9">
        <v>484.28100000000001</v>
      </c>
      <c r="DQ21" s="9">
        <v>320.637</v>
      </c>
      <c r="DR21" s="9">
        <v>163.64400000000001</v>
      </c>
      <c r="DS21" s="9">
        <v>32.284999999999997</v>
      </c>
      <c r="DT21" s="9">
        <v>17.443000000000001</v>
      </c>
      <c r="DU21" s="9">
        <v>14.842000000000001</v>
      </c>
      <c r="DV21" s="9">
        <v>10.901</v>
      </c>
      <c r="DW21" s="9">
        <v>7.7249999999999996</v>
      </c>
      <c r="DX21" s="9">
        <v>3.1760000000000002</v>
      </c>
      <c r="DY21" s="9">
        <v>10.446999999999999</v>
      </c>
      <c r="DZ21" s="9">
        <v>7.3239999999999998</v>
      </c>
      <c r="EA21" s="9">
        <v>3.1240000000000001</v>
      </c>
      <c r="EB21" s="9">
        <v>10.936999999999999</v>
      </c>
      <c r="EC21" s="9">
        <v>2.395</v>
      </c>
      <c r="ED21" s="9">
        <v>8.5419999999999998</v>
      </c>
      <c r="EE21" s="9">
        <v>29.698</v>
      </c>
      <c r="EF21" s="9">
        <v>15.654999999999999</v>
      </c>
      <c r="EG21" s="9">
        <v>14.042999999999999</v>
      </c>
      <c r="EH21" s="9">
        <v>12.116</v>
      </c>
      <c r="EI21" s="9">
        <v>8.1950000000000003</v>
      </c>
      <c r="EJ21" s="9">
        <v>3.9209999999999998</v>
      </c>
      <c r="EK21" s="9">
        <v>8.7989999999999995</v>
      </c>
      <c r="EL21" s="9">
        <v>4.4779999999999998</v>
      </c>
      <c r="EM21" s="9">
        <v>4.3209999999999997</v>
      </c>
      <c r="EN21" s="9">
        <v>8.7840000000000007</v>
      </c>
      <c r="EO21" s="9">
        <v>2.9820000000000002</v>
      </c>
      <c r="EP21" s="9">
        <v>5.8010000000000002</v>
      </c>
      <c r="EQ21" s="9">
        <v>210.09899999999999</v>
      </c>
      <c r="ER21" s="9">
        <v>139.714</v>
      </c>
      <c r="ES21" s="9">
        <v>70.385000000000005</v>
      </c>
      <c r="ET21" s="9">
        <v>4758.7690000000002</v>
      </c>
      <c r="EU21" s="9">
        <v>2448.0219999999999</v>
      </c>
      <c r="EV21" s="9">
        <v>2310.7469999999998</v>
      </c>
      <c r="EW21" s="9">
        <v>443.41300000000001</v>
      </c>
      <c r="EX21" s="9">
        <v>204.262</v>
      </c>
      <c r="EY21" s="9">
        <v>239.15100000000001</v>
      </c>
      <c r="EZ21" s="9">
        <v>231.68700000000001</v>
      </c>
      <c r="FA21" s="9">
        <v>115.107</v>
      </c>
      <c r="FB21" s="9">
        <v>116.581</v>
      </c>
      <c r="FC21" s="9">
        <v>120.59399999999999</v>
      </c>
      <c r="FD21" s="9">
        <v>64.209000000000003</v>
      </c>
      <c r="FE21" s="9">
        <v>56.386000000000003</v>
      </c>
      <c r="FF21" s="9">
        <v>109.188</v>
      </c>
      <c r="FG21" s="9">
        <v>49.774000000000001</v>
      </c>
      <c r="FH21" s="9">
        <v>59.412999999999997</v>
      </c>
      <c r="FI21" s="9">
        <v>155.87</v>
      </c>
      <c r="FJ21" s="9">
        <v>80.888000000000005</v>
      </c>
      <c r="FK21" s="9">
        <v>74.981999999999999</v>
      </c>
      <c r="FL21" s="9">
        <v>74.923000000000002</v>
      </c>
      <c r="FM21" s="9">
        <v>34.219000000000001</v>
      </c>
      <c r="FN21" s="9">
        <v>40.704000000000001</v>
      </c>
      <c r="FO21" s="9">
        <v>95.846000000000004</v>
      </c>
      <c r="FP21" s="9">
        <v>51.488</v>
      </c>
      <c r="FQ21" s="9">
        <v>44.357999999999997</v>
      </c>
      <c r="FR21" s="9">
        <v>57.668999999999997</v>
      </c>
      <c r="FS21" s="9">
        <v>23.841999999999999</v>
      </c>
      <c r="FT21" s="9">
        <v>33.826999999999998</v>
      </c>
      <c r="FU21" s="9">
        <v>24.571999999999999</v>
      </c>
      <c r="FV21" s="9">
        <v>15.750999999999999</v>
      </c>
      <c r="FW21" s="9">
        <v>8.8209999999999997</v>
      </c>
      <c r="FX21" s="9">
        <v>15.795</v>
      </c>
      <c r="FY21" s="9">
        <v>4.6580000000000004</v>
      </c>
      <c r="FZ21" s="9">
        <v>11.137</v>
      </c>
      <c r="GA21" s="9">
        <v>17.302</v>
      </c>
      <c r="GB21" s="9">
        <v>3.4329999999999998</v>
      </c>
      <c r="GC21" s="9">
        <v>13.869</v>
      </c>
      <c r="GD21" s="9">
        <v>78.171999999999997</v>
      </c>
      <c r="GE21" s="9">
        <v>39.777000000000001</v>
      </c>
      <c r="GF21" s="9">
        <v>38.395000000000003</v>
      </c>
      <c r="GG21" s="9">
        <v>45.054000000000002</v>
      </c>
      <c r="GH21" s="9">
        <v>28.802</v>
      </c>
      <c r="GI21" s="9">
        <v>16.251999999999999</v>
      </c>
      <c r="GJ21" s="9">
        <v>20.725999999999999</v>
      </c>
      <c r="GK21" s="9">
        <v>7.95</v>
      </c>
      <c r="GL21" s="9">
        <v>12.776</v>
      </c>
      <c r="GM21" s="9">
        <v>12.393000000000001</v>
      </c>
      <c r="GN21" s="9">
        <v>3.0249999999999999</v>
      </c>
      <c r="GO21" s="9">
        <v>9.3670000000000009</v>
      </c>
      <c r="GP21" s="9">
        <v>177.79</v>
      </c>
      <c r="GQ21" s="9">
        <v>90.108000000000004</v>
      </c>
      <c r="GR21" s="9">
        <v>87.682000000000002</v>
      </c>
      <c r="GS21" s="9">
        <v>53.896999999999998</v>
      </c>
      <c r="GT21" s="9">
        <v>24.998000000000001</v>
      </c>
      <c r="GU21" s="9">
        <v>28.899000000000001</v>
      </c>
      <c r="GV21" s="9">
        <v>211.726</v>
      </c>
      <c r="GW21" s="9">
        <v>89.155000000000001</v>
      </c>
      <c r="GX21" s="9">
        <v>122.571</v>
      </c>
      <c r="GY21" s="9">
        <v>4315.3559999999998</v>
      </c>
      <c r="GZ21" s="9">
        <v>2243.7600000000002</v>
      </c>
      <c r="HA21" s="9">
        <v>2071.596</v>
      </c>
      <c r="HB21" s="9">
        <v>3398.415</v>
      </c>
      <c r="HC21" s="9">
        <v>1645.05</v>
      </c>
      <c r="HD21" s="9">
        <v>1753.365</v>
      </c>
      <c r="HE21" s="9">
        <v>3269.9319999999998</v>
      </c>
      <c r="HF21" s="9">
        <v>1590.3889999999999</v>
      </c>
      <c r="HG21" s="9">
        <v>1679.5440000000001</v>
      </c>
      <c r="HH21" s="9">
        <v>67.715999999999994</v>
      </c>
      <c r="HI21" s="9">
        <v>30.794</v>
      </c>
      <c r="HJ21" s="9">
        <v>36.921999999999997</v>
      </c>
      <c r="HK21" s="9">
        <v>60.151000000000003</v>
      </c>
      <c r="HL21" s="9">
        <v>23.349</v>
      </c>
      <c r="HM21" s="9">
        <v>36.802</v>
      </c>
      <c r="HN21" s="9">
        <v>2736.357</v>
      </c>
      <c r="HO21" s="9">
        <v>1359.981</v>
      </c>
      <c r="HP21" s="9">
        <v>1376.377</v>
      </c>
      <c r="HQ21" s="9">
        <v>121.01</v>
      </c>
      <c r="HR21" s="9">
        <v>40.572000000000003</v>
      </c>
      <c r="HS21" s="9">
        <v>80.438000000000002</v>
      </c>
      <c r="HT21" s="9">
        <v>43.366999999999997</v>
      </c>
      <c r="HU21" s="9">
        <v>23.888000000000002</v>
      </c>
      <c r="HV21" s="9">
        <v>19.478999999999999</v>
      </c>
      <c r="HW21" s="9">
        <v>33.145000000000003</v>
      </c>
      <c r="HX21" s="9">
        <v>9.7370000000000001</v>
      </c>
      <c r="HY21" s="9">
        <v>23.408000000000001</v>
      </c>
      <c r="HZ21" s="9">
        <v>44.497</v>
      </c>
      <c r="IA21" s="9">
        <v>6.9470000000000001</v>
      </c>
      <c r="IB21" s="9">
        <v>37.549999999999997</v>
      </c>
      <c r="IC21" s="9">
        <v>149.851</v>
      </c>
      <c r="ID21" s="9">
        <v>47.655999999999999</v>
      </c>
      <c r="IE21" s="9">
        <v>102.19499999999999</v>
      </c>
      <c r="IF21" s="9">
        <v>44.143999999999998</v>
      </c>
      <c r="IG21" s="9">
        <v>25.126000000000001</v>
      </c>
      <c r="IH21" s="9">
        <v>19.018000000000001</v>
      </c>
      <c r="II21" s="9">
        <v>57.216999999999999</v>
      </c>
      <c r="IJ21" s="9">
        <v>15.686999999999999</v>
      </c>
      <c r="IK21" s="9">
        <v>41.53</v>
      </c>
      <c r="IL21" s="9">
        <v>48.491</v>
      </c>
      <c r="IM21" s="9">
        <v>6.8440000000000003</v>
      </c>
      <c r="IN21" s="9">
        <v>41.646999999999998</v>
      </c>
      <c r="IO21" s="9">
        <v>391.19600000000003</v>
      </c>
      <c r="IP21" s="9">
        <v>196.84100000000001</v>
      </c>
      <c r="IQ21" s="9">
        <v>194.35499999999999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1428</v>
      </c>
      <c r="C1" s="3" t="s">
        <v>1429</v>
      </c>
      <c r="D1" s="3" t="s">
        <v>1430</v>
      </c>
      <c r="E1" s="3" t="s">
        <v>1431</v>
      </c>
      <c r="F1" s="3" t="s">
        <v>1432</v>
      </c>
      <c r="G1" s="3" t="s">
        <v>1433</v>
      </c>
      <c r="H1" s="3" t="s">
        <v>1434</v>
      </c>
      <c r="I1" s="3" t="s">
        <v>1435</v>
      </c>
      <c r="J1" s="3" t="s">
        <v>1436</v>
      </c>
      <c r="K1" s="3" t="s">
        <v>1437</v>
      </c>
      <c r="L1" s="3" t="s">
        <v>1438</v>
      </c>
      <c r="M1" s="3" t="s">
        <v>1439</v>
      </c>
      <c r="N1" s="3" t="s">
        <v>1440</v>
      </c>
      <c r="O1" s="3" t="s">
        <v>1441</v>
      </c>
      <c r="P1" s="3" t="s">
        <v>1442</v>
      </c>
      <c r="Q1" s="3" t="s">
        <v>1443</v>
      </c>
      <c r="R1" s="3" t="s">
        <v>1444</v>
      </c>
      <c r="S1" s="3" t="s">
        <v>1445</v>
      </c>
      <c r="T1" s="3" t="s">
        <v>1446</v>
      </c>
      <c r="U1" s="3" t="s">
        <v>1447</v>
      </c>
      <c r="V1" s="3" t="s">
        <v>1448</v>
      </c>
      <c r="W1" s="3" t="s">
        <v>1449</v>
      </c>
      <c r="X1" s="3" t="s">
        <v>1450</v>
      </c>
      <c r="Y1" s="3" t="s">
        <v>1451</v>
      </c>
      <c r="Z1" s="3" t="s">
        <v>1452</v>
      </c>
      <c r="AA1" s="3" t="s">
        <v>1453</v>
      </c>
      <c r="AB1" s="3" t="s">
        <v>1454</v>
      </c>
      <c r="AC1" s="3" t="s">
        <v>1455</v>
      </c>
      <c r="AD1" s="3" t="s">
        <v>1456</v>
      </c>
      <c r="AE1" s="3" t="s">
        <v>1457</v>
      </c>
      <c r="AF1" s="3" t="s">
        <v>1458</v>
      </c>
      <c r="AG1" s="3" t="s">
        <v>1459</v>
      </c>
      <c r="AH1" s="3" t="s">
        <v>1460</v>
      </c>
      <c r="AI1" s="3" t="s">
        <v>1461</v>
      </c>
      <c r="AJ1" s="3" t="s">
        <v>1462</v>
      </c>
      <c r="AK1" s="3" t="s">
        <v>1463</v>
      </c>
      <c r="AL1" s="3" t="s">
        <v>1154</v>
      </c>
      <c r="AM1" s="3" t="s">
        <v>1155</v>
      </c>
      <c r="AN1" s="3" t="s">
        <v>1156</v>
      </c>
      <c r="AO1" s="3" t="s">
        <v>1157</v>
      </c>
      <c r="AP1" s="3" t="s">
        <v>1158</v>
      </c>
      <c r="AQ1" s="3" t="s">
        <v>1159</v>
      </c>
      <c r="AR1" s="3" t="s">
        <v>1160</v>
      </c>
      <c r="AS1" s="3" t="s">
        <v>1161</v>
      </c>
      <c r="AT1" s="3" t="s">
        <v>1162</v>
      </c>
      <c r="AU1" s="3" t="s">
        <v>1464</v>
      </c>
      <c r="AV1" s="3" t="s">
        <v>1465</v>
      </c>
      <c r="AW1" s="3" t="s">
        <v>1466</v>
      </c>
      <c r="AX1" s="3" t="s">
        <v>1166</v>
      </c>
      <c r="AY1" s="3" t="s">
        <v>1167</v>
      </c>
      <c r="AZ1" s="3" t="s">
        <v>1168</v>
      </c>
      <c r="BA1" s="3" t="s">
        <v>1169</v>
      </c>
      <c r="BB1" s="3" t="s">
        <v>1170</v>
      </c>
      <c r="BC1" s="3" t="s">
        <v>1171</v>
      </c>
      <c r="BD1" s="3" t="s">
        <v>1172</v>
      </c>
      <c r="BE1" s="3" t="s">
        <v>1173</v>
      </c>
      <c r="BF1" s="3" t="s">
        <v>1174</v>
      </c>
      <c r="BG1" s="3" t="s">
        <v>1175</v>
      </c>
      <c r="BH1" s="3" t="s">
        <v>1176</v>
      </c>
      <c r="BI1" s="3" t="s">
        <v>1177</v>
      </c>
      <c r="BJ1" s="3" t="s">
        <v>1467</v>
      </c>
      <c r="BK1" s="3" t="s">
        <v>1468</v>
      </c>
      <c r="BL1" s="3" t="s">
        <v>1469</v>
      </c>
      <c r="BM1" s="3" t="s">
        <v>1470</v>
      </c>
      <c r="BN1" s="3" t="s">
        <v>1471</v>
      </c>
      <c r="BO1" s="3" t="s">
        <v>1472</v>
      </c>
      <c r="BP1" s="3" t="s">
        <v>1473</v>
      </c>
      <c r="BQ1" s="3" t="s">
        <v>1474</v>
      </c>
      <c r="BR1" s="3" t="s">
        <v>1475</v>
      </c>
      <c r="BS1" s="3" t="s">
        <v>1476</v>
      </c>
      <c r="BT1" s="3" t="s">
        <v>1477</v>
      </c>
      <c r="BU1" s="3" t="s">
        <v>1478</v>
      </c>
      <c r="BV1" s="3" t="s">
        <v>1479</v>
      </c>
      <c r="BW1" s="3" t="s">
        <v>1480</v>
      </c>
      <c r="BX1" s="3" t="s">
        <v>1481</v>
      </c>
      <c r="BY1" s="3" t="s">
        <v>1482</v>
      </c>
      <c r="BZ1" s="3" t="s">
        <v>1483</v>
      </c>
      <c r="CA1" s="3" t="s">
        <v>1484</v>
      </c>
      <c r="CB1" s="3" t="s">
        <v>1485</v>
      </c>
      <c r="CC1" s="3" t="s">
        <v>1486</v>
      </c>
      <c r="CD1" s="3" t="s">
        <v>1487</v>
      </c>
      <c r="CE1" s="3" t="s">
        <v>1488</v>
      </c>
      <c r="CF1" s="3" t="s">
        <v>1489</v>
      </c>
      <c r="CG1" s="3" t="s">
        <v>1490</v>
      </c>
      <c r="CH1" s="3" t="s">
        <v>1491</v>
      </c>
      <c r="CI1" s="3" t="s">
        <v>1492</v>
      </c>
      <c r="CJ1" s="3" t="s">
        <v>1493</v>
      </c>
      <c r="CK1" s="3" t="s">
        <v>1494</v>
      </c>
      <c r="CL1" s="3" t="s">
        <v>1495</v>
      </c>
      <c r="CM1" s="3" t="s">
        <v>1496</v>
      </c>
      <c r="CN1" s="3" t="s">
        <v>1497</v>
      </c>
      <c r="CO1" s="3" t="s">
        <v>1498</v>
      </c>
      <c r="CP1" s="3" t="s">
        <v>1499</v>
      </c>
      <c r="CQ1" s="3" t="s">
        <v>1500</v>
      </c>
      <c r="CR1" s="3" t="s">
        <v>1501</v>
      </c>
      <c r="CS1" s="3" t="s">
        <v>1502</v>
      </c>
      <c r="CT1" s="3" t="s">
        <v>1503</v>
      </c>
      <c r="CU1" s="3" t="s">
        <v>1504</v>
      </c>
      <c r="CV1" s="3" t="s">
        <v>1505</v>
      </c>
      <c r="CW1" s="3" t="s">
        <v>1506</v>
      </c>
      <c r="CX1" s="3" t="s">
        <v>1507</v>
      </c>
      <c r="CY1" s="3" t="s">
        <v>1508</v>
      </c>
      <c r="CZ1" s="3" t="s">
        <v>1509</v>
      </c>
      <c r="DA1" s="3" t="s">
        <v>1510</v>
      </c>
      <c r="DB1" s="3" t="s">
        <v>1511</v>
      </c>
      <c r="DC1" s="3" t="s">
        <v>1512</v>
      </c>
      <c r="DD1" s="3" t="s">
        <v>1513</v>
      </c>
      <c r="DE1" s="3" t="s">
        <v>1514</v>
      </c>
      <c r="DF1" s="3" t="s">
        <v>1515</v>
      </c>
      <c r="DG1" s="3" t="s">
        <v>1516</v>
      </c>
      <c r="DH1" s="3" t="s">
        <v>1517</v>
      </c>
      <c r="DI1" s="3" t="s">
        <v>1518</v>
      </c>
      <c r="DJ1" s="3" t="s">
        <v>1519</v>
      </c>
      <c r="DK1" s="3" t="s">
        <v>1520</v>
      </c>
      <c r="DL1" s="3" t="s">
        <v>1521</v>
      </c>
      <c r="DM1" s="3" t="s">
        <v>1522</v>
      </c>
      <c r="DN1" s="3" t="s">
        <v>1523</v>
      </c>
      <c r="DO1" s="3" t="s">
        <v>1524</v>
      </c>
      <c r="DP1" s="3" t="s">
        <v>1525</v>
      </c>
      <c r="DQ1" s="3" t="s">
        <v>1526</v>
      </c>
      <c r="DR1" s="3" t="s">
        <v>1527</v>
      </c>
      <c r="DS1" s="3" t="s">
        <v>1528</v>
      </c>
      <c r="DT1" s="3" t="s">
        <v>1529</v>
      </c>
      <c r="DU1" s="3" t="s">
        <v>1530</v>
      </c>
      <c r="DV1" s="3" t="s">
        <v>1531</v>
      </c>
      <c r="DW1" s="3" t="s">
        <v>1532</v>
      </c>
      <c r="DX1" s="3" t="s">
        <v>1533</v>
      </c>
      <c r="DY1" s="3" t="s">
        <v>1534</v>
      </c>
      <c r="DZ1" s="3" t="s">
        <v>1535</v>
      </c>
      <c r="EA1" s="3" t="s">
        <v>1536</v>
      </c>
      <c r="EB1" s="3" t="s">
        <v>1537</v>
      </c>
      <c r="EC1" s="3" t="s">
        <v>1538</v>
      </c>
      <c r="ED1" s="3" t="s">
        <v>1539</v>
      </c>
      <c r="EE1" s="3" t="s">
        <v>1540</v>
      </c>
      <c r="EF1" s="3" t="s">
        <v>1541</v>
      </c>
      <c r="EG1" s="3" t="s">
        <v>1542</v>
      </c>
      <c r="EH1" s="3" t="s">
        <v>1543</v>
      </c>
      <c r="EI1" s="3" t="s">
        <v>1544</v>
      </c>
      <c r="EJ1" s="3" t="s">
        <v>1545</v>
      </c>
      <c r="EK1" s="3" t="s">
        <v>1546</v>
      </c>
      <c r="EL1" s="3" t="s">
        <v>1547</v>
      </c>
      <c r="EM1" s="3" t="s">
        <v>1548</v>
      </c>
      <c r="EN1" s="3" t="s">
        <v>1549</v>
      </c>
      <c r="EO1" s="3" t="s">
        <v>1550</v>
      </c>
      <c r="EP1" s="3" t="s">
        <v>1551</v>
      </c>
      <c r="EQ1" s="3" t="s">
        <v>1552</v>
      </c>
      <c r="ER1" s="3" t="s">
        <v>1553</v>
      </c>
      <c r="ES1" s="3" t="s">
        <v>1554</v>
      </c>
      <c r="ET1" s="3" t="s">
        <v>1555</v>
      </c>
      <c r="EU1" s="3" t="s">
        <v>1556</v>
      </c>
      <c r="EV1" s="3" t="s">
        <v>1557</v>
      </c>
      <c r="EW1" s="3" t="s">
        <v>1558</v>
      </c>
      <c r="EX1" s="3" t="s">
        <v>1559</v>
      </c>
      <c r="EY1" s="3" t="s">
        <v>1560</v>
      </c>
      <c r="EZ1" s="3" t="s">
        <v>1561</v>
      </c>
      <c r="FA1" s="3" t="s">
        <v>1562</v>
      </c>
      <c r="FB1" s="3" t="s">
        <v>1563</v>
      </c>
      <c r="FC1" s="3" t="s">
        <v>1564</v>
      </c>
      <c r="FD1" s="3" t="s">
        <v>1565</v>
      </c>
      <c r="FE1" s="3" t="s">
        <v>1566</v>
      </c>
      <c r="FF1" s="3" t="s">
        <v>1567</v>
      </c>
      <c r="FG1" s="3" t="s">
        <v>1568</v>
      </c>
      <c r="FH1" s="3" t="s">
        <v>1569</v>
      </c>
      <c r="FI1" s="3" t="s">
        <v>1570</v>
      </c>
      <c r="FJ1" s="3" t="s">
        <v>1571</v>
      </c>
      <c r="FK1" s="3" t="s">
        <v>1572</v>
      </c>
      <c r="FL1" s="3" t="s">
        <v>1573</v>
      </c>
      <c r="FM1" s="3" t="s">
        <v>1574</v>
      </c>
      <c r="FN1" s="3" t="s">
        <v>1575</v>
      </c>
      <c r="FO1" s="3" t="s">
        <v>1576</v>
      </c>
      <c r="FP1" s="3" t="s">
        <v>1577</v>
      </c>
      <c r="FQ1" s="3" t="s">
        <v>1578</v>
      </c>
      <c r="FR1" s="3" t="s">
        <v>1579</v>
      </c>
      <c r="FS1" s="3" t="s">
        <v>1580</v>
      </c>
      <c r="FT1" s="3" t="s">
        <v>1581</v>
      </c>
      <c r="FU1" s="3" t="s">
        <v>1582</v>
      </c>
      <c r="FV1" s="3" t="s">
        <v>1583</v>
      </c>
      <c r="FW1" s="3" t="s">
        <v>1584</v>
      </c>
      <c r="FX1" s="3" t="s">
        <v>1585</v>
      </c>
      <c r="FY1" s="3" t="s">
        <v>1586</v>
      </c>
      <c r="FZ1" s="3" t="s">
        <v>1587</v>
      </c>
      <c r="GA1" s="3" t="s">
        <v>1588</v>
      </c>
      <c r="GB1" s="3" t="s">
        <v>1589</v>
      </c>
      <c r="GC1" s="3" t="s">
        <v>1590</v>
      </c>
      <c r="GD1" s="3" t="s">
        <v>1591</v>
      </c>
      <c r="GE1" s="3" t="s">
        <v>1592</v>
      </c>
      <c r="GF1" s="3" t="s">
        <v>1593</v>
      </c>
      <c r="GG1" s="3" t="s">
        <v>1594</v>
      </c>
      <c r="GH1" s="3" t="s">
        <v>1595</v>
      </c>
      <c r="GI1" s="3" t="s">
        <v>1596</v>
      </c>
      <c r="GJ1" s="3" t="s">
        <v>1597</v>
      </c>
      <c r="GK1" s="3" t="s">
        <v>1598</v>
      </c>
      <c r="GL1" s="3" t="s">
        <v>1599</v>
      </c>
      <c r="GM1" s="3" t="s">
        <v>1600</v>
      </c>
      <c r="GN1" s="3" t="s">
        <v>1601</v>
      </c>
      <c r="GO1" s="3" t="s">
        <v>1602</v>
      </c>
      <c r="GP1" s="3" t="s">
        <v>1603</v>
      </c>
      <c r="GQ1" s="3" t="s">
        <v>1604</v>
      </c>
      <c r="GR1" s="3" t="s">
        <v>1545</v>
      </c>
      <c r="GS1" s="3" t="s">
        <v>1546</v>
      </c>
      <c r="GT1" s="3" t="s">
        <v>1547</v>
      </c>
      <c r="GU1" s="3" t="s">
        <v>1548</v>
      </c>
      <c r="GV1" s="3" t="s">
        <v>1549</v>
      </c>
      <c r="GW1" s="3" t="s">
        <v>1550</v>
      </c>
      <c r="GX1" s="3" t="s">
        <v>1551</v>
      </c>
      <c r="GY1" s="3" t="s">
        <v>1552</v>
      </c>
      <c r="GZ1" s="3" t="s">
        <v>1553</v>
      </c>
      <c r="HA1" s="3" t="s">
        <v>1605</v>
      </c>
      <c r="HB1" s="3" t="s">
        <v>1606</v>
      </c>
      <c r="HC1" s="3" t="s">
        <v>1607</v>
      </c>
      <c r="HD1" s="3" t="s">
        <v>1557</v>
      </c>
      <c r="HE1" s="3" t="s">
        <v>1558</v>
      </c>
      <c r="HF1" s="3" t="s">
        <v>1559</v>
      </c>
      <c r="HG1" s="3" t="s">
        <v>1560</v>
      </c>
      <c r="HH1" s="3" t="s">
        <v>1561</v>
      </c>
      <c r="HI1" s="3" t="s">
        <v>1562</v>
      </c>
      <c r="HJ1" s="3" t="s">
        <v>1563</v>
      </c>
      <c r="HK1" s="3" t="s">
        <v>1564</v>
      </c>
      <c r="HL1" s="3" t="s">
        <v>1565</v>
      </c>
      <c r="HM1" s="3" t="s">
        <v>1566</v>
      </c>
      <c r="HN1" s="3" t="s">
        <v>1567</v>
      </c>
      <c r="HO1" s="3" t="s">
        <v>1568</v>
      </c>
      <c r="HP1" s="3" t="s">
        <v>1608</v>
      </c>
      <c r="HQ1" s="3" t="s">
        <v>1609</v>
      </c>
      <c r="HR1" s="3" t="s">
        <v>1610</v>
      </c>
      <c r="HS1" s="3" t="s">
        <v>1611</v>
      </c>
      <c r="HT1" s="3" t="s">
        <v>1612</v>
      </c>
      <c r="HU1" s="3" t="s">
        <v>1613</v>
      </c>
      <c r="HV1" s="3" t="s">
        <v>1614</v>
      </c>
      <c r="HW1" s="3" t="s">
        <v>1615</v>
      </c>
      <c r="HX1" s="3" t="s">
        <v>1616</v>
      </c>
      <c r="HY1" s="3" t="s">
        <v>1617</v>
      </c>
      <c r="HZ1" s="3" t="s">
        <v>1618</v>
      </c>
      <c r="IA1" s="3" t="s">
        <v>1619</v>
      </c>
      <c r="IB1" s="3" t="s">
        <v>1620</v>
      </c>
      <c r="IC1" s="3" t="s">
        <v>1621</v>
      </c>
      <c r="ID1" s="3" t="s">
        <v>1622</v>
      </c>
      <c r="IE1" s="3" t="s">
        <v>1623</v>
      </c>
      <c r="IF1" s="3" t="s">
        <v>1624</v>
      </c>
      <c r="IG1" s="3" t="s">
        <v>1625</v>
      </c>
      <c r="IH1" s="3" t="s">
        <v>1626</v>
      </c>
      <c r="II1" s="3" t="s">
        <v>1627</v>
      </c>
      <c r="IJ1" s="3" t="s">
        <v>1628</v>
      </c>
      <c r="IK1" s="3" t="s">
        <v>1629</v>
      </c>
      <c r="IL1" s="3" t="s">
        <v>1630</v>
      </c>
      <c r="IM1" s="3" t="s">
        <v>1631</v>
      </c>
      <c r="IN1" s="3" t="s">
        <v>1632</v>
      </c>
      <c r="IO1" s="3" t="s">
        <v>1633</v>
      </c>
      <c r="IP1" s="3" t="s">
        <v>1634</v>
      </c>
      <c r="IQ1" s="3" t="s">
        <v>1635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236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237</v>
      </c>
      <c r="B10" s="8" t="s">
        <v>1636</v>
      </c>
      <c r="C10" s="8" t="s">
        <v>1637</v>
      </c>
      <c r="D10" s="8" t="s">
        <v>1638</v>
      </c>
      <c r="E10" s="8" t="s">
        <v>1639</v>
      </c>
      <c r="F10" s="8" t="s">
        <v>1640</v>
      </c>
      <c r="G10" s="8" t="s">
        <v>1641</v>
      </c>
      <c r="H10" s="8" t="s">
        <v>1642</v>
      </c>
      <c r="I10" s="8" t="s">
        <v>1643</v>
      </c>
      <c r="J10" s="8" t="s">
        <v>1644</v>
      </c>
      <c r="K10" s="8" t="s">
        <v>1645</v>
      </c>
      <c r="L10" s="8" t="s">
        <v>1646</v>
      </c>
      <c r="M10" s="8" t="s">
        <v>1647</v>
      </c>
      <c r="N10" s="8" t="s">
        <v>1648</v>
      </c>
      <c r="O10" s="8" t="s">
        <v>1649</v>
      </c>
      <c r="P10" s="8" t="s">
        <v>1650</v>
      </c>
      <c r="Q10" s="8" t="s">
        <v>1651</v>
      </c>
      <c r="R10" s="8" t="s">
        <v>1652</v>
      </c>
      <c r="S10" s="8" t="s">
        <v>1653</v>
      </c>
      <c r="T10" s="8" t="s">
        <v>1654</v>
      </c>
      <c r="U10" s="8" t="s">
        <v>1655</v>
      </c>
      <c r="V10" s="8" t="s">
        <v>1656</v>
      </c>
      <c r="W10" s="8" t="s">
        <v>1657</v>
      </c>
      <c r="X10" s="8" t="s">
        <v>1658</v>
      </c>
      <c r="Y10" s="8" t="s">
        <v>1659</v>
      </c>
      <c r="Z10" s="8" t="s">
        <v>1660</v>
      </c>
      <c r="AA10" s="8" t="s">
        <v>1661</v>
      </c>
      <c r="AB10" s="8" t="s">
        <v>1662</v>
      </c>
      <c r="AC10" s="8" t="s">
        <v>1663</v>
      </c>
      <c r="AD10" s="8" t="s">
        <v>1664</v>
      </c>
      <c r="AE10" s="8" t="s">
        <v>1665</v>
      </c>
      <c r="AF10" s="8" t="s">
        <v>1666</v>
      </c>
      <c r="AG10" s="8" t="s">
        <v>1667</v>
      </c>
      <c r="AH10" s="8" t="s">
        <v>1668</v>
      </c>
      <c r="AI10" s="8" t="s">
        <v>1669</v>
      </c>
      <c r="AJ10" s="8" t="s">
        <v>1670</v>
      </c>
      <c r="AK10" s="8" t="s">
        <v>1671</v>
      </c>
      <c r="AL10" s="8" t="s">
        <v>1672</v>
      </c>
      <c r="AM10" s="8" t="s">
        <v>1673</v>
      </c>
      <c r="AN10" s="8" t="s">
        <v>1674</v>
      </c>
      <c r="AO10" s="8" t="s">
        <v>1675</v>
      </c>
      <c r="AP10" s="8" t="s">
        <v>1676</v>
      </c>
      <c r="AQ10" s="8" t="s">
        <v>1677</v>
      </c>
      <c r="AR10" s="8" t="s">
        <v>1678</v>
      </c>
      <c r="AS10" s="8" t="s">
        <v>1679</v>
      </c>
      <c r="AT10" s="8" t="s">
        <v>1680</v>
      </c>
      <c r="AU10" s="8" t="s">
        <v>1681</v>
      </c>
      <c r="AV10" s="8" t="s">
        <v>1682</v>
      </c>
      <c r="AW10" s="8" t="s">
        <v>1683</v>
      </c>
      <c r="AX10" s="8" t="s">
        <v>1684</v>
      </c>
      <c r="AY10" s="8" t="s">
        <v>1685</v>
      </c>
      <c r="AZ10" s="8" t="s">
        <v>1686</v>
      </c>
      <c r="BA10" s="8" t="s">
        <v>1687</v>
      </c>
      <c r="BB10" s="8" t="s">
        <v>1688</v>
      </c>
      <c r="BC10" s="8" t="s">
        <v>1689</v>
      </c>
      <c r="BD10" s="8" t="s">
        <v>1690</v>
      </c>
      <c r="BE10" s="8" t="s">
        <v>1691</v>
      </c>
      <c r="BF10" s="8" t="s">
        <v>1692</v>
      </c>
      <c r="BG10" s="8" t="s">
        <v>1693</v>
      </c>
      <c r="BH10" s="8" t="s">
        <v>1694</v>
      </c>
      <c r="BI10" s="8" t="s">
        <v>1695</v>
      </c>
      <c r="BJ10" s="8" t="s">
        <v>1696</v>
      </c>
      <c r="BK10" s="8" t="s">
        <v>1697</v>
      </c>
      <c r="BL10" s="8" t="s">
        <v>1698</v>
      </c>
      <c r="BM10" s="8" t="s">
        <v>1699</v>
      </c>
      <c r="BN10" s="8" t="s">
        <v>1700</v>
      </c>
      <c r="BO10" s="8" t="s">
        <v>1701</v>
      </c>
      <c r="BP10" s="8" t="s">
        <v>1702</v>
      </c>
      <c r="BQ10" s="8" t="s">
        <v>1703</v>
      </c>
      <c r="BR10" s="8" t="s">
        <v>1704</v>
      </c>
      <c r="BS10" s="8" t="s">
        <v>1705</v>
      </c>
      <c r="BT10" s="8" t="s">
        <v>1706</v>
      </c>
      <c r="BU10" s="8" t="s">
        <v>1707</v>
      </c>
      <c r="BV10" s="8" t="s">
        <v>1708</v>
      </c>
      <c r="BW10" s="8" t="s">
        <v>1709</v>
      </c>
      <c r="BX10" s="8" t="s">
        <v>1710</v>
      </c>
      <c r="BY10" s="8" t="s">
        <v>1711</v>
      </c>
      <c r="BZ10" s="8" t="s">
        <v>1712</v>
      </c>
      <c r="CA10" s="8" t="s">
        <v>1713</v>
      </c>
      <c r="CB10" s="8" t="s">
        <v>1714</v>
      </c>
      <c r="CC10" s="8" t="s">
        <v>1715</v>
      </c>
      <c r="CD10" s="8" t="s">
        <v>1716</v>
      </c>
      <c r="CE10" s="8" t="s">
        <v>1717</v>
      </c>
      <c r="CF10" s="8" t="s">
        <v>1718</v>
      </c>
      <c r="CG10" s="8" t="s">
        <v>1719</v>
      </c>
      <c r="CH10" s="8" t="s">
        <v>1720</v>
      </c>
      <c r="CI10" s="8" t="s">
        <v>1721</v>
      </c>
      <c r="CJ10" s="8" t="s">
        <v>1722</v>
      </c>
      <c r="CK10" s="8" t="s">
        <v>1723</v>
      </c>
      <c r="CL10" s="8" t="s">
        <v>1724</v>
      </c>
      <c r="CM10" s="8" t="s">
        <v>1725</v>
      </c>
      <c r="CN10" s="8" t="s">
        <v>1726</v>
      </c>
      <c r="CO10" s="8" t="s">
        <v>1727</v>
      </c>
      <c r="CP10" s="8" t="s">
        <v>1728</v>
      </c>
      <c r="CQ10" s="8" t="s">
        <v>1729</v>
      </c>
      <c r="CR10" s="8" t="s">
        <v>1730</v>
      </c>
      <c r="CS10" s="8" t="s">
        <v>1731</v>
      </c>
      <c r="CT10" s="8" t="s">
        <v>1732</v>
      </c>
      <c r="CU10" s="8" t="s">
        <v>1733</v>
      </c>
      <c r="CV10" s="8" t="s">
        <v>1734</v>
      </c>
      <c r="CW10" s="8" t="s">
        <v>1735</v>
      </c>
      <c r="CX10" s="8" t="s">
        <v>1736</v>
      </c>
      <c r="CY10" s="8" t="s">
        <v>1737</v>
      </c>
      <c r="CZ10" s="8" t="s">
        <v>1738</v>
      </c>
      <c r="DA10" s="8" t="s">
        <v>1739</v>
      </c>
      <c r="DB10" s="8" t="s">
        <v>1740</v>
      </c>
      <c r="DC10" s="8" t="s">
        <v>1741</v>
      </c>
      <c r="DD10" s="8" t="s">
        <v>1742</v>
      </c>
      <c r="DE10" s="8" t="s">
        <v>1743</v>
      </c>
      <c r="DF10" s="8" t="s">
        <v>1744</v>
      </c>
      <c r="DG10" s="8" t="s">
        <v>1745</v>
      </c>
      <c r="DH10" s="8" t="s">
        <v>1746</v>
      </c>
      <c r="DI10" s="8" t="s">
        <v>1747</v>
      </c>
      <c r="DJ10" s="8" t="s">
        <v>1748</v>
      </c>
      <c r="DK10" s="8" t="s">
        <v>1749</v>
      </c>
      <c r="DL10" s="8" t="s">
        <v>1750</v>
      </c>
      <c r="DM10" s="8" t="s">
        <v>1751</v>
      </c>
      <c r="DN10" s="8" t="s">
        <v>1752</v>
      </c>
      <c r="DO10" s="8" t="s">
        <v>1753</v>
      </c>
      <c r="DP10" s="8" t="s">
        <v>1754</v>
      </c>
      <c r="DQ10" s="8" t="s">
        <v>1755</v>
      </c>
      <c r="DR10" s="8" t="s">
        <v>1756</v>
      </c>
      <c r="DS10" s="8" t="s">
        <v>1757</v>
      </c>
      <c r="DT10" s="8" t="s">
        <v>1758</v>
      </c>
      <c r="DU10" s="8" t="s">
        <v>1759</v>
      </c>
      <c r="DV10" s="8" t="s">
        <v>1760</v>
      </c>
      <c r="DW10" s="8" t="s">
        <v>1761</v>
      </c>
      <c r="DX10" s="8" t="s">
        <v>1762</v>
      </c>
      <c r="DY10" s="8" t="s">
        <v>1763</v>
      </c>
      <c r="DZ10" s="8" t="s">
        <v>1764</v>
      </c>
      <c r="EA10" s="8" t="s">
        <v>1765</v>
      </c>
      <c r="EB10" s="8" t="s">
        <v>1766</v>
      </c>
      <c r="EC10" s="8" t="s">
        <v>1767</v>
      </c>
      <c r="ED10" s="8" t="s">
        <v>1768</v>
      </c>
      <c r="EE10" s="8" t="s">
        <v>1769</v>
      </c>
      <c r="EF10" s="8" t="s">
        <v>1770</v>
      </c>
      <c r="EG10" s="8" t="s">
        <v>1771</v>
      </c>
      <c r="EH10" s="8" t="s">
        <v>1772</v>
      </c>
      <c r="EI10" s="8" t="s">
        <v>1773</v>
      </c>
      <c r="EJ10" s="8" t="s">
        <v>1774</v>
      </c>
      <c r="EK10" s="8" t="s">
        <v>1775</v>
      </c>
      <c r="EL10" s="8" t="s">
        <v>1776</v>
      </c>
      <c r="EM10" s="8" t="s">
        <v>1777</v>
      </c>
      <c r="EN10" s="8" t="s">
        <v>1778</v>
      </c>
      <c r="EO10" s="8" t="s">
        <v>1779</v>
      </c>
      <c r="EP10" s="8" t="s">
        <v>1780</v>
      </c>
      <c r="EQ10" s="8" t="s">
        <v>1781</v>
      </c>
      <c r="ER10" s="8" t="s">
        <v>1782</v>
      </c>
      <c r="ES10" s="8" t="s">
        <v>1783</v>
      </c>
      <c r="ET10" s="8" t="s">
        <v>1784</v>
      </c>
      <c r="EU10" s="8" t="s">
        <v>1785</v>
      </c>
      <c r="EV10" s="8" t="s">
        <v>1786</v>
      </c>
      <c r="EW10" s="8" t="s">
        <v>1787</v>
      </c>
      <c r="EX10" s="8" t="s">
        <v>1788</v>
      </c>
      <c r="EY10" s="8" t="s">
        <v>1789</v>
      </c>
      <c r="EZ10" s="8" t="s">
        <v>1790</v>
      </c>
      <c r="FA10" s="8" t="s">
        <v>1791</v>
      </c>
      <c r="FB10" s="8" t="s">
        <v>1792</v>
      </c>
      <c r="FC10" s="8" t="s">
        <v>1793</v>
      </c>
      <c r="FD10" s="8" t="s">
        <v>1794</v>
      </c>
      <c r="FE10" s="8" t="s">
        <v>1795</v>
      </c>
      <c r="FF10" s="8" t="s">
        <v>1796</v>
      </c>
      <c r="FG10" s="8" t="s">
        <v>1797</v>
      </c>
      <c r="FH10" s="8" t="s">
        <v>1798</v>
      </c>
      <c r="FI10" s="8" t="s">
        <v>1799</v>
      </c>
      <c r="FJ10" s="8" t="s">
        <v>1800</v>
      </c>
      <c r="FK10" s="8" t="s">
        <v>1801</v>
      </c>
      <c r="FL10" s="8" t="s">
        <v>1802</v>
      </c>
      <c r="FM10" s="8" t="s">
        <v>1803</v>
      </c>
      <c r="FN10" s="8" t="s">
        <v>1804</v>
      </c>
      <c r="FO10" s="8" t="s">
        <v>1805</v>
      </c>
      <c r="FP10" s="8" t="s">
        <v>1806</v>
      </c>
      <c r="FQ10" s="8" t="s">
        <v>1807</v>
      </c>
      <c r="FR10" s="8" t="s">
        <v>1808</v>
      </c>
      <c r="FS10" s="8" t="s">
        <v>1809</v>
      </c>
      <c r="FT10" s="8" t="s">
        <v>1810</v>
      </c>
      <c r="FU10" s="8" t="s">
        <v>1811</v>
      </c>
      <c r="FV10" s="8" t="s">
        <v>1812</v>
      </c>
      <c r="FW10" s="8" t="s">
        <v>1813</v>
      </c>
      <c r="FX10" s="8" t="s">
        <v>1814</v>
      </c>
      <c r="FY10" s="8" t="s">
        <v>1815</v>
      </c>
      <c r="FZ10" s="8" t="s">
        <v>1816</v>
      </c>
      <c r="GA10" s="8" t="s">
        <v>1817</v>
      </c>
      <c r="GB10" s="8" t="s">
        <v>1818</v>
      </c>
      <c r="GC10" s="8" t="s">
        <v>1819</v>
      </c>
      <c r="GD10" s="8" t="s">
        <v>1820</v>
      </c>
      <c r="GE10" s="8" t="s">
        <v>1821</v>
      </c>
      <c r="GF10" s="8" t="s">
        <v>1822</v>
      </c>
      <c r="GG10" s="8" t="s">
        <v>1823</v>
      </c>
      <c r="GH10" s="8" t="s">
        <v>1824</v>
      </c>
      <c r="GI10" s="8" t="s">
        <v>1825</v>
      </c>
      <c r="GJ10" s="8" t="s">
        <v>1826</v>
      </c>
      <c r="GK10" s="8" t="s">
        <v>1827</v>
      </c>
      <c r="GL10" s="8" t="s">
        <v>1828</v>
      </c>
      <c r="GM10" s="8" t="s">
        <v>1829</v>
      </c>
      <c r="GN10" s="8" t="s">
        <v>1830</v>
      </c>
      <c r="GO10" s="8" t="s">
        <v>1831</v>
      </c>
      <c r="GP10" s="8" t="s">
        <v>1832</v>
      </c>
      <c r="GQ10" s="8" t="s">
        <v>1833</v>
      </c>
      <c r="GR10" s="8" t="s">
        <v>1834</v>
      </c>
      <c r="GS10" s="8" t="s">
        <v>1835</v>
      </c>
      <c r="GT10" s="8" t="s">
        <v>1836</v>
      </c>
      <c r="GU10" s="8" t="s">
        <v>1837</v>
      </c>
      <c r="GV10" s="8" t="s">
        <v>1838</v>
      </c>
      <c r="GW10" s="8" t="s">
        <v>1839</v>
      </c>
      <c r="GX10" s="8" t="s">
        <v>1840</v>
      </c>
      <c r="GY10" s="8" t="s">
        <v>1841</v>
      </c>
      <c r="GZ10" s="8" t="s">
        <v>1842</v>
      </c>
      <c r="HA10" s="8" t="s">
        <v>1843</v>
      </c>
      <c r="HB10" s="8" t="s">
        <v>1844</v>
      </c>
      <c r="HC10" s="8" t="s">
        <v>1845</v>
      </c>
      <c r="HD10" s="8" t="s">
        <v>1846</v>
      </c>
      <c r="HE10" s="8" t="s">
        <v>1847</v>
      </c>
      <c r="HF10" s="8" t="s">
        <v>1848</v>
      </c>
      <c r="HG10" s="8" t="s">
        <v>1849</v>
      </c>
      <c r="HH10" s="8" t="s">
        <v>1850</v>
      </c>
      <c r="HI10" s="8" t="s">
        <v>1851</v>
      </c>
      <c r="HJ10" s="8" t="s">
        <v>1852</v>
      </c>
      <c r="HK10" s="8" t="s">
        <v>1853</v>
      </c>
      <c r="HL10" s="8" t="s">
        <v>1854</v>
      </c>
      <c r="HM10" s="8" t="s">
        <v>1855</v>
      </c>
      <c r="HN10" s="8" t="s">
        <v>1856</v>
      </c>
      <c r="HO10" s="8" t="s">
        <v>1857</v>
      </c>
      <c r="HP10" s="8" t="s">
        <v>1858</v>
      </c>
      <c r="HQ10" s="8" t="s">
        <v>1859</v>
      </c>
      <c r="HR10" s="8" t="s">
        <v>1860</v>
      </c>
      <c r="HS10" s="8" t="s">
        <v>1861</v>
      </c>
      <c r="HT10" s="8" t="s">
        <v>1862</v>
      </c>
      <c r="HU10" s="8" t="s">
        <v>1863</v>
      </c>
      <c r="HV10" s="8" t="s">
        <v>1864</v>
      </c>
      <c r="HW10" s="8" t="s">
        <v>1865</v>
      </c>
      <c r="HX10" s="8" t="s">
        <v>1866</v>
      </c>
      <c r="HY10" s="8" t="s">
        <v>1867</v>
      </c>
      <c r="HZ10" s="8" t="s">
        <v>1868</v>
      </c>
      <c r="IA10" s="8" t="s">
        <v>1869</v>
      </c>
      <c r="IB10" s="8" t="s">
        <v>1870</v>
      </c>
      <c r="IC10" s="8" t="s">
        <v>1871</v>
      </c>
      <c r="ID10" s="8" t="s">
        <v>1872</v>
      </c>
      <c r="IE10" s="8" t="s">
        <v>1873</v>
      </c>
      <c r="IF10" s="8" t="s">
        <v>1874</v>
      </c>
      <c r="IG10" s="8" t="s">
        <v>1875</v>
      </c>
      <c r="IH10" s="8" t="s">
        <v>1876</v>
      </c>
      <c r="II10" s="8" t="s">
        <v>1877</v>
      </c>
      <c r="IJ10" s="8" t="s">
        <v>1878</v>
      </c>
      <c r="IK10" s="8" t="s">
        <v>1879</v>
      </c>
      <c r="IL10" s="8" t="s">
        <v>1880</v>
      </c>
      <c r="IM10" s="8" t="s">
        <v>1881</v>
      </c>
      <c r="IN10" s="8" t="s">
        <v>1882</v>
      </c>
      <c r="IO10" s="8" t="s">
        <v>1883</v>
      </c>
      <c r="IP10" s="8" t="s">
        <v>1884</v>
      </c>
      <c r="IQ10" s="8" t="s">
        <v>1885</v>
      </c>
    </row>
    <row r="11" spans="1:251">
      <c r="A11" s="10">
        <v>42036</v>
      </c>
      <c r="B11" s="9">
        <v>180.428</v>
      </c>
      <c r="C11" s="9">
        <v>89.694000000000003</v>
      </c>
      <c r="D11" s="9">
        <v>90.733999999999995</v>
      </c>
      <c r="E11" s="9">
        <v>2615.39</v>
      </c>
      <c r="F11" s="9">
        <v>1281.01</v>
      </c>
      <c r="G11" s="9">
        <v>1334.3810000000001</v>
      </c>
      <c r="H11" s="9">
        <v>223.102</v>
      </c>
      <c r="I11" s="9">
        <v>107.059</v>
      </c>
      <c r="J11" s="9">
        <v>116.04300000000001</v>
      </c>
      <c r="K11" s="9">
        <v>2572.7159999999999</v>
      </c>
      <c r="L11" s="9">
        <v>1263.645</v>
      </c>
      <c r="M11" s="9">
        <v>1309.0719999999999</v>
      </c>
      <c r="N11" s="9">
        <v>321.11</v>
      </c>
      <c r="O11" s="9">
        <v>155.79</v>
      </c>
      <c r="P11" s="9">
        <v>165.32</v>
      </c>
      <c r="Q11" s="9">
        <v>82.42</v>
      </c>
      <c r="R11" s="9">
        <v>40.962000000000003</v>
      </c>
      <c r="S11" s="9">
        <v>41.457000000000001</v>
      </c>
      <c r="T11" s="9">
        <v>98.007999999999996</v>
      </c>
      <c r="U11" s="9">
        <v>48.731000000000002</v>
      </c>
      <c r="V11" s="9">
        <v>49.277000000000001</v>
      </c>
      <c r="W11" s="9">
        <v>140.68199999999999</v>
      </c>
      <c r="X11" s="9">
        <v>66.096000000000004</v>
      </c>
      <c r="Y11" s="9">
        <v>74.585999999999999</v>
      </c>
      <c r="Z11" s="9">
        <v>2474.7080000000001</v>
      </c>
      <c r="AA11" s="9">
        <v>1214.913</v>
      </c>
      <c r="AB11" s="9">
        <v>1259.7950000000001</v>
      </c>
      <c r="AC11" s="9">
        <v>915.46799999999996</v>
      </c>
      <c r="AD11" s="9">
        <v>605.56100000000004</v>
      </c>
      <c r="AE11" s="9">
        <v>309.90699999999998</v>
      </c>
      <c r="AF11" s="9">
        <v>615.23800000000006</v>
      </c>
      <c r="AG11" s="9">
        <v>410.47800000000001</v>
      </c>
      <c r="AH11" s="9">
        <v>204.76</v>
      </c>
      <c r="AI11" s="9">
        <v>24.5</v>
      </c>
      <c r="AJ11" s="9">
        <v>14.13</v>
      </c>
      <c r="AK11" s="9">
        <v>10.369</v>
      </c>
      <c r="AL11" s="9">
        <v>8.6579999999999995</v>
      </c>
      <c r="AM11" s="9">
        <v>6.9409999999999998</v>
      </c>
      <c r="AN11" s="9">
        <v>1.7170000000000001</v>
      </c>
      <c r="AO11" s="9">
        <v>10.122</v>
      </c>
      <c r="AP11" s="9">
        <v>5.4249999999999998</v>
      </c>
      <c r="AQ11" s="9">
        <v>4.6980000000000004</v>
      </c>
      <c r="AR11" s="9">
        <v>5.72</v>
      </c>
      <c r="AS11" s="9">
        <v>1.7649999999999999</v>
      </c>
      <c r="AT11" s="9">
        <v>3.9540000000000002</v>
      </c>
      <c r="AU11" s="9">
        <v>44.106999999999999</v>
      </c>
      <c r="AV11" s="9">
        <v>25.242999999999999</v>
      </c>
      <c r="AW11" s="9">
        <v>18.864000000000001</v>
      </c>
      <c r="AX11" s="9">
        <v>20.131</v>
      </c>
      <c r="AY11" s="9">
        <v>11.395</v>
      </c>
      <c r="AZ11" s="9">
        <v>8.7349999999999994</v>
      </c>
      <c r="BA11" s="9">
        <v>11.551</v>
      </c>
      <c r="BB11" s="9">
        <v>8.1620000000000008</v>
      </c>
      <c r="BC11" s="9">
        <v>3.3889999999999998</v>
      </c>
      <c r="BD11" s="9">
        <v>12.425000000000001</v>
      </c>
      <c r="BE11" s="9">
        <v>5.6849999999999996</v>
      </c>
      <c r="BF11" s="9">
        <v>6.74</v>
      </c>
      <c r="BG11" s="9">
        <v>231.624</v>
      </c>
      <c r="BH11" s="9">
        <v>155.71</v>
      </c>
      <c r="BI11" s="9">
        <v>75.914000000000001</v>
      </c>
      <c r="BJ11" s="9">
        <v>420.43900000000002</v>
      </c>
      <c r="BK11" s="9">
        <v>267.56299999999999</v>
      </c>
      <c r="BL11" s="9">
        <v>152.87700000000001</v>
      </c>
      <c r="BM11" s="9">
        <v>22.478999999999999</v>
      </c>
      <c r="BN11" s="9">
        <v>13.521000000000001</v>
      </c>
      <c r="BO11" s="9">
        <v>8.9580000000000002</v>
      </c>
      <c r="BP11" s="9">
        <v>6.9930000000000003</v>
      </c>
      <c r="BQ11" s="9">
        <v>2.532</v>
      </c>
      <c r="BR11" s="9">
        <v>4.4619999999999997</v>
      </c>
      <c r="BS11" s="9">
        <v>3.5750000000000002</v>
      </c>
      <c r="BT11" s="9">
        <v>1.3149999999999999</v>
      </c>
      <c r="BU11" s="9">
        <v>2.2599999999999998</v>
      </c>
      <c r="BV11" s="9">
        <v>3.4180000000000001</v>
      </c>
      <c r="BW11" s="9">
        <v>1.2170000000000001</v>
      </c>
      <c r="BX11" s="9">
        <v>2.2010000000000001</v>
      </c>
      <c r="BY11" s="9">
        <v>3.0739999999999998</v>
      </c>
      <c r="BZ11" s="9">
        <v>1.3819999999999999</v>
      </c>
      <c r="CA11" s="9">
        <v>1.6919999999999999</v>
      </c>
      <c r="CB11" s="9">
        <v>3.92</v>
      </c>
      <c r="CC11" s="9">
        <v>1.1499999999999999</v>
      </c>
      <c r="CD11" s="9">
        <v>2.77</v>
      </c>
      <c r="CE11" s="9">
        <v>0.48899999999999999</v>
      </c>
      <c r="CF11" s="9">
        <v>0.48899999999999999</v>
      </c>
      <c r="CG11" s="9">
        <v>0</v>
      </c>
      <c r="CH11" s="9">
        <v>2.0089999999999999</v>
      </c>
      <c r="CI11" s="9">
        <v>0.97599999999999998</v>
      </c>
      <c r="CJ11" s="9">
        <v>1.0329999999999999</v>
      </c>
      <c r="CK11" s="9">
        <v>0.54100000000000004</v>
      </c>
      <c r="CL11" s="9">
        <v>0.54100000000000004</v>
      </c>
      <c r="CM11" s="9">
        <v>0</v>
      </c>
      <c r="CN11" s="9">
        <v>0</v>
      </c>
      <c r="CO11" s="9">
        <v>0</v>
      </c>
      <c r="CP11" s="9">
        <v>0</v>
      </c>
      <c r="CQ11" s="9">
        <v>1.468</v>
      </c>
      <c r="CR11" s="9">
        <v>0.434</v>
      </c>
      <c r="CS11" s="9">
        <v>1.0329999999999999</v>
      </c>
      <c r="CT11" s="9">
        <v>4.4960000000000004</v>
      </c>
      <c r="CU11" s="9">
        <v>1.0669999999999999</v>
      </c>
      <c r="CV11" s="9">
        <v>3.4279999999999999</v>
      </c>
      <c r="CW11" s="9">
        <v>0.42099999999999999</v>
      </c>
      <c r="CX11" s="9">
        <v>0.42099999999999999</v>
      </c>
      <c r="CY11" s="9">
        <v>0</v>
      </c>
      <c r="CZ11" s="9">
        <v>3.0870000000000002</v>
      </c>
      <c r="DA11" s="9">
        <v>0.64600000000000002</v>
      </c>
      <c r="DB11" s="9">
        <v>2.4409999999999998</v>
      </c>
      <c r="DC11" s="9">
        <v>0.98699999999999999</v>
      </c>
      <c r="DD11" s="9">
        <v>0</v>
      </c>
      <c r="DE11" s="9">
        <v>0.98699999999999999</v>
      </c>
      <c r="DF11" s="9">
        <v>4.4749999999999996</v>
      </c>
      <c r="DG11" s="9">
        <v>1.8859999999999999</v>
      </c>
      <c r="DH11" s="9">
        <v>2.589</v>
      </c>
      <c r="DI11" s="9">
        <v>2.5190000000000001</v>
      </c>
      <c r="DJ11" s="9">
        <v>0.64600000000000002</v>
      </c>
      <c r="DK11" s="9">
        <v>1.873</v>
      </c>
      <c r="DL11" s="9">
        <v>15.486000000000001</v>
      </c>
      <c r="DM11" s="9">
        <v>10.989000000000001</v>
      </c>
      <c r="DN11" s="9">
        <v>4.4960000000000004</v>
      </c>
      <c r="DO11" s="9">
        <v>397.96</v>
      </c>
      <c r="DP11" s="9">
        <v>254.041</v>
      </c>
      <c r="DQ11" s="9">
        <v>143.91900000000001</v>
      </c>
      <c r="DR11" s="9">
        <v>197.535</v>
      </c>
      <c r="DS11" s="9">
        <v>110.30500000000001</v>
      </c>
      <c r="DT11" s="9">
        <v>87.23</v>
      </c>
      <c r="DU11" s="9">
        <v>195.09299999999999</v>
      </c>
      <c r="DV11" s="9">
        <v>108.261</v>
      </c>
      <c r="DW11" s="9">
        <v>86.831999999999994</v>
      </c>
      <c r="DX11" s="9">
        <v>1.464</v>
      </c>
      <c r="DY11" s="9">
        <v>1.355</v>
      </c>
      <c r="DZ11" s="9">
        <v>0.109</v>
      </c>
      <c r="EA11" s="9">
        <v>0.97799999999999998</v>
      </c>
      <c r="EB11" s="9">
        <v>0.68899999999999995</v>
      </c>
      <c r="EC11" s="9">
        <v>0.28899999999999998</v>
      </c>
      <c r="ED11" s="9">
        <v>146.77099999999999</v>
      </c>
      <c r="EE11" s="9">
        <v>83.998000000000005</v>
      </c>
      <c r="EF11" s="9">
        <v>62.773000000000003</v>
      </c>
      <c r="EG11" s="9">
        <v>3.653</v>
      </c>
      <c r="EH11" s="9">
        <v>1.5089999999999999</v>
      </c>
      <c r="EI11" s="9">
        <v>2.1429999999999998</v>
      </c>
      <c r="EJ11" s="9">
        <v>1.1060000000000001</v>
      </c>
      <c r="EK11" s="9">
        <v>0.59699999999999998</v>
      </c>
      <c r="EL11" s="9">
        <v>0.50900000000000001</v>
      </c>
      <c r="EM11" s="9">
        <v>0.16</v>
      </c>
      <c r="EN11" s="9">
        <v>0.16</v>
      </c>
      <c r="EO11" s="9">
        <v>0</v>
      </c>
      <c r="EP11" s="9">
        <v>2.3860000000000001</v>
      </c>
      <c r="EQ11" s="9">
        <v>0.752</v>
      </c>
      <c r="ER11" s="9">
        <v>1.6339999999999999</v>
      </c>
      <c r="ES11" s="9">
        <v>20.526</v>
      </c>
      <c r="ET11" s="9">
        <v>9.2059999999999995</v>
      </c>
      <c r="EU11" s="9">
        <v>11.32</v>
      </c>
      <c r="EV11" s="9">
        <v>2.6080000000000001</v>
      </c>
      <c r="EW11" s="9">
        <v>2.6080000000000001</v>
      </c>
      <c r="EX11" s="9">
        <v>0</v>
      </c>
      <c r="EY11" s="9">
        <v>8.5030000000000001</v>
      </c>
      <c r="EZ11" s="9">
        <v>5.3230000000000004</v>
      </c>
      <c r="FA11" s="9">
        <v>3.181</v>
      </c>
      <c r="FB11" s="9">
        <v>9.4149999999999991</v>
      </c>
      <c r="FC11" s="9">
        <v>1.276</v>
      </c>
      <c r="FD11" s="9">
        <v>8.1389999999999993</v>
      </c>
      <c r="FE11" s="9">
        <v>26.585000000000001</v>
      </c>
      <c r="FF11" s="9">
        <v>15.590999999999999</v>
      </c>
      <c r="FG11" s="9">
        <v>10.994</v>
      </c>
      <c r="FH11" s="9">
        <v>2.319</v>
      </c>
      <c r="FI11" s="9">
        <v>1.8740000000000001</v>
      </c>
      <c r="FJ11" s="9">
        <v>0.44500000000000001</v>
      </c>
      <c r="FK11" s="9">
        <v>195.21600000000001</v>
      </c>
      <c r="FL11" s="9">
        <v>108.43</v>
      </c>
      <c r="FM11" s="9">
        <v>86.784999999999997</v>
      </c>
      <c r="FN11" s="9">
        <v>3.919</v>
      </c>
      <c r="FO11" s="9">
        <v>3.1850000000000001</v>
      </c>
      <c r="FP11" s="9">
        <v>0.73399999999999999</v>
      </c>
      <c r="FQ11" s="9">
        <v>193.61600000000001</v>
      </c>
      <c r="FR11" s="9">
        <v>107.12</v>
      </c>
      <c r="FS11" s="9">
        <v>86.495999999999995</v>
      </c>
      <c r="FT11" s="9">
        <v>5.5910000000000002</v>
      </c>
      <c r="FU11" s="9">
        <v>4.8570000000000002</v>
      </c>
      <c r="FV11" s="9">
        <v>0.73399999999999999</v>
      </c>
      <c r="FW11" s="9">
        <v>0.64700000000000002</v>
      </c>
      <c r="FX11" s="9">
        <v>0.20200000000000001</v>
      </c>
      <c r="FY11" s="9">
        <v>0.44500000000000001</v>
      </c>
      <c r="FZ11" s="9">
        <v>1.673</v>
      </c>
      <c r="GA11" s="9">
        <v>1.673</v>
      </c>
      <c r="GB11" s="9">
        <v>0</v>
      </c>
      <c r="GC11" s="9">
        <v>3.2719999999999998</v>
      </c>
      <c r="GD11" s="9">
        <v>2.9830000000000001</v>
      </c>
      <c r="GE11" s="9">
        <v>0.28899999999999998</v>
      </c>
      <c r="GF11" s="9">
        <v>191.94399999999999</v>
      </c>
      <c r="GG11" s="9">
        <v>105.447</v>
      </c>
      <c r="GH11" s="9">
        <v>86.495999999999995</v>
      </c>
      <c r="GI11" s="9">
        <v>200.42500000000001</v>
      </c>
      <c r="GJ11" s="9">
        <v>143.73699999999999</v>
      </c>
      <c r="GK11" s="9">
        <v>56.688000000000002</v>
      </c>
      <c r="GL11" s="9">
        <v>132.46100000000001</v>
      </c>
      <c r="GM11" s="9">
        <v>92.393000000000001</v>
      </c>
      <c r="GN11" s="9">
        <v>40.067999999999998</v>
      </c>
      <c r="GO11" s="9">
        <v>1.877</v>
      </c>
      <c r="GP11" s="9">
        <v>1.482</v>
      </c>
      <c r="GQ11" s="9">
        <v>0.39500000000000002</v>
      </c>
      <c r="GR11" s="9">
        <v>0.42399999999999999</v>
      </c>
      <c r="GS11" s="9">
        <v>0.42399999999999999</v>
      </c>
      <c r="GT11" s="9">
        <v>0</v>
      </c>
      <c r="GU11" s="9">
        <v>0.40200000000000002</v>
      </c>
      <c r="GV11" s="9">
        <v>0.40200000000000002</v>
      </c>
      <c r="GW11" s="9">
        <v>0</v>
      </c>
      <c r="GX11" s="9">
        <v>1.052</v>
      </c>
      <c r="GY11" s="9">
        <v>0.65700000000000003</v>
      </c>
      <c r="GZ11" s="9">
        <v>0.39500000000000002</v>
      </c>
      <c r="HA11" s="9">
        <v>17.574999999999999</v>
      </c>
      <c r="HB11" s="9">
        <v>13.242000000000001</v>
      </c>
      <c r="HC11" s="9">
        <v>4.3330000000000002</v>
      </c>
      <c r="HD11" s="9">
        <v>2.7429999999999999</v>
      </c>
      <c r="HE11" s="9">
        <v>2.7429999999999999</v>
      </c>
      <c r="HF11" s="9">
        <v>0</v>
      </c>
      <c r="HG11" s="9">
        <v>7.492</v>
      </c>
      <c r="HH11" s="9">
        <v>6.0739999999999998</v>
      </c>
      <c r="HI11" s="9">
        <v>1.4179999999999999</v>
      </c>
      <c r="HJ11" s="9">
        <v>7.34</v>
      </c>
      <c r="HK11" s="9">
        <v>4.4249999999999998</v>
      </c>
      <c r="HL11" s="9">
        <v>2.915</v>
      </c>
      <c r="HM11" s="9">
        <v>48.511000000000003</v>
      </c>
      <c r="HN11" s="9">
        <v>36.619</v>
      </c>
      <c r="HO11" s="9">
        <v>11.891999999999999</v>
      </c>
      <c r="HP11" s="9">
        <v>3649.8670000000002</v>
      </c>
      <c r="HQ11" s="9">
        <v>1980.2460000000001</v>
      </c>
      <c r="HR11" s="9">
        <v>1669.6210000000001</v>
      </c>
      <c r="HS11" s="9">
        <v>639.91700000000003</v>
      </c>
      <c r="HT11" s="9">
        <v>346.3</v>
      </c>
      <c r="HU11" s="9">
        <v>293.61700000000002</v>
      </c>
      <c r="HV11" s="9">
        <v>269.21699999999998</v>
      </c>
      <c r="HW11" s="9">
        <v>157.60300000000001</v>
      </c>
      <c r="HX11" s="9">
        <v>111.614</v>
      </c>
      <c r="HY11" s="9">
        <v>129.06700000000001</v>
      </c>
      <c r="HZ11" s="9">
        <v>83.457999999999998</v>
      </c>
      <c r="IA11" s="9">
        <v>45.607999999999997</v>
      </c>
      <c r="IB11" s="9">
        <v>140.15</v>
      </c>
      <c r="IC11" s="9">
        <v>74.144000000000005</v>
      </c>
      <c r="ID11" s="9">
        <v>66.006</v>
      </c>
      <c r="IE11" s="9">
        <v>143.37899999999999</v>
      </c>
      <c r="IF11" s="9">
        <v>87.975999999999999</v>
      </c>
      <c r="IG11" s="9">
        <v>55.402999999999999</v>
      </c>
      <c r="IH11" s="9">
        <v>125.83799999999999</v>
      </c>
      <c r="II11" s="9">
        <v>69.626999999999995</v>
      </c>
      <c r="IJ11" s="9">
        <v>56.210999999999999</v>
      </c>
      <c r="IK11" s="9">
        <v>79.161000000000001</v>
      </c>
      <c r="IL11" s="9">
        <v>52.728000000000002</v>
      </c>
      <c r="IM11" s="9">
        <v>26.433</v>
      </c>
      <c r="IN11" s="9">
        <v>90.254000000000005</v>
      </c>
      <c r="IO11" s="9">
        <v>46.241999999999997</v>
      </c>
      <c r="IP11" s="9">
        <v>44.012</v>
      </c>
      <c r="IQ11" s="9">
        <v>39.847000000000001</v>
      </c>
    </row>
    <row r="12" spans="1:251">
      <c r="A12" s="10">
        <v>42401</v>
      </c>
      <c r="B12" s="9">
        <v>150.833</v>
      </c>
      <c r="C12" s="9">
        <v>72.602000000000004</v>
      </c>
      <c r="D12" s="9">
        <v>78.230999999999995</v>
      </c>
      <c r="E12" s="9">
        <v>2721.2460000000001</v>
      </c>
      <c r="F12" s="9">
        <v>1320.431</v>
      </c>
      <c r="G12" s="9">
        <v>1400.816</v>
      </c>
      <c r="H12" s="9">
        <v>190.11500000000001</v>
      </c>
      <c r="I12" s="9">
        <v>83.724000000000004</v>
      </c>
      <c r="J12" s="9">
        <v>106.39100000000001</v>
      </c>
      <c r="K12" s="9">
        <v>2681.9639999999999</v>
      </c>
      <c r="L12" s="9">
        <v>1309.308</v>
      </c>
      <c r="M12" s="9">
        <v>1372.6559999999999</v>
      </c>
      <c r="N12" s="9">
        <v>273.13200000000001</v>
      </c>
      <c r="O12" s="9">
        <v>124.65300000000001</v>
      </c>
      <c r="P12" s="9">
        <v>148.47900000000001</v>
      </c>
      <c r="Q12" s="9">
        <v>67.816000000000003</v>
      </c>
      <c r="R12" s="9">
        <v>31.672999999999998</v>
      </c>
      <c r="S12" s="9">
        <v>36.143000000000001</v>
      </c>
      <c r="T12" s="9">
        <v>83.016999999999996</v>
      </c>
      <c r="U12" s="9">
        <v>40.929000000000002</v>
      </c>
      <c r="V12" s="9">
        <v>42.088000000000001</v>
      </c>
      <c r="W12" s="9">
        <v>122.29900000000001</v>
      </c>
      <c r="X12" s="9">
        <v>52.051000000000002</v>
      </c>
      <c r="Y12" s="9">
        <v>70.248000000000005</v>
      </c>
      <c r="Z12" s="9">
        <v>2598.9470000000001</v>
      </c>
      <c r="AA12" s="9">
        <v>1268.3789999999999</v>
      </c>
      <c r="AB12" s="9">
        <v>1330.568</v>
      </c>
      <c r="AC12" s="9">
        <v>949.01099999999997</v>
      </c>
      <c r="AD12" s="9">
        <v>619.79499999999996</v>
      </c>
      <c r="AE12" s="9">
        <v>329.21499999999997</v>
      </c>
      <c r="AF12" s="9">
        <v>637.28</v>
      </c>
      <c r="AG12" s="9">
        <v>418.85</v>
      </c>
      <c r="AH12" s="9">
        <v>218.43</v>
      </c>
      <c r="AI12" s="9">
        <v>31.265999999999998</v>
      </c>
      <c r="AJ12" s="9">
        <v>15.063000000000001</v>
      </c>
      <c r="AK12" s="9">
        <v>16.202999999999999</v>
      </c>
      <c r="AL12" s="9">
        <v>12.712</v>
      </c>
      <c r="AM12" s="9">
        <v>9.2059999999999995</v>
      </c>
      <c r="AN12" s="9">
        <v>3.5049999999999999</v>
      </c>
      <c r="AO12" s="9">
        <v>7.6689999999999996</v>
      </c>
      <c r="AP12" s="9">
        <v>3.2530000000000001</v>
      </c>
      <c r="AQ12" s="9">
        <v>4.4160000000000004</v>
      </c>
      <c r="AR12" s="9">
        <v>10.885</v>
      </c>
      <c r="AS12" s="9">
        <v>2.6040000000000001</v>
      </c>
      <c r="AT12" s="9">
        <v>8.2810000000000006</v>
      </c>
      <c r="AU12" s="9">
        <v>44.494999999999997</v>
      </c>
      <c r="AV12" s="9">
        <v>27.509</v>
      </c>
      <c r="AW12" s="9">
        <v>16.986000000000001</v>
      </c>
      <c r="AX12" s="9">
        <v>17.852</v>
      </c>
      <c r="AY12" s="9">
        <v>15.003</v>
      </c>
      <c r="AZ12" s="9">
        <v>2.8479999999999999</v>
      </c>
      <c r="BA12" s="9">
        <v>15.968</v>
      </c>
      <c r="BB12" s="9">
        <v>8.1769999999999996</v>
      </c>
      <c r="BC12" s="9">
        <v>7.7910000000000004</v>
      </c>
      <c r="BD12" s="9">
        <v>10.675000000000001</v>
      </c>
      <c r="BE12" s="9">
        <v>4.3289999999999997</v>
      </c>
      <c r="BF12" s="9">
        <v>6.3460000000000001</v>
      </c>
      <c r="BG12" s="9">
        <v>235.97</v>
      </c>
      <c r="BH12" s="9">
        <v>158.37299999999999</v>
      </c>
      <c r="BI12" s="9">
        <v>77.596999999999994</v>
      </c>
      <c r="BJ12" s="9">
        <v>445.78199999999998</v>
      </c>
      <c r="BK12" s="9">
        <v>274.36799999999999</v>
      </c>
      <c r="BL12" s="9">
        <v>171.41399999999999</v>
      </c>
      <c r="BM12" s="9">
        <v>19.37</v>
      </c>
      <c r="BN12" s="9">
        <v>13.067</v>
      </c>
      <c r="BO12" s="9">
        <v>6.3029999999999999</v>
      </c>
      <c r="BP12" s="9">
        <v>6.7039999999999997</v>
      </c>
      <c r="BQ12" s="9">
        <v>4.5270000000000001</v>
      </c>
      <c r="BR12" s="9">
        <v>2.177</v>
      </c>
      <c r="BS12" s="9">
        <v>2.6739999999999999</v>
      </c>
      <c r="BT12" s="9">
        <v>2.2200000000000002</v>
      </c>
      <c r="BU12" s="9">
        <v>0.45400000000000001</v>
      </c>
      <c r="BV12" s="9">
        <v>4.03</v>
      </c>
      <c r="BW12" s="9">
        <v>2.3069999999999999</v>
      </c>
      <c r="BX12" s="9">
        <v>1.7230000000000001</v>
      </c>
      <c r="BY12" s="9">
        <v>4.1680000000000001</v>
      </c>
      <c r="BZ12" s="9">
        <v>3.0369999999999999</v>
      </c>
      <c r="CA12" s="9">
        <v>1.131</v>
      </c>
      <c r="CB12" s="9">
        <v>2.536</v>
      </c>
      <c r="CC12" s="9">
        <v>1.4890000000000001</v>
      </c>
      <c r="CD12" s="9">
        <v>1.046</v>
      </c>
      <c r="CE12" s="9">
        <v>2.4239999999999999</v>
      </c>
      <c r="CF12" s="9">
        <v>2.4239999999999999</v>
      </c>
      <c r="CG12" s="9">
        <v>0</v>
      </c>
      <c r="CH12" s="9">
        <v>0.29399999999999998</v>
      </c>
      <c r="CI12" s="9">
        <v>9.8000000000000004E-2</v>
      </c>
      <c r="CJ12" s="9">
        <v>0.19500000000000001</v>
      </c>
      <c r="CK12" s="9">
        <v>0</v>
      </c>
      <c r="CL12" s="9">
        <v>0</v>
      </c>
      <c r="CM12" s="9">
        <v>0</v>
      </c>
      <c r="CN12" s="9">
        <v>0</v>
      </c>
      <c r="CO12" s="9">
        <v>0</v>
      </c>
      <c r="CP12" s="9">
        <v>0</v>
      </c>
      <c r="CQ12" s="9">
        <v>0.29399999999999998</v>
      </c>
      <c r="CR12" s="9">
        <v>9.8000000000000004E-2</v>
      </c>
      <c r="CS12" s="9">
        <v>0.19500000000000001</v>
      </c>
      <c r="CT12" s="9">
        <v>3.9860000000000002</v>
      </c>
      <c r="CU12" s="9">
        <v>2.004</v>
      </c>
      <c r="CV12" s="9">
        <v>1.982</v>
      </c>
      <c r="CW12" s="9">
        <v>1.7549999999999999</v>
      </c>
      <c r="CX12" s="9">
        <v>1.1559999999999999</v>
      </c>
      <c r="CY12" s="9">
        <v>0.59899999999999998</v>
      </c>
      <c r="CZ12" s="9">
        <v>2.2309999999999999</v>
      </c>
      <c r="DA12" s="9">
        <v>0.84799999999999998</v>
      </c>
      <c r="DB12" s="9">
        <v>1.383</v>
      </c>
      <c r="DC12" s="9">
        <v>0</v>
      </c>
      <c r="DD12" s="9">
        <v>0</v>
      </c>
      <c r="DE12" s="9">
        <v>0</v>
      </c>
      <c r="DF12" s="9">
        <v>3.9510000000000001</v>
      </c>
      <c r="DG12" s="9">
        <v>2.9350000000000001</v>
      </c>
      <c r="DH12" s="9">
        <v>1.016</v>
      </c>
      <c r="DI12" s="9">
        <v>2.7530000000000001</v>
      </c>
      <c r="DJ12" s="9">
        <v>1.5920000000000001</v>
      </c>
      <c r="DK12" s="9">
        <v>1.161</v>
      </c>
      <c r="DL12" s="9">
        <v>12.666</v>
      </c>
      <c r="DM12" s="9">
        <v>8.5399999999999991</v>
      </c>
      <c r="DN12" s="9">
        <v>4.1260000000000003</v>
      </c>
      <c r="DO12" s="9">
        <v>426.41199999999998</v>
      </c>
      <c r="DP12" s="9">
        <v>261.30099999999999</v>
      </c>
      <c r="DQ12" s="9">
        <v>165.11099999999999</v>
      </c>
      <c r="DR12" s="9">
        <v>215.23599999999999</v>
      </c>
      <c r="DS12" s="9">
        <v>114.02</v>
      </c>
      <c r="DT12" s="9">
        <v>101.217</v>
      </c>
      <c r="DU12" s="9">
        <v>211.88</v>
      </c>
      <c r="DV12" s="9">
        <v>113.209</v>
      </c>
      <c r="DW12" s="9">
        <v>98.671000000000006</v>
      </c>
      <c r="DX12" s="9">
        <v>1.772</v>
      </c>
      <c r="DY12" s="9">
        <v>0.35299999999999998</v>
      </c>
      <c r="DZ12" s="9">
        <v>1.419</v>
      </c>
      <c r="EA12" s="9">
        <v>1.585</v>
      </c>
      <c r="EB12" s="9">
        <v>0.45800000000000002</v>
      </c>
      <c r="EC12" s="9">
        <v>1.127</v>
      </c>
      <c r="ED12" s="9">
        <v>163.16499999999999</v>
      </c>
      <c r="EE12" s="9">
        <v>83.465000000000003</v>
      </c>
      <c r="EF12" s="9">
        <v>79.7</v>
      </c>
      <c r="EG12" s="9">
        <v>2.7709999999999999</v>
      </c>
      <c r="EH12" s="9">
        <v>1.454</v>
      </c>
      <c r="EI12" s="9">
        <v>1.3169999999999999</v>
      </c>
      <c r="EJ12" s="9">
        <v>0.63100000000000001</v>
      </c>
      <c r="EK12" s="9">
        <v>0.48299999999999998</v>
      </c>
      <c r="EL12" s="9">
        <v>0.14799999999999999</v>
      </c>
      <c r="EM12" s="9">
        <v>0.36699999999999999</v>
      </c>
      <c r="EN12" s="9">
        <v>0.36699999999999999</v>
      </c>
      <c r="EO12" s="9">
        <v>0</v>
      </c>
      <c r="EP12" s="9">
        <v>1.7729999999999999</v>
      </c>
      <c r="EQ12" s="9">
        <v>0.60399999999999998</v>
      </c>
      <c r="ER12" s="9">
        <v>1.169</v>
      </c>
      <c r="ES12" s="9">
        <v>18.721</v>
      </c>
      <c r="ET12" s="9">
        <v>7.8220000000000001</v>
      </c>
      <c r="EU12" s="9">
        <v>10.898999999999999</v>
      </c>
      <c r="EV12" s="9">
        <v>1.44</v>
      </c>
      <c r="EW12" s="9">
        <v>0.83099999999999996</v>
      </c>
      <c r="EX12" s="9">
        <v>0.60899999999999999</v>
      </c>
      <c r="EY12" s="9">
        <v>8.4789999999999992</v>
      </c>
      <c r="EZ12" s="9">
        <v>3.4790000000000001</v>
      </c>
      <c r="FA12" s="9">
        <v>5.0010000000000003</v>
      </c>
      <c r="FB12" s="9">
        <v>8.8019999999999996</v>
      </c>
      <c r="FC12" s="9">
        <v>3.5129999999999999</v>
      </c>
      <c r="FD12" s="9">
        <v>5.2889999999999997</v>
      </c>
      <c r="FE12" s="9">
        <v>30.579000000000001</v>
      </c>
      <c r="FF12" s="9">
        <v>21.279</v>
      </c>
      <c r="FG12" s="9">
        <v>9.3000000000000007</v>
      </c>
      <c r="FH12" s="9">
        <v>3.3740000000000001</v>
      </c>
      <c r="FI12" s="9">
        <v>2.605</v>
      </c>
      <c r="FJ12" s="9">
        <v>0.76900000000000002</v>
      </c>
      <c r="FK12" s="9">
        <v>211.86199999999999</v>
      </c>
      <c r="FL12" s="9">
        <v>111.41500000000001</v>
      </c>
      <c r="FM12" s="9">
        <v>100.447</v>
      </c>
      <c r="FN12" s="9">
        <v>7.4180000000000001</v>
      </c>
      <c r="FO12" s="9">
        <v>4.4059999999999997</v>
      </c>
      <c r="FP12" s="9">
        <v>3.012</v>
      </c>
      <c r="FQ12" s="9">
        <v>207.81800000000001</v>
      </c>
      <c r="FR12" s="9">
        <v>109.613</v>
      </c>
      <c r="FS12" s="9">
        <v>98.204999999999998</v>
      </c>
      <c r="FT12" s="9">
        <v>8.548</v>
      </c>
      <c r="FU12" s="9">
        <v>5.1989999999999998</v>
      </c>
      <c r="FV12" s="9">
        <v>3.35</v>
      </c>
      <c r="FW12" s="9">
        <v>2.2440000000000002</v>
      </c>
      <c r="FX12" s="9">
        <v>1.8129999999999999</v>
      </c>
      <c r="FY12" s="9">
        <v>0.43099999999999999</v>
      </c>
      <c r="FZ12" s="9">
        <v>1.1299999999999999</v>
      </c>
      <c r="GA12" s="9">
        <v>0.79200000000000004</v>
      </c>
      <c r="GB12" s="9">
        <v>0.33800000000000002</v>
      </c>
      <c r="GC12" s="9">
        <v>5.1740000000000004</v>
      </c>
      <c r="GD12" s="9">
        <v>2.5939999999999999</v>
      </c>
      <c r="GE12" s="9">
        <v>2.58</v>
      </c>
      <c r="GF12" s="9">
        <v>206.68799999999999</v>
      </c>
      <c r="GG12" s="9">
        <v>108.821</v>
      </c>
      <c r="GH12" s="9">
        <v>97.867000000000004</v>
      </c>
      <c r="GI12" s="9">
        <v>211.17599999999999</v>
      </c>
      <c r="GJ12" s="9">
        <v>147.28100000000001</v>
      </c>
      <c r="GK12" s="9">
        <v>63.895000000000003</v>
      </c>
      <c r="GL12" s="9">
        <v>138.31700000000001</v>
      </c>
      <c r="GM12" s="9">
        <v>96.156999999999996</v>
      </c>
      <c r="GN12" s="9">
        <v>42.16</v>
      </c>
      <c r="GO12" s="9">
        <v>2.1070000000000002</v>
      </c>
      <c r="GP12" s="9">
        <v>1.371</v>
      </c>
      <c r="GQ12" s="9">
        <v>0.73599999999999999</v>
      </c>
      <c r="GR12" s="9">
        <v>0.53600000000000003</v>
      </c>
      <c r="GS12" s="9">
        <v>0.17899999999999999</v>
      </c>
      <c r="GT12" s="9">
        <v>0.35699999999999998</v>
      </c>
      <c r="GU12" s="9">
        <v>0.85599999999999998</v>
      </c>
      <c r="GV12" s="9">
        <v>0.85599999999999998</v>
      </c>
      <c r="GW12" s="9">
        <v>0</v>
      </c>
      <c r="GX12" s="9">
        <v>0.71599999999999997</v>
      </c>
      <c r="GY12" s="9">
        <v>0.33600000000000002</v>
      </c>
      <c r="GZ12" s="9">
        <v>0.38</v>
      </c>
      <c r="HA12" s="9">
        <v>16.321000000000002</v>
      </c>
      <c r="HB12" s="9">
        <v>13.375</v>
      </c>
      <c r="HC12" s="9">
        <v>2.9460000000000002</v>
      </c>
      <c r="HD12" s="9">
        <v>1.177</v>
      </c>
      <c r="HE12" s="9">
        <v>0.70599999999999996</v>
      </c>
      <c r="HF12" s="9">
        <v>0.47099999999999997</v>
      </c>
      <c r="HG12" s="9">
        <v>4.5890000000000004</v>
      </c>
      <c r="HH12" s="9">
        <v>3.5979999999999999</v>
      </c>
      <c r="HI12" s="9">
        <v>0.99099999999999999</v>
      </c>
      <c r="HJ12" s="9">
        <v>10.555</v>
      </c>
      <c r="HK12" s="9">
        <v>9.07</v>
      </c>
      <c r="HL12" s="9">
        <v>1.484</v>
      </c>
      <c r="HM12" s="9">
        <v>54.430999999999997</v>
      </c>
      <c r="HN12" s="9">
        <v>36.378999999999998</v>
      </c>
      <c r="HO12" s="9">
        <v>18.052</v>
      </c>
      <c r="HP12" s="9">
        <v>3798.3240000000001</v>
      </c>
      <c r="HQ12" s="9">
        <v>2023.098</v>
      </c>
      <c r="HR12" s="9">
        <v>1775.2249999999999</v>
      </c>
      <c r="HS12" s="9">
        <v>701.55100000000004</v>
      </c>
      <c r="HT12" s="9">
        <v>365.06200000000001</v>
      </c>
      <c r="HU12" s="9">
        <v>336.48899999999998</v>
      </c>
      <c r="HV12" s="9">
        <v>309.60700000000003</v>
      </c>
      <c r="HW12" s="9">
        <v>159.50899999999999</v>
      </c>
      <c r="HX12" s="9">
        <v>150.09800000000001</v>
      </c>
      <c r="HY12" s="9">
        <v>141.60300000000001</v>
      </c>
      <c r="HZ12" s="9">
        <v>72.128</v>
      </c>
      <c r="IA12" s="9">
        <v>69.475999999999999</v>
      </c>
      <c r="IB12" s="9">
        <v>168.00399999999999</v>
      </c>
      <c r="IC12" s="9">
        <v>87.381</v>
      </c>
      <c r="ID12" s="9">
        <v>80.623000000000005</v>
      </c>
      <c r="IE12" s="9">
        <v>170.298</v>
      </c>
      <c r="IF12" s="9">
        <v>84.713999999999999</v>
      </c>
      <c r="IG12" s="9">
        <v>85.584999999999994</v>
      </c>
      <c r="IH12" s="9">
        <v>138.72499999999999</v>
      </c>
      <c r="II12" s="9">
        <v>74.210999999999999</v>
      </c>
      <c r="IJ12" s="9">
        <v>64.513000000000005</v>
      </c>
      <c r="IK12" s="9">
        <v>93.313999999999993</v>
      </c>
      <c r="IL12" s="9">
        <v>54.954999999999998</v>
      </c>
      <c r="IM12" s="9">
        <v>38.36</v>
      </c>
      <c r="IN12" s="9">
        <v>104.76600000000001</v>
      </c>
      <c r="IO12" s="9">
        <v>46.345999999999997</v>
      </c>
      <c r="IP12" s="9">
        <v>58.42</v>
      </c>
      <c r="IQ12" s="9">
        <v>33.469000000000001</v>
      </c>
    </row>
    <row r="13" spans="1:251">
      <c r="A13" s="10">
        <v>42767</v>
      </c>
      <c r="B13" s="9">
        <v>145.93700000000001</v>
      </c>
      <c r="C13" s="9">
        <v>72.823999999999998</v>
      </c>
      <c r="D13" s="9">
        <v>73.113</v>
      </c>
      <c r="E13" s="9">
        <v>2772.6149999999998</v>
      </c>
      <c r="F13" s="9">
        <v>1322.2529999999999</v>
      </c>
      <c r="G13" s="9">
        <v>1450.3620000000001</v>
      </c>
      <c r="H13" s="9">
        <v>214.922</v>
      </c>
      <c r="I13" s="9">
        <v>98.650999999999996</v>
      </c>
      <c r="J13" s="9">
        <v>116.27200000000001</v>
      </c>
      <c r="K13" s="9">
        <v>2703.63</v>
      </c>
      <c r="L13" s="9">
        <v>1296.4269999999999</v>
      </c>
      <c r="M13" s="9">
        <v>1407.204</v>
      </c>
      <c r="N13" s="9">
        <v>286.53800000000001</v>
      </c>
      <c r="O13" s="9">
        <v>135.40799999999999</v>
      </c>
      <c r="P13" s="9">
        <v>151.13</v>
      </c>
      <c r="Q13" s="9">
        <v>74.322000000000003</v>
      </c>
      <c r="R13" s="9">
        <v>36.066000000000003</v>
      </c>
      <c r="S13" s="9">
        <v>38.256</v>
      </c>
      <c r="T13" s="9">
        <v>71.614999999999995</v>
      </c>
      <c r="U13" s="9">
        <v>36.758000000000003</v>
      </c>
      <c r="V13" s="9">
        <v>34.857999999999997</v>
      </c>
      <c r="W13" s="9">
        <v>140.6</v>
      </c>
      <c r="X13" s="9">
        <v>62.584000000000003</v>
      </c>
      <c r="Y13" s="9">
        <v>78.016000000000005</v>
      </c>
      <c r="Z13" s="9">
        <v>2632.0149999999999</v>
      </c>
      <c r="AA13" s="9">
        <v>1259.6690000000001</v>
      </c>
      <c r="AB13" s="9">
        <v>1372.346</v>
      </c>
      <c r="AC13" s="9">
        <v>923.96100000000001</v>
      </c>
      <c r="AD13" s="9">
        <v>607.29600000000005</v>
      </c>
      <c r="AE13" s="9">
        <v>316.666</v>
      </c>
      <c r="AF13" s="9">
        <v>611.07299999999998</v>
      </c>
      <c r="AG13" s="9">
        <v>405.84800000000001</v>
      </c>
      <c r="AH13" s="9">
        <v>205.22499999999999</v>
      </c>
      <c r="AI13" s="9">
        <v>31.388999999999999</v>
      </c>
      <c r="AJ13" s="9">
        <v>18.712</v>
      </c>
      <c r="AK13" s="9">
        <v>12.677</v>
      </c>
      <c r="AL13" s="9">
        <v>12.271000000000001</v>
      </c>
      <c r="AM13" s="9">
        <v>8.9489999999999998</v>
      </c>
      <c r="AN13" s="9">
        <v>3.3220000000000001</v>
      </c>
      <c r="AO13" s="9">
        <v>5.8470000000000004</v>
      </c>
      <c r="AP13" s="9">
        <v>4.4809999999999999</v>
      </c>
      <c r="AQ13" s="9">
        <v>1.3660000000000001</v>
      </c>
      <c r="AR13" s="9">
        <v>13.271000000000001</v>
      </c>
      <c r="AS13" s="9">
        <v>5.282</v>
      </c>
      <c r="AT13" s="9">
        <v>7.9889999999999999</v>
      </c>
      <c r="AU13" s="9">
        <v>44.223999999999997</v>
      </c>
      <c r="AV13" s="9">
        <v>26.452000000000002</v>
      </c>
      <c r="AW13" s="9">
        <v>17.773</v>
      </c>
      <c r="AX13" s="9">
        <v>18.510999999999999</v>
      </c>
      <c r="AY13" s="9">
        <v>13.387</v>
      </c>
      <c r="AZ13" s="9">
        <v>5.1239999999999997</v>
      </c>
      <c r="BA13" s="9">
        <v>15.71</v>
      </c>
      <c r="BB13" s="9">
        <v>8.7940000000000005</v>
      </c>
      <c r="BC13" s="9">
        <v>6.9160000000000004</v>
      </c>
      <c r="BD13" s="9">
        <v>10.004</v>
      </c>
      <c r="BE13" s="9">
        <v>4.2709999999999999</v>
      </c>
      <c r="BF13" s="9">
        <v>5.7329999999999997</v>
      </c>
      <c r="BG13" s="9">
        <v>237.27600000000001</v>
      </c>
      <c r="BH13" s="9">
        <v>156.28399999999999</v>
      </c>
      <c r="BI13" s="9">
        <v>80.991</v>
      </c>
      <c r="BJ13" s="9">
        <v>458.86700000000002</v>
      </c>
      <c r="BK13" s="9">
        <v>275.73599999999999</v>
      </c>
      <c r="BL13" s="9">
        <v>183.131</v>
      </c>
      <c r="BM13" s="9">
        <v>24.463999999999999</v>
      </c>
      <c r="BN13" s="9">
        <v>15.94</v>
      </c>
      <c r="BO13" s="9">
        <v>8.5239999999999991</v>
      </c>
      <c r="BP13" s="9">
        <v>6.0949999999999998</v>
      </c>
      <c r="BQ13" s="9">
        <v>4.0999999999999996</v>
      </c>
      <c r="BR13" s="9">
        <v>1.9950000000000001</v>
      </c>
      <c r="BS13" s="9">
        <v>2.7440000000000002</v>
      </c>
      <c r="BT13" s="9">
        <v>1.288</v>
      </c>
      <c r="BU13" s="9">
        <v>1.4570000000000001</v>
      </c>
      <c r="BV13" s="9">
        <v>3.351</v>
      </c>
      <c r="BW13" s="9">
        <v>2.8119999999999998</v>
      </c>
      <c r="BX13" s="9">
        <v>0.53900000000000003</v>
      </c>
      <c r="BY13" s="9">
        <v>4.1920000000000002</v>
      </c>
      <c r="BZ13" s="9">
        <v>2.6230000000000002</v>
      </c>
      <c r="CA13" s="9">
        <v>1.5680000000000001</v>
      </c>
      <c r="CB13" s="9">
        <v>1.903</v>
      </c>
      <c r="CC13" s="9">
        <v>1.4770000000000001</v>
      </c>
      <c r="CD13" s="9">
        <v>0.42699999999999999</v>
      </c>
      <c r="CE13" s="9">
        <v>1.4610000000000001</v>
      </c>
      <c r="CF13" s="9">
        <v>1.016</v>
      </c>
      <c r="CG13" s="9">
        <v>0.44500000000000001</v>
      </c>
      <c r="CH13" s="9">
        <v>2.37</v>
      </c>
      <c r="CI13" s="9">
        <v>1.9430000000000001</v>
      </c>
      <c r="CJ13" s="9">
        <v>0.42699999999999999</v>
      </c>
      <c r="CK13" s="9">
        <v>0.70299999999999996</v>
      </c>
      <c r="CL13" s="9">
        <v>0.70299999999999996</v>
      </c>
      <c r="CM13" s="9">
        <v>0</v>
      </c>
      <c r="CN13" s="9">
        <v>1.6679999999999999</v>
      </c>
      <c r="CO13" s="9">
        <v>1.2410000000000001</v>
      </c>
      <c r="CP13" s="9">
        <v>0.42699999999999999</v>
      </c>
      <c r="CQ13" s="9">
        <v>0</v>
      </c>
      <c r="CR13" s="9">
        <v>0</v>
      </c>
      <c r="CS13" s="9">
        <v>0</v>
      </c>
      <c r="CT13" s="9">
        <v>2.2639999999999998</v>
      </c>
      <c r="CU13" s="9">
        <v>1.1399999999999999</v>
      </c>
      <c r="CV13" s="9">
        <v>1.123</v>
      </c>
      <c r="CW13" s="9">
        <v>0</v>
      </c>
      <c r="CX13" s="9">
        <v>0</v>
      </c>
      <c r="CY13" s="9">
        <v>0</v>
      </c>
      <c r="CZ13" s="9">
        <v>1.679</v>
      </c>
      <c r="DA13" s="9">
        <v>1.1399999999999999</v>
      </c>
      <c r="DB13" s="9">
        <v>0.53900000000000003</v>
      </c>
      <c r="DC13" s="9">
        <v>0.58499999999999996</v>
      </c>
      <c r="DD13" s="9">
        <v>0</v>
      </c>
      <c r="DE13" s="9">
        <v>0.58499999999999996</v>
      </c>
      <c r="DF13" s="9">
        <v>3.492</v>
      </c>
      <c r="DG13" s="9">
        <v>2.3860000000000001</v>
      </c>
      <c r="DH13" s="9">
        <v>1.107</v>
      </c>
      <c r="DI13" s="9">
        <v>2.6030000000000002</v>
      </c>
      <c r="DJ13" s="9">
        <v>1.714</v>
      </c>
      <c r="DK13" s="9">
        <v>0.88800000000000001</v>
      </c>
      <c r="DL13" s="9">
        <v>18.369</v>
      </c>
      <c r="DM13" s="9">
        <v>11.84</v>
      </c>
      <c r="DN13" s="9">
        <v>6.5289999999999999</v>
      </c>
      <c r="DO13" s="9">
        <v>434.40300000000002</v>
      </c>
      <c r="DP13" s="9">
        <v>259.79599999999999</v>
      </c>
      <c r="DQ13" s="9">
        <v>174.607</v>
      </c>
      <c r="DR13" s="9">
        <v>232.584</v>
      </c>
      <c r="DS13" s="9">
        <v>122.038</v>
      </c>
      <c r="DT13" s="9">
        <v>110.54600000000001</v>
      </c>
      <c r="DU13" s="9">
        <v>228.822</v>
      </c>
      <c r="DV13" s="9">
        <v>120.357</v>
      </c>
      <c r="DW13" s="9">
        <v>108.465</v>
      </c>
      <c r="DX13" s="9">
        <v>2.1640000000000001</v>
      </c>
      <c r="DY13" s="9">
        <v>0.501</v>
      </c>
      <c r="DZ13" s="9">
        <v>1.6639999999999999</v>
      </c>
      <c r="EA13" s="9">
        <v>1.0369999999999999</v>
      </c>
      <c r="EB13" s="9">
        <v>0.61899999999999999</v>
      </c>
      <c r="EC13" s="9">
        <v>0.41799999999999998</v>
      </c>
      <c r="ED13" s="9">
        <v>175.398</v>
      </c>
      <c r="EE13" s="9">
        <v>95.942999999999998</v>
      </c>
      <c r="EF13" s="9">
        <v>79.453999999999994</v>
      </c>
      <c r="EG13" s="9">
        <v>4.34</v>
      </c>
      <c r="EH13" s="9">
        <v>1.8089999999999999</v>
      </c>
      <c r="EI13" s="9">
        <v>2.5310000000000001</v>
      </c>
      <c r="EJ13" s="9">
        <v>1.236</v>
      </c>
      <c r="EK13" s="9">
        <v>1.236</v>
      </c>
      <c r="EL13" s="9">
        <v>0</v>
      </c>
      <c r="EM13" s="9">
        <v>0.1</v>
      </c>
      <c r="EN13" s="9">
        <v>0.1</v>
      </c>
      <c r="EO13" s="9">
        <v>0</v>
      </c>
      <c r="EP13" s="9">
        <v>3.004</v>
      </c>
      <c r="EQ13" s="9">
        <v>0.47299999999999998</v>
      </c>
      <c r="ER13" s="9">
        <v>2.5310000000000001</v>
      </c>
      <c r="ES13" s="9">
        <v>22.295000000000002</v>
      </c>
      <c r="ET13" s="9">
        <v>9.8190000000000008</v>
      </c>
      <c r="EU13" s="9">
        <v>12.477</v>
      </c>
      <c r="EV13" s="9">
        <v>3.3079999999999998</v>
      </c>
      <c r="EW13" s="9">
        <v>2.4620000000000002</v>
      </c>
      <c r="EX13" s="9">
        <v>0.84599999999999997</v>
      </c>
      <c r="EY13" s="9">
        <v>5.8860000000000001</v>
      </c>
      <c r="EZ13" s="9">
        <v>3.177</v>
      </c>
      <c r="FA13" s="9">
        <v>2.7090000000000001</v>
      </c>
      <c r="FB13" s="9">
        <v>13.102</v>
      </c>
      <c r="FC13" s="9">
        <v>4.18</v>
      </c>
      <c r="FD13" s="9">
        <v>8.9220000000000006</v>
      </c>
      <c r="FE13" s="9">
        <v>30.552</v>
      </c>
      <c r="FF13" s="9">
        <v>14.467000000000001</v>
      </c>
      <c r="FG13" s="9">
        <v>16.084</v>
      </c>
      <c r="FH13" s="9">
        <v>5.258</v>
      </c>
      <c r="FI13" s="9">
        <v>1.7789999999999999</v>
      </c>
      <c r="FJ13" s="9">
        <v>3.48</v>
      </c>
      <c r="FK13" s="9">
        <v>227.32599999999999</v>
      </c>
      <c r="FL13" s="9">
        <v>120.259</v>
      </c>
      <c r="FM13" s="9">
        <v>107.06699999999999</v>
      </c>
      <c r="FN13" s="9">
        <v>6.8490000000000002</v>
      </c>
      <c r="FO13" s="9">
        <v>3.1819999999999999</v>
      </c>
      <c r="FP13" s="9">
        <v>3.6669999999999998</v>
      </c>
      <c r="FQ13" s="9">
        <v>225.73500000000001</v>
      </c>
      <c r="FR13" s="9">
        <v>118.85599999999999</v>
      </c>
      <c r="FS13" s="9">
        <v>106.879</v>
      </c>
      <c r="FT13" s="9">
        <v>10.009</v>
      </c>
      <c r="FU13" s="9">
        <v>4.024</v>
      </c>
      <c r="FV13" s="9">
        <v>5.984</v>
      </c>
      <c r="FW13" s="9">
        <v>2.0990000000000002</v>
      </c>
      <c r="FX13" s="9">
        <v>0.93600000000000005</v>
      </c>
      <c r="FY13" s="9">
        <v>1.163</v>
      </c>
      <c r="FZ13" s="9">
        <v>3.1589999999999998</v>
      </c>
      <c r="GA13" s="9">
        <v>0.84199999999999997</v>
      </c>
      <c r="GB13" s="9">
        <v>2.3170000000000002</v>
      </c>
      <c r="GC13" s="9">
        <v>4.75</v>
      </c>
      <c r="GD13" s="9">
        <v>2.246</v>
      </c>
      <c r="GE13" s="9">
        <v>2.5049999999999999</v>
      </c>
      <c r="GF13" s="9">
        <v>222.57599999999999</v>
      </c>
      <c r="GG13" s="9">
        <v>118.014</v>
      </c>
      <c r="GH13" s="9">
        <v>104.562</v>
      </c>
      <c r="GI13" s="9">
        <v>201.81899999999999</v>
      </c>
      <c r="GJ13" s="9">
        <v>137.75899999999999</v>
      </c>
      <c r="GK13" s="9">
        <v>64.06</v>
      </c>
      <c r="GL13" s="9">
        <v>123.61499999999999</v>
      </c>
      <c r="GM13" s="9">
        <v>81.222999999999999</v>
      </c>
      <c r="GN13" s="9">
        <v>42.392000000000003</v>
      </c>
      <c r="GO13" s="9">
        <v>3.67</v>
      </c>
      <c r="GP13" s="9">
        <v>2.0209999999999999</v>
      </c>
      <c r="GQ13" s="9">
        <v>1.649</v>
      </c>
      <c r="GR13" s="9">
        <v>2.0059999999999998</v>
      </c>
      <c r="GS13" s="9">
        <v>1.5369999999999999</v>
      </c>
      <c r="GT13" s="9">
        <v>0.46899999999999997</v>
      </c>
      <c r="GU13" s="9">
        <v>0</v>
      </c>
      <c r="GV13" s="9">
        <v>0</v>
      </c>
      <c r="GW13" s="9">
        <v>0</v>
      </c>
      <c r="GX13" s="9">
        <v>1.663</v>
      </c>
      <c r="GY13" s="9">
        <v>0.48399999999999999</v>
      </c>
      <c r="GZ13" s="9">
        <v>1.179</v>
      </c>
      <c r="HA13" s="9">
        <v>19.689</v>
      </c>
      <c r="HB13" s="9">
        <v>14.474</v>
      </c>
      <c r="HC13" s="9">
        <v>5.2140000000000004</v>
      </c>
      <c r="HD13" s="9">
        <v>4.8929999999999998</v>
      </c>
      <c r="HE13" s="9">
        <v>4.327</v>
      </c>
      <c r="HF13" s="9">
        <v>0.56599999999999995</v>
      </c>
      <c r="HG13" s="9">
        <v>7.4089999999999998</v>
      </c>
      <c r="HH13" s="9">
        <v>5.2539999999999996</v>
      </c>
      <c r="HI13" s="9">
        <v>2.1539999999999999</v>
      </c>
      <c r="HJ13" s="9">
        <v>7.3869999999999996</v>
      </c>
      <c r="HK13" s="9">
        <v>4.8929999999999998</v>
      </c>
      <c r="HL13" s="9">
        <v>2.4940000000000002</v>
      </c>
      <c r="HM13" s="9">
        <v>54.845999999999997</v>
      </c>
      <c r="HN13" s="9">
        <v>40.04</v>
      </c>
      <c r="HO13" s="9">
        <v>14.805</v>
      </c>
      <c r="HP13" s="9">
        <v>3757.8319999999999</v>
      </c>
      <c r="HQ13" s="9">
        <v>2008.6210000000001</v>
      </c>
      <c r="HR13" s="9">
        <v>1749.211</v>
      </c>
      <c r="HS13" s="9">
        <v>672.21900000000005</v>
      </c>
      <c r="HT13" s="9">
        <v>348.78699999999998</v>
      </c>
      <c r="HU13" s="9">
        <v>323.43200000000002</v>
      </c>
      <c r="HV13" s="9">
        <v>290.49599999999998</v>
      </c>
      <c r="HW13" s="9">
        <v>156.149</v>
      </c>
      <c r="HX13" s="9">
        <v>134.346</v>
      </c>
      <c r="HY13" s="9">
        <v>122.517</v>
      </c>
      <c r="HZ13" s="9">
        <v>66.427999999999997</v>
      </c>
      <c r="IA13" s="9">
        <v>56.09</v>
      </c>
      <c r="IB13" s="9">
        <v>167.43100000000001</v>
      </c>
      <c r="IC13" s="9">
        <v>89.174000000000007</v>
      </c>
      <c r="ID13" s="9">
        <v>78.257000000000005</v>
      </c>
      <c r="IE13" s="9">
        <v>163.54900000000001</v>
      </c>
      <c r="IF13" s="9">
        <v>89.340999999999994</v>
      </c>
      <c r="IG13" s="9">
        <v>74.207999999999998</v>
      </c>
      <c r="IH13" s="9">
        <v>125.93600000000001</v>
      </c>
      <c r="II13" s="9">
        <v>66.260000000000005</v>
      </c>
      <c r="IJ13" s="9">
        <v>59.676000000000002</v>
      </c>
      <c r="IK13" s="9">
        <v>89.281000000000006</v>
      </c>
      <c r="IL13" s="9">
        <v>57.23</v>
      </c>
      <c r="IM13" s="9">
        <v>32.051000000000002</v>
      </c>
      <c r="IN13" s="9">
        <v>91.191000000000003</v>
      </c>
      <c r="IO13" s="9">
        <v>41.058999999999997</v>
      </c>
      <c r="IP13" s="9">
        <v>50.131</v>
      </c>
      <c r="IQ13" s="9">
        <v>33.572000000000003</v>
      </c>
    </row>
    <row r="14" spans="1:251">
      <c r="A14" s="10">
        <v>43132</v>
      </c>
      <c r="B14" s="9">
        <v>158.786</v>
      </c>
      <c r="C14" s="9">
        <v>71.442999999999998</v>
      </c>
      <c r="D14" s="9">
        <v>87.343999999999994</v>
      </c>
      <c r="E14" s="9">
        <v>2789.8960000000002</v>
      </c>
      <c r="F14" s="9">
        <v>1325.8789999999999</v>
      </c>
      <c r="G14" s="9">
        <v>1464.0160000000001</v>
      </c>
      <c r="H14" s="9">
        <v>211.53700000000001</v>
      </c>
      <c r="I14" s="9">
        <v>87.054000000000002</v>
      </c>
      <c r="J14" s="9">
        <v>124.483</v>
      </c>
      <c r="K14" s="9">
        <v>2737.1460000000002</v>
      </c>
      <c r="L14" s="9">
        <v>1310.269</v>
      </c>
      <c r="M14" s="9">
        <v>1426.877</v>
      </c>
      <c r="N14" s="9">
        <v>304.21600000000001</v>
      </c>
      <c r="O14" s="9">
        <v>131.84299999999999</v>
      </c>
      <c r="P14" s="9">
        <v>172.37299999999999</v>
      </c>
      <c r="Q14" s="9">
        <v>66.106999999999999</v>
      </c>
      <c r="R14" s="9">
        <v>26.652999999999999</v>
      </c>
      <c r="S14" s="9">
        <v>39.454000000000001</v>
      </c>
      <c r="T14" s="9">
        <v>92.679000000000002</v>
      </c>
      <c r="U14" s="9">
        <v>44.789000000000001</v>
      </c>
      <c r="V14" s="9">
        <v>47.89</v>
      </c>
      <c r="W14" s="9">
        <v>145.429</v>
      </c>
      <c r="X14" s="9">
        <v>60.4</v>
      </c>
      <c r="Y14" s="9">
        <v>85.028999999999996</v>
      </c>
      <c r="Z14" s="9">
        <v>2644.4670000000001</v>
      </c>
      <c r="AA14" s="9">
        <v>1265.479</v>
      </c>
      <c r="AB14" s="9">
        <v>1378.9870000000001</v>
      </c>
      <c r="AC14" s="9">
        <v>907.197</v>
      </c>
      <c r="AD14" s="9">
        <v>611.87</v>
      </c>
      <c r="AE14" s="9">
        <v>295.327</v>
      </c>
      <c r="AF14" s="9">
        <v>603.30600000000004</v>
      </c>
      <c r="AG14" s="9">
        <v>405.75200000000001</v>
      </c>
      <c r="AH14" s="9">
        <v>197.554</v>
      </c>
      <c r="AI14" s="9">
        <v>27.85</v>
      </c>
      <c r="AJ14" s="9">
        <v>20.352</v>
      </c>
      <c r="AK14" s="9">
        <v>7.4980000000000002</v>
      </c>
      <c r="AL14" s="9">
        <v>13.42</v>
      </c>
      <c r="AM14" s="9">
        <v>12.459</v>
      </c>
      <c r="AN14" s="9">
        <v>0.96099999999999997</v>
      </c>
      <c r="AO14" s="9">
        <v>7.6639999999999997</v>
      </c>
      <c r="AP14" s="9">
        <v>5.0350000000000001</v>
      </c>
      <c r="AQ14" s="9">
        <v>2.629</v>
      </c>
      <c r="AR14" s="9">
        <v>6.766</v>
      </c>
      <c r="AS14" s="9">
        <v>2.8570000000000002</v>
      </c>
      <c r="AT14" s="9">
        <v>3.9089999999999998</v>
      </c>
      <c r="AU14" s="9">
        <v>45.576999999999998</v>
      </c>
      <c r="AV14" s="9">
        <v>28.17</v>
      </c>
      <c r="AW14" s="9">
        <v>17.407</v>
      </c>
      <c r="AX14" s="9">
        <v>16.966999999999999</v>
      </c>
      <c r="AY14" s="9">
        <v>10.673</v>
      </c>
      <c r="AZ14" s="9">
        <v>6.2939999999999996</v>
      </c>
      <c r="BA14" s="9">
        <v>13.302</v>
      </c>
      <c r="BB14" s="9">
        <v>10.061</v>
      </c>
      <c r="BC14" s="9">
        <v>3.2410000000000001</v>
      </c>
      <c r="BD14" s="9">
        <v>15.308</v>
      </c>
      <c r="BE14" s="9">
        <v>7.4349999999999996</v>
      </c>
      <c r="BF14" s="9">
        <v>7.8730000000000002</v>
      </c>
      <c r="BG14" s="9">
        <v>230.464</v>
      </c>
      <c r="BH14" s="9">
        <v>157.59700000000001</v>
      </c>
      <c r="BI14" s="9">
        <v>72.867999999999995</v>
      </c>
      <c r="BJ14" s="9">
        <v>519.529</v>
      </c>
      <c r="BK14" s="9">
        <v>313.226</v>
      </c>
      <c r="BL14" s="9">
        <v>206.303</v>
      </c>
      <c r="BM14" s="9">
        <v>18.545999999999999</v>
      </c>
      <c r="BN14" s="9">
        <v>12.108000000000001</v>
      </c>
      <c r="BO14" s="9">
        <v>6.4379999999999997</v>
      </c>
      <c r="BP14" s="9">
        <v>5.8010000000000002</v>
      </c>
      <c r="BQ14" s="9">
        <v>3.5430000000000001</v>
      </c>
      <c r="BR14" s="9">
        <v>2.258</v>
      </c>
      <c r="BS14" s="9">
        <v>3.0059999999999998</v>
      </c>
      <c r="BT14" s="9">
        <v>2.2610000000000001</v>
      </c>
      <c r="BU14" s="9">
        <v>0.745</v>
      </c>
      <c r="BV14" s="9">
        <v>2.7949999999999999</v>
      </c>
      <c r="BW14" s="9">
        <v>1.2829999999999999</v>
      </c>
      <c r="BX14" s="9">
        <v>1.5129999999999999</v>
      </c>
      <c r="BY14" s="9">
        <v>2.0150000000000001</v>
      </c>
      <c r="BZ14" s="9">
        <v>1.478</v>
      </c>
      <c r="CA14" s="9">
        <v>0.53700000000000003</v>
      </c>
      <c r="CB14" s="9">
        <v>3.786</v>
      </c>
      <c r="CC14" s="9">
        <v>2.0659999999999998</v>
      </c>
      <c r="CD14" s="9">
        <v>1.7210000000000001</v>
      </c>
      <c r="CE14" s="9">
        <v>3.11</v>
      </c>
      <c r="CF14" s="9">
        <v>1.597</v>
      </c>
      <c r="CG14" s="9">
        <v>1.5129999999999999</v>
      </c>
      <c r="CH14" s="9">
        <v>0</v>
      </c>
      <c r="CI14" s="9">
        <v>0</v>
      </c>
      <c r="CJ14" s="9">
        <v>0</v>
      </c>
      <c r="CK14" s="9">
        <v>0</v>
      </c>
      <c r="CL14" s="9">
        <v>0</v>
      </c>
      <c r="CM14" s="9">
        <v>0</v>
      </c>
      <c r="CN14" s="9">
        <v>0</v>
      </c>
      <c r="CO14" s="9">
        <v>0</v>
      </c>
      <c r="CP14" s="9">
        <v>0</v>
      </c>
      <c r="CQ14" s="9">
        <v>0</v>
      </c>
      <c r="CR14" s="9">
        <v>0</v>
      </c>
      <c r="CS14" s="9">
        <v>0</v>
      </c>
      <c r="CT14" s="9">
        <v>2.6909999999999998</v>
      </c>
      <c r="CU14" s="9">
        <v>1.946</v>
      </c>
      <c r="CV14" s="9">
        <v>0.745</v>
      </c>
      <c r="CW14" s="9">
        <v>0.88</v>
      </c>
      <c r="CX14" s="9">
        <v>0.67200000000000004</v>
      </c>
      <c r="CY14" s="9">
        <v>0.20799999999999999</v>
      </c>
      <c r="CZ14" s="9">
        <v>1.1399999999999999</v>
      </c>
      <c r="DA14" s="9">
        <v>0.98799999999999999</v>
      </c>
      <c r="DB14" s="9">
        <v>0.152</v>
      </c>
      <c r="DC14" s="9">
        <v>0.67100000000000004</v>
      </c>
      <c r="DD14" s="9">
        <v>0.28599999999999998</v>
      </c>
      <c r="DE14" s="9">
        <v>0.38500000000000001</v>
      </c>
      <c r="DF14" s="9">
        <v>2.7269999999999999</v>
      </c>
      <c r="DG14" s="9">
        <v>1.597</v>
      </c>
      <c r="DH14" s="9">
        <v>1.1299999999999999</v>
      </c>
      <c r="DI14" s="9">
        <v>3.0739999999999998</v>
      </c>
      <c r="DJ14" s="9">
        <v>1.946</v>
      </c>
      <c r="DK14" s="9">
        <v>1.1279999999999999</v>
      </c>
      <c r="DL14" s="9">
        <v>12.744999999999999</v>
      </c>
      <c r="DM14" s="9">
        <v>8.5649999999999995</v>
      </c>
      <c r="DN14" s="9">
        <v>4.18</v>
      </c>
      <c r="DO14" s="9">
        <v>500.983</v>
      </c>
      <c r="DP14" s="9">
        <v>301.11700000000002</v>
      </c>
      <c r="DQ14" s="9">
        <v>199.86600000000001</v>
      </c>
      <c r="DR14" s="9">
        <v>273.20499999999998</v>
      </c>
      <c r="DS14" s="9">
        <v>143.709</v>
      </c>
      <c r="DT14" s="9">
        <v>129.49700000000001</v>
      </c>
      <c r="DU14" s="9">
        <v>267.91399999999999</v>
      </c>
      <c r="DV14" s="9">
        <v>141.571</v>
      </c>
      <c r="DW14" s="9">
        <v>126.342</v>
      </c>
      <c r="DX14" s="9">
        <v>3.7210000000000001</v>
      </c>
      <c r="DY14" s="9">
        <v>0.99</v>
      </c>
      <c r="DZ14" s="9">
        <v>2.7309999999999999</v>
      </c>
      <c r="EA14" s="9">
        <v>1.571</v>
      </c>
      <c r="EB14" s="9">
        <v>1.147</v>
      </c>
      <c r="EC14" s="9">
        <v>0.42399999999999999</v>
      </c>
      <c r="ED14" s="9">
        <v>210.023</v>
      </c>
      <c r="EE14" s="9">
        <v>114.48</v>
      </c>
      <c r="EF14" s="9">
        <v>95.543000000000006</v>
      </c>
      <c r="EG14" s="9">
        <v>6.8780000000000001</v>
      </c>
      <c r="EH14" s="9">
        <v>3.1320000000000001</v>
      </c>
      <c r="EI14" s="9">
        <v>3.746</v>
      </c>
      <c r="EJ14" s="9">
        <v>2.0409999999999999</v>
      </c>
      <c r="EK14" s="9">
        <v>1.4430000000000001</v>
      </c>
      <c r="EL14" s="9">
        <v>0.59699999999999998</v>
      </c>
      <c r="EM14" s="9">
        <v>1.8360000000000001</v>
      </c>
      <c r="EN14" s="9">
        <v>0.94299999999999995</v>
      </c>
      <c r="EO14" s="9">
        <v>0.89300000000000002</v>
      </c>
      <c r="EP14" s="9">
        <v>3.0009999999999999</v>
      </c>
      <c r="EQ14" s="9">
        <v>0.745</v>
      </c>
      <c r="ER14" s="9">
        <v>2.2559999999999998</v>
      </c>
      <c r="ES14" s="9">
        <v>24.138999999999999</v>
      </c>
      <c r="ET14" s="9">
        <v>7.7839999999999998</v>
      </c>
      <c r="EU14" s="9">
        <v>16.355</v>
      </c>
      <c r="EV14" s="9">
        <v>3.7989999999999999</v>
      </c>
      <c r="EW14" s="9">
        <v>2.7519999999999998</v>
      </c>
      <c r="EX14" s="9">
        <v>1.0469999999999999</v>
      </c>
      <c r="EY14" s="9">
        <v>10.755000000000001</v>
      </c>
      <c r="EZ14" s="9">
        <v>3.0680000000000001</v>
      </c>
      <c r="FA14" s="9">
        <v>7.6879999999999997</v>
      </c>
      <c r="FB14" s="9">
        <v>9.5850000000000009</v>
      </c>
      <c r="FC14" s="9">
        <v>1.9650000000000001</v>
      </c>
      <c r="FD14" s="9">
        <v>7.62</v>
      </c>
      <c r="FE14" s="9">
        <v>32.164999999999999</v>
      </c>
      <c r="FF14" s="9">
        <v>18.312999999999999</v>
      </c>
      <c r="FG14" s="9">
        <v>13.852</v>
      </c>
      <c r="FH14" s="9">
        <v>7.3819999999999997</v>
      </c>
      <c r="FI14" s="9">
        <v>3.581</v>
      </c>
      <c r="FJ14" s="9">
        <v>3.8010000000000002</v>
      </c>
      <c r="FK14" s="9">
        <v>265.82299999999998</v>
      </c>
      <c r="FL14" s="9">
        <v>140.12799999999999</v>
      </c>
      <c r="FM14" s="9">
        <v>125.69499999999999</v>
      </c>
      <c r="FN14" s="9">
        <v>6.75</v>
      </c>
      <c r="FO14" s="9">
        <v>2.581</v>
      </c>
      <c r="FP14" s="9">
        <v>4.1689999999999996</v>
      </c>
      <c r="FQ14" s="9">
        <v>266.45499999999998</v>
      </c>
      <c r="FR14" s="9">
        <v>141.12799999999999</v>
      </c>
      <c r="FS14" s="9">
        <v>125.327</v>
      </c>
      <c r="FT14" s="9">
        <v>11.951000000000001</v>
      </c>
      <c r="FU14" s="9">
        <v>5.52</v>
      </c>
      <c r="FV14" s="9">
        <v>6.4320000000000004</v>
      </c>
      <c r="FW14" s="9">
        <v>2.181</v>
      </c>
      <c r="FX14" s="9">
        <v>0.64200000000000002</v>
      </c>
      <c r="FY14" s="9">
        <v>1.5389999999999999</v>
      </c>
      <c r="FZ14" s="9">
        <v>5.2009999999999996</v>
      </c>
      <c r="GA14" s="9">
        <v>2.9390000000000001</v>
      </c>
      <c r="GB14" s="9">
        <v>2.262</v>
      </c>
      <c r="GC14" s="9">
        <v>4.569</v>
      </c>
      <c r="GD14" s="9">
        <v>1.9390000000000001</v>
      </c>
      <c r="GE14" s="9">
        <v>2.63</v>
      </c>
      <c r="GF14" s="9">
        <v>261.25400000000002</v>
      </c>
      <c r="GG14" s="9">
        <v>138.18899999999999</v>
      </c>
      <c r="GH14" s="9">
        <v>123.065</v>
      </c>
      <c r="GI14" s="9">
        <v>227.77799999999999</v>
      </c>
      <c r="GJ14" s="9">
        <v>157.40899999999999</v>
      </c>
      <c r="GK14" s="9">
        <v>70.369</v>
      </c>
      <c r="GL14" s="9">
        <v>148.41900000000001</v>
      </c>
      <c r="GM14" s="9">
        <v>101.792</v>
      </c>
      <c r="GN14" s="9">
        <v>46.627000000000002</v>
      </c>
      <c r="GO14" s="9">
        <v>2.9649999999999999</v>
      </c>
      <c r="GP14" s="9">
        <v>2.8769999999999998</v>
      </c>
      <c r="GQ14" s="9">
        <v>8.7999999999999995E-2</v>
      </c>
      <c r="GR14" s="9">
        <v>0</v>
      </c>
      <c r="GS14" s="9">
        <v>0</v>
      </c>
      <c r="GT14" s="9">
        <v>0</v>
      </c>
      <c r="GU14" s="9">
        <v>1.0469999999999999</v>
      </c>
      <c r="GV14" s="9">
        <v>1.0469999999999999</v>
      </c>
      <c r="GW14" s="9">
        <v>0</v>
      </c>
      <c r="GX14" s="9">
        <v>1.9179999999999999</v>
      </c>
      <c r="GY14" s="9">
        <v>1.83</v>
      </c>
      <c r="GZ14" s="9">
        <v>8.7999999999999995E-2</v>
      </c>
      <c r="HA14" s="9">
        <v>19.190000000000001</v>
      </c>
      <c r="HB14" s="9">
        <v>12.644</v>
      </c>
      <c r="HC14" s="9">
        <v>6.5460000000000003</v>
      </c>
      <c r="HD14" s="9">
        <v>3.4569999999999999</v>
      </c>
      <c r="HE14" s="9">
        <v>2.9660000000000002</v>
      </c>
      <c r="HF14" s="9">
        <v>0.49099999999999999</v>
      </c>
      <c r="HG14" s="9">
        <v>4.9020000000000001</v>
      </c>
      <c r="HH14" s="9">
        <v>3.8719999999999999</v>
      </c>
      <c r="HI14" s="9">
        <v>1.03</v>
      </c>
      <c r="HJ14" s="9">
        <v>10.83</v>
      </c>
      <c r="HK14" s="9">
        <v>5.806</v>
      </c>
      <c r="HL14" s="9">
        <v>5.024</v>
      </c>
      <c r="HM14" s="9">
        <v>57.204000000000001</v>
      </c>
      <c r="HN14" s="9">
        <v>40.095999999999997</v>
      </c>
      <c r="HO14" s="9">
        <v>17.108000000000001</v>
      </c>
      <c r="HP14" s="9">
        <v>3895.1709999999998</v>
      </c>
      <c r="HQ14" s="9">
        <v>2061.8760000000002</v>
      </c>
      <c r="HR14" s="9">
        <v>1833.296</v>
      </c>
      <c r="HS14" s="9">
        <v>752.13599999999997</v>
      </c>
      <c r="HT14" s="9">
        <v>395.69200000000001</v>
      </c>
      <c r="HU14" s="9">
        <v>356.44400000000002</v>
      </c>
      <c r="HV14" s="9">
        <v>308.34699999999998</v>
      </c>
      <c r="HW14" s="9">
        <v>170.31700000000001</v>
      </c>
      <c r="HX14" s="9">
        <v>138.03</v>
      </c>
      <c r="HY14" s="9">
        <v>122.65300000000001</v>
      </c>
      <c r="HZ14" s="9">
        <v>67.046000000000006</v>
      </c>
      <c r="IA14" s="9">
        <v>55.607999999999997</v>
      </c>
      <c r="IB14" s="9">
        <v>185.27099999999999</v>
      </c>
      <c r="IC14" s="9">
        <v>103.27200000000001</v>
      </c>
      <c r="ID14" s="9">
        <v>82</v>
      </c>
      <c r="IE14" s="9">
        <v>183.214</v>
      </c>
      <c r="IF14" s="9">
        <v>107.46</v>
      </c>
      <c r="IG14" s="9">
        <v>75.754000000000005</v>
      </c>
      <c r="IH14" s="9">
        <v>124.20699999999999</v>
      </c>
      <c r="II14" s="9">
        <v>62.353000000000002</v>
      </c>
      <c r="IJ14" s="9">
        <v>61.853999999999999</v>
      </c>
      <c r="IK14" s="9">
        <v>109.358</v>
      </c>
      <c r="IL14" s="9">
        <v>70.352000000000004</v>
      </c>
      <c r="IM14" s="9">
        <v>39.006999999999998</v>
      </c>
      <c r="IN14" s="9">
        <v>112.032</v>
      </c>
      <c r="IO14" s="9">
        <v>51.334000000000003</v>
      </c>
      <c r="IP14" s="9">
        <v>60.698</v>
      </c>
      <c r="IQ14" s="9">
        <v>46.037999999999997</v>
      </c>
    </row>
    <row r="15" spans="1:251">
      <c r="A15" s="10">
        <v>43497</v>
      </c>
      <c r="B15" s="9">
        <v>191.33099999999999</v>
      </c>
      <c r="C15" s="9">
        <v>95.096000000000004</v>
      </c>
      <c r="D15" s="9">
        <v>96.234999999999999</v>
      </c>
      <c r="E15" s="9">
        <v>2818.674</v>
      </c>
      <c r="F15" s="9">
        <v>1351.4159999999999</v>
      </c>
      <c r="G15" s="9">
        <v>1467.258</v>
      </c>
      <c r="H15" s="9">
        <v>220.608</v>
      </c>
      <c r="I15" s="9">
        <v>106.629</v>
      </c>
      <c r="J15" s="9">
        <v>113.98</v>
      </c>
      <c r="K15" s="9">
        <v>2789.3969999999999</v>
      </c>
      <c r="L15" s="9">
        <v>1339.884</v>
      </c>
      <c r="M15" s="9">
        <v>1449.5129999999999</v>
      </c>
      <c r="N15" s="9">
        <v>331.72399999999999</v>
      </c>
      <c r="O15" s="9">
        <v>160.89699999999999</v>
      </c>
      <c r="P15" s="9">
        <v>170.827</v>
      </c>
      <c r="Q15" s="9">
        <v>80.215999999999994</v>
      </c>
      <c r="R15" s="9">
        <v>40.828000000000003</v>
      </c>
      <c r="S15" s="9">
        <v>39.387999999999998</v>
      </c>
      <c r="T15" s="9">
        <v>111.11499999999999</v>
      </c>
      <c r="U15" s="9">
        <v>54.268000000000001</v>
      </c>
      <c r="V15" s="9">
        <v>56.847000000000001</v>
      </c>
      <c r="W15" s="9">
        <v>140.392</v>
      </c>
      <c r="X15" s="9">
        <v>65.8</v>
      </c>
      <c r="Y15" s="9">
        <v>74.591999999999999</v>
      </c>
      <c r="Z15" s="9">
        <v>2678.2820000000002</v>
      </c>
      <c r="AA15" s="9">
        <v>1285.616</v>
      </c>
      <c r="AB15" s="9">
        <v>1392.665</v>
      </c>
      <c r="AC15" s="9">
        <v>923.96299999999997</v>
      </c>
      <c r="AD15" s="9">
        <v>595.38699999999994</v>
      </c>
      <c r="AE15" s="9">
        <v>328.57499999999999</v>
      </c>
      <c r="AF15" s="9">
        <v>614.94500000000005</v>
      </c>
      <c r="AG15" s="9">
        <v>398.87400000000002</v>
      </c>
      <c r="AH15" s="9">
        <v>216.071</v>
      </c>
      <c r="AI15" s="9">
        <v>35.444000000000003</v>
      </c>
      <c r="AJ15" s="9">
        <v>19.009</v>
      </c>
      <c r="AK15" s="9">
        <v>16.434999999999999</v>
      </c>
      <c r="AL15" s="9">
        <v>11.363</v>
      </c>
      <c r="AM15" s="9">
        <v>8.2680000000000007</v>
      </c>
      <c r="AN15" s="9">
        <v>3.0950000000000002</v>
      </c>
      <c r="AO15" s="9">
        <v>11.907</v>
      </c>
      <c r="AP15" s="9">
        <v>7.2530000000000001</v>
      </c>
      <c r="AQ15" s="9">
        <v>4.6539999999999999</v>
      </c>
      <c r="AR15" s="9">
        <v>12.173</v>
      </c>
      <c r="AS15" s="9">
        <v>3.4870000000000001</v>
      </c>
      <c r="AT15" s="9">
        <v>8.6869999999999994</v>
      </c>
      <c r="AU15" s="9">
        <v>49.292999999999999</v>
      </c>
      <c r="AV15" s="9">
        <v>31.606000000000002</v>
      </c>
      <c r="AW15" s="9">
        <v>17.687000000000001</v>
      </c>
      <c r="AX15" s="9">
        <v>19.850000000000001</v>
      </c>
      <c r="AY15" s="9">
        <v>15.287000000000001</v>
      </c>
      <c r="AZ15" s="9">
        <v>4.5629999999999997</v>
      </c>
      <c r="BA15" s="9">
        <v>15.795999999999999</v>
      </c>
      <c r="BB15" s="9">
        <v>9.1959999999999997</v>
      </c>
      <c r="BC15" s="9">
        <v>6.6</v>
      </c>
      <c r="BD15" s="9">
        <v>13.647</v>
      </c>
      <c r="BE15" s="9">
        <v>7.1230000000000002</v>
      </c>
      <c r="BF15" s="9">
        <v>6.524</v>
      </c>
      <c r="BG15" s="9">
        <v>224.28100000000001</v>
      </c>
      <c r="BH15" s="9">
        <v>145.898</v>
      </c>
      <c r="BI15" s="9">
        <v>78.382999999999996</v>
      </c>
      <c r="BJ15" s="9">
        <v>559.40700000000004</v>
      </c>
      <c r="BK15" s="9">
        <v>344.54700000000003</v>
      </c>
      <c r="BL15" s="9">
        <v>214.86</v>
      </c>
      <c r="BM15" s="9">
        <v>25.385999999999999</v>
      </c>
      <c r="BN15" s="9">
        <v>17.882000000000001</v>
      </c>
      <c r="BO15" s="9">
        <v>7.5039999999999996</v>
      </c>
      <c r="BP15" s="9">
        <v>6.7839999999999998</v>
      </c>
      <c r="BQ15" s="9">
        <v>5.0220000000000002</v>
      </c>
      <c r="BR15" s="9">
        <v>1.762</v>
      </c>
      <c r="BS15" s="9">
        <v>1.2430000000000001</v>
      </c>
      <c r="BT15" s="9">
        <v>1.1299999999999999</v>
      </c>
      <c r="BU15" s="9">
        <v>0.113</v>
      </c>
      <c r="BV15" s="9">
        <v>5.5410000000000004</v>
      </c>
      <c r="BW15" s="9">
        <v>3.891</v>
      </c>
      <c r="BX15" s="9">
        <v>1.65</v>
      </c>
      <c r="BY15" s="9">
        <v>3.8450000000000002</v>
      </c>
      <c r="BZ15" s="9">
        <v>2.54</v>
      </c>
      <c r="CA15" s="9">
        <v>1.3049999999999999</v>
      </c>
      <c r="CB15" s="9">
        <v>2.9390000000000001</v>
      </c>
      <c r="CC15" s="9">
        <v>2.4809999999999999</v>
      </c>
      <c r="CD15" s="9">
        <v>0.45800000000000002</v>
      </c>
      <c r="CE15" s="9">
        <v>2.1349999999999998</v>
      </c>
      <c r="CF15" s="9">
        <v>2.0219999999999998</v>
      </c>
      <c r="CG15" s="9">
        <v>0.113</v>
      </c>
      <c r="CH15" s="9">
        <v>2.637</v>
      </c>
      <c r="CI15" s="9">
        <v>1.4450000000000001</v>
      </c>
      <c r="CJ15" s="9">
        <v>1.1919999999999999</v>
      </c>
      <c r="CK15" s="9">
        <v>0.65200000000000002</v>
      </c>
      <c r="CL15" s="9">
        <v>0.19700000000000001</v>
      </c>
      <c r="CM15" s="9">
        <v>0.45500000000000002</v>
      </c>
      <c r="CN15" s="9">
        <v>0.73599999999999999</v>
      </c>
      <c r="CO15" s="9">
        <v>0.73599999999999999</v>
      </c>
      <c r="CP15" s="9">
        <v>0</v>
      </c>
      <c r="CQ15" s="9">
        <v>1.2490000000000001</v>
      </c>
      <c r="CR15" s="9">
        <v>0.51200000000000001</v>
      </c>
      <c r="CS15" s="9">
        <v>0.73699999999999999</v>
      </c>
      <c r="CT15" s="9">
        <v>2.012</v>
      </c>
      <c r="CU15" s="9">
        <v>1.5549999999999999</v>
      </c>
      <c r="CV15" s="9">
        <v>0.45800000000000002</v>
      </c>
      <c r="CW15" s="9">
        <v>1.2030000000000001</v>
      </c>
      <c r="CX15" s="9">
        <v>1.2030000000000001</v>
      </c>
      <c r="CY15" s="9">
        <v>0</v>
      </c>
      <c r="CZ15" s="9">
        <v>0.45800000000000002</v>
      </c>
      <c r="DA15" s="9">
        <v>0</v>
      </c>
      <c r="DB15" s="9">
        <v>0.45800000000000002</v>
      </c>
      <c r="DC15" s="9">
        <v>0.35099999999999998</v>
      </c>
      <c r="DD15" s="9">
        <v>0.35099999999999998</v>
      </c>
      <c r="DE15" s="9">
        <v>0</v>
      </c>
      <c r="DF15" s="9">
        <v>4.8470000000000004</v>
      </c>
      <c r="DG15" s="9">
        <v>3.5419999999999998</v>
      </c>
      <c r="DH15" s="9">
        <v>1.3049999999999999</v>
      </c>
      <c r="DI15" s="9">
        <v>1.9370000000000001</v>
      </c>
      <c r="DJ15" s="9">
        <v>1.48</v>
      </c>
      <c r="DK15" s="9">
        <v>0.45800000000000002</v>
      </c>
      <c r="DL15" s="9">
        <v>18.602</v>
      </c>
      <c r="DM15" s="9">
        <v>12.86</v>
      </c>
      <c r="DN15" s="9">
        <v>5.742</v>
      </c>
      <c r="DO15" s="9">
        <v>534.02200000000005</v>
      </c>
      <c r="DP15" s="9">
        <v>326.66500000000002</v>
      </c>
      <c r="DQ15" s="9">
        <v>207.35599999999999</v>
      </c>
      <c r="DR15" s="9">
        <v>279.27600000000001</v>
      </c>
      <c r="DS15" s="9">
        <v>138.82900000000001</v>
      </c>
      <c r="DT15" s="9">
        <v>140.447</v>
      </c>
      <c r="DU15" s="9">
        <v>277.09500000000003</v>
      </c>
      <c r="DV15" s="9">
        <v>136.648</v>
      </c>
      <c r="DW15" s="9">
        <v>140.447</v>
      </c>
      <c r="DX15" s="9">
        <v>0.28000000000000003</v>
      </c>
      <c r="DY15" s="9">
        <v>0.28000000000000003</v>
      </c>
      <c r="DZ15" s="9">
        <v>0</v>
      </c>
      <c r="EA15" s="9">
        <v>1.901</v>
      </c>
      <c r="EB15" s="9">
        <v>1.901</v>
      </c>
      <c r="EC15" s="9">
        <v>0</v>
      </c>
      <c r="ED15" s="9">
        <v>210.839</v>
      </c>
      <c r="EE15" s="9">
        <v>109.282</v>
      </c>
      <c r="EF15" s="9">
        <v>101.557</v>
      </c>
      <c r="EG15" s="9">
        <v>4.0720000000000001</v>
      </c>
      <c r="EH15" s="9">
        <v>1.865</v>
      </c>
      <c r="EI15" s="9">
        <v>2.206</v>
      </c>
      <c r="EJ15" s="9">
        <v>1.2430000000000001</v>
      </c>
      <c r="EK15" s="9">
        <v>0.89800000000000002</v>
      </c>
      <c r="EL15" s="9">
        <v>0.34499999999999997</v>
      </c>
      <c r="EM15" s="9">
        <v>1.01</v>
      </c>
      <c r="EN15" s="9">
        <v>0.622</v>
      </c>
      <c r="EO15" s="9">
        <v>0.38900000000000001</v>
      </c>
      <c r="EP15" s="9">
        <v>1.8180000000000001</v>
      </c>
      <c r="EQ15" s="9">
        <v>0.34499999999999997</v>
      </c>
      <c r="ER15" s="9">
        <v>1.4730000000000001</v>
      </c>
      <c r="ES15" s="9">
        <v>23.981999999999999</v>
      </c>
      <c r="ET15" s="9">
        <v>10.079000000000001</v>
      </c>
      <c r="EU15" s="9">
        <v>13.903</v>
      </c>
      <c r="EV15" s="9">
        <v>3.7650000000000001</v>
      </c>
      <c r="EW15" s="9">
        <v>0.96</v>
      </c>
      <c r="EX15" s="9">
        <v>2.8050000000000002</v>
      </c>
      <c r="EY15" s="9">
        <v>8.6180000000000003</v>
      </c>
      <c r="EZ15" s="9">
        <v>3.931</v>
      </c>
      <c r="FA15" s="9">
        <v>4.6870000000000003</v>
      </c>
      <c r="FB15" s="9">
        <v>11.599</v>
      </c>
      <c r="FC15" s="9">
        <v>5.1879999999999997</v>
      </c>
      <c r="FD15" s="9">
        <v>6.4109999999999996</v>
      </c>
      <c r="FE15" s="9">
        <v>40.381999999999998</v>
      </c>
      <c r="FF15" s="9">
        <v>17.602</v>
      </c>
      <c r="FG15" s="9">
        <v>22.780999999999999</v>
      </c>
      <c r="FH15" s="9">
        <v>3.2629999999999999</v>
      </c>
      <c r="FI15" s="9">
        <v>1.4319999999999999</v>
      </c>
      <c r="FJ15" s="9">
        <v>1.831</v>
      </c>
      <c r="FK15" s="9">
        <v>276.01299999999998</v>
      </c>
      <c r="FL15" s="9">
        <v>137.39699999999999</v>
      </c>
      <c r="FM15" s="9">
        <v>138.61600000000001</v>
      </c>
      <c r="FN15" s="9">
        <v>5.9139999999999997</v>
      </c>
      <c r="FO15" s="9">
        <v>3.16</v>
      </c>
      <c r="FP15" s="9">
        <v>2.754</v>
      </c>
      <c r="FQ15" s="9">
        <v>273.36200000000002</v>
      </c>
      <c r="FR15" s="9">
        <v>135.66900000000001</v>
      </c>
      <c r="FS15" s="9">
        <v>137.69399999999999</v>
      </c>
      <c r="FT15" s="9">
        <v>9.1760000000000002</v>
      </c>
      <c r="FU15" s="9">
        <v>4.5919999999999996</v>
      </c>
      <c r="FV15" s="9">
        <v>4.585</v>
      </c>
      <c r="FW15" s="9">
        <v>0</v>
      </c>
      <c r="FX15" s="9">
        <v>0</v>
      </c>
      <c r="FY15" s="9">
        <v>0</v>
      </c>
      <c r="FZ15" s="9">
        <v>3.2629999999999999</v>
      </c>
      <c r="GA15" s="9">
        <v>1.4319999999999999</v>
      </c>
      <c r="GB15" s="9">
        <v>1.831</v>
      </c>
      <c r="GC15" s="9">
        <v>5.9139999999999997</v>
      </c>
      <c r="GD15" s="9">
        <v>3.16</v>
      </c>
      <c r="GE15" s="9">
        <v>2.754</v>
      </c>
      <c r="GF15" s="9">
        <v>270.09899999999999</v>
      </c>
      <c r="GG15" s="9">
        <v>134.23699999999999</v>
      </c>
      <c r="GH15" s="9">
        <v>135.86199999999999</v>
      </c>
      <c r="GI15" s="9">
        <v>254.74600000000001</v>
      </c>
      <c r="GJ15" s="9">
        <v>187.83699999999999</v>
      </c>
      <c r="GK15" s="9">
        <v>66.909000000000006</v>
      </c>
      <c r="GL15" s="9">
        <v>167.37700000000001</v>
      </c>
      <c r="GM15" s="9">
        <v>123.944</v>
      </c>
      <c r="GN15" s="9">
        <v>43.433</v>
      </c>
      <c r="GO15" s="9">
        <v>4.7619999999999996</v>
      </c>
      <c r="GP15" s="9">
        <v>4.1120000000000001</v>
      </c>
      <c r="GQ15" s="9">
        <v>0.65</v>
      </c>
      <c r="GR15" s="9">
        <v>1.599</v>
      </c>
      <c r="GS15" s="9">
        <v>1.599</v>
      </c>
      <c r="GT15" s="9">
        <v>0</v>
      </c>
      <c r="GU15" s="9">
        <v>0.36</v>
      </c>
      <c r="GV15" s="9">
        <v>0.36</v>
      </c>
      <c r="GW15" s="9">
        <v>0</v>
      </c>
      <c r="GX15" s="9">
        <v>2.8029999999999999</v>
      </c>
      <c r="GY15" s="9">
        <v>2.153</v>
      </c>
      <c r="GZ15" s="9">
        <v>0.65</v>
      </c>
      <c r="HA15" s="9">
        <v>15.237</v>
      </c>
      <c r="HB15" s="9">
        <v>12.621</v>
      </c>
      <c r="HC15" s="9">
        <v>2.6160000000000001</v>
      </c>
      <c r="HD15" s="9">
        <v>2.347</v>
      </c>
      <c r="HE15" s="9">
        <v>1.804</v>
      </c>
      <c r="HF15" s="9">
        <v>0.54300000000000004</v>
      </c>
      <c r="HG15" s="9">
        <v>5.7160000000000002</v>
      </c>
      <c r="HH15" s="9">
        <v>5.1879999999999997</v>
      </c>
      <c r="HI15" s="9">
        <v>0.52800000000000002</v>
      </c>
      <c r="HJ15" s="9">
        <v>7.1740000000000004</v>
      </c>
      <c r="HK15" s="9">
        <v>5.6289999999999996</v>
      </c>
      <c r="HL15" s="9">
        <v>1.544</v>
      </c>
      <c r="HM15" s="9">
        <v>67.37</v>
      </c>
      <c r="HN15" s="9">
        <v>47.158999999999999</v>
      </c>
      <c r="HO15" s="9">
        <v>20.21</v>
      </c>
      <c r="HP15" s="9">
        <v>4009.915</v>
      </c>
      <c r="HQ15" s="9">
        <v>2123.038</v>
      </c>
      <c r="HR15" s="9">
        <v>1886.877</v>
      </c>
      <c r="HS15" s="9">
        <v>739.63</v>
      </c>
      <c r="HT15" s="9">
        <v>372.142</v>
      </c>
      <c r="HU15" s="9">
        <v>367.48700000000002</v>
      </c>
      <c r="HV15" s="9">
        <v>333.08699999999999</v>
      </c>
      <c r="HW15" s="9">
        <v>166.25899999999999</v>
      </c>
      <c r="HX15" s="9">
        <v>166.82900000000001</v>
      </c>
      <c r="HY15" s="9">
        <v>152.74600000000001</v>
      </c>
      <c r="HZ15" s="9">
        <v>73.825000000000003</v>
      </c>
      <c r="IA15" s="9">
        <v>78.921000000000006</v>
      </c>
      <c r="IB15" s="9">
        <v>180.34100000000001</v>
      </c>
      <c r="IC15" s="9">
        <v>92.433000000000007</v>
      </c>
      <c r="ID15" s="9">
        <v>87.908000000000001</v>
      </c>
      <c r="IE15" s="9">
        <v>190.768</v>
      </c>
      <c r="IF15" s="9">
        <v>96.272000000000006</v>
      </c>
      <c r="IG15" s="9">
        <v>94.495999999999995</v>
      </c>
      <c r="IH15" s="9">
        <v>141.59899999999999</v>
      </c>
      <c r="II15" s="9">
        <v>69.986999999999995</v>
      </c>
      <c r="IJ15" s="9">
        <v>71.611999999999995</v>
      </c>
      <c r="IK15" s="9">
        <v>108.33499999999999</v>
      </c>
      <c r="IL15" s="9">
        <v>64.031000000000006</v>
      </c>
      <c r="IM15" s="9">
        <v>44.304000000000002</v>
      </c>
      <c r="IN15" s="9">
        <v>127.90900000000001</v>
      </c>
      <c r="IO15" s="9">
        <v>55.517000000000003</v>
      </c>
      <c r="IP15" s="9">
        <v>72.391999999999996</v>
      </c>
      <c r="IQ15" s="9">
        <v>36.39</v>
      </c>
    </row>
    <row r="16" spans="1:251">
      <c r="A16" s="10">
        <v>43862</v>
      </c>
      <c r="B16" s="9">
        <v>189.602</v>
      </c>
      <c r="C16" s="9">
        <v>83.570999999999998</v>
      </c>
      <c r="D16" s="9">
        <v>106.03100000000001</v>
      </c>
      <c r="E16" s="9">
        <v>2912.4490000000001</v>
      </c>
      <c r="F16" s="9">
        <v>1428.874</v>
      </c>
      <c r="G16" s="9">
        <v>1483.575</v>
      </c>
      <c r="H16" s="9">
        <v>219.715</v>
      </c>
      <c r="I16" s="9">
        <v>108.857</v>
      </c>
      <c r="J16" s="9">
        <v>110.857</v>
      </c>
      <c r="K16" s="9">
        <v>2882.337</v>
      </c>
      <c r="L16" s="9">
        <v>1403.588</v>
      </c>
      <c r="M16" s="9">
        <v>1478.749</v>
      </c>
      <c r="N16" s="9">
        <v>316.07799999999997</v>
      </c>
      <c r="O16" s="9">
        <v>149.98699999999999</v>
      </c>
      <c r="P16" s="9">
        <v>166.09200000000001</v>
      </c>
      <c r="Q16" s="9">
        <v>93.238</v>
      </c>
      <c r="R16" s="9">
        <v>42.442</v>
      </c>
      <c r="S16" s="9">
        <v>50.795999999999999</v>
      </c>
      <c r="T16" s="9">
        <v>96.364000000000004</v>
      </c>
      <c r="U16" s="9">
        <v>41.128999999999998</v>
      </c>
      <c r="V16" s="9">
        <v>55.234999999999999</v>
      </c>
      <c r="W16" s="9">
        <v>126.477</v>
      </c>
      <c r="X16" s="9">
        <v>66.415999999999997</v>
      </c>
      <c r="Y16" s="9">
        <v>60.061</v>
      </c>
      <c r="Z16" s="9">
        <v>2785.973</v>
      </c>
      <c r="AA16" s="9">
        <v>1362.4590000000001</v>
      </c>
      <c r="AB16" s="9">
        <v>1423.5139999999999</v>
      </c>
      <c r="AC16" s="9">
        <v>932.88599999999997</v>
      </c>
      <c r="AD16" s="9">
        <v>599.69600000000003</v>
      </c>
      <c r="AE16" s="9">
        <v>333.19</v>
      </c>
      <c r="AF16" s="9">
        <v>573.572</v>
      </c>
      <c r="AG16" s="9">
        <v>371.20800000000003</v>
      </c>
      <c r="AH16" s="9">
        <v>202.364</v>
      </c>
      <c r="AI16" s="9">
        <v>38.844999999999999</v>
      </c>
      <c r="AJ16" s="9">
        <v>21.024000000000001</v>
      </c>
      <c r="AK16" s="9">
        <v>17.821000000000002</v>
      </c>
      <c r="AL16" s="9">
        <v>15.189</v>
      </c>
      <c r="AM16" s="9">
        <v>11.56</v>
      </c>
      <c r="AN16" s="9">
        <v>3.629</v>
      </c>
      <c r="AO16" s="9">
        <v>10.124000000000001</v>
      </c>
      <c r="AP16" s="9">
        <v>6.4489999999999998</v>
      </c>
      <c r="AQ16" s="9">
        <v>3.6760000000000002</v>
      </c>
      <c r="AR16" s="9">
        <v>13.532</v>
      </c>
      <c r="AS16" s="9">
        <v>3.016</v>
      </c>
      <c r="AT16" s="9">
        <v>10.516</v>
      </c>
      <c r="AU16" s="9">
        <v>48.963999999999999</v>
      </c>
      <c r="AV16" s="9">
        <v>29.434999999999999</v>
      </c>
      <c r="AW16" s="9">
        <v>19.529</v>
      </c>
      <c r="AX16" s="9">
        <v>19.643999999999998</v>
      </c>
      <c r="AY16" s="9">
        <v>14.407</v>
      </c>
      <c r="AZ16" s="9">
        <v>5.2359999999999998</v>
      </c>
      <c r="BA16" s="9">
        <v>15.202</v>
      </c>
      <c r="BB16" s="9">
        <v>9.4480000000000004</v>
      </c>
      <c r="BC16" s="9">
        <v>5.7539999999999996</v>
      </c>
      <c r="BD16" s="9">
        <v>14.118</v>
      </c>
      <c r="BE16" s="9">
        <v>5.5789999999999997</v>
      </c>
      <c r="BF16" s="9">
        <v>8.5389999999999997</v>
      </c>
      <c r="BG16" s="9">
        <v>271.505</v>
      </c>
      <c r="BH16" s="9">
        <v>178.029</v>
      </c>
      <c r="BI16" s="9">
        <v>93.475999999999999</v>
      </c>
      <c r="BJ16" s="9">
        <v>582.70299999999997</v>
      </c>
      <c r="BK16" s="9">
        <v>343.96800000000002</v>
      </c>
      <c r="BL16" s="9">
        <v>238.73400000000001</v>
      </c>
      <c r="BM16" s="9">
        <v>22.92</v>
      </c>
      <c r="BN16" s="9">
        <v>12.798999999999999</v>
      </c>
      <c r="BO16" s="9">
        <v>10.121</v>
      </c>
      <c r="BP16" s="9">
        <v>5.3209999999999997</v>
      </c>
      <c r="BQ16" s="9">
        <v>2.8340000000000001</v>
      </c>
      <c r="BR16" s="9">
        <v>2.4870000000000001</v>
      </c>
      <c r="BS16" s="9">
        <v>2.194</v>
      </c>
      <c r="BT16" s="9">
        <v>2.0499999999999998</v>
      </c>
      <c r="BU16" s="9">
        <v>0.14299999999999999</v>
      </c>
      <c r="BV16" s="9">
        <v>3.1269999999999998</v>
      </c>
      <c r="BW16" s="9">
        <v>0.78300000000000003</v>
      </c>
      <c r="BX16" s="9">
        <v>2.3439999999999999</v>
      </c>
      <c r="BY16" s="9">
        <v>2.2850000000000001</v>
      </c>
      <c r="BZ16" s="9">
        <v>1.78</v>
      </c>
      <c r="CA16" s="9">
        <v>0.505</v>
      </c>
      <c r="CB16" s="9">
        <v>3.036</v>
      </c>
      <c r="CC16" s="9">
        <v>1.054</v>
      </c>
      <c r="CD16" s="9">
        <v>1.9830000000000001</v>
      </c>
      <c r="CE16" s="9">
        <v>1.329</v>
      </c>
      <c r="CF16" s="9">
        <v>1.1859999999999999</v>
      </c>
      <c r="CG16" s="9">
        <v>0.14299999999999999</v>
      </c>
      <c r="CH16" s="9">
        <v>1.3340000000000001</v>
      </c>
      <c r="CI16" s="9">
        <v>0.97299999999999998</v>
      </c>
      <c r="CJ16" s="9">
        <v>0.36099999999999999</v>
      </c>
      <c r="CK16" s="9">
        <v>0.36099999999999999</v>
      </c>
      <c r="CL16" s="9">
        <v>0</v>
      </c>
      <c r="CM16" s="9">
        <v>0.36099999999999999</v>
      </c>
      <c r="CN16" s="9">
        <v>0</v>
      </c>
      <c r="CO16" s="9">
        <v>0</v>
      </c>
      <c r="CP16" s="9">
        <v>0</v>
      </c>
      <c r="CQ16" s="9">
        <v>0.97299999999999998</v>
      </c>
      <c r="CR16" s="9">
        <v>0.97299999999999998</v>
      </c>
      <c r="CS16" s="9">
        <v>0</v>
      </c>
      <c r="CT16" s="9">
        <v>2.657</v>
      </c>
      <c r="CU16" s="9">
        <v>0.67500000000000004</v>
      </c>
      <c r="CV16" s="9">
        <v>1.9830000000000001</v>
      </c>
      <c r="CW16" s="9">
        <v>0.47199999999999998</v>
      </c>
      <c r="CX16" s="9">
        <v>0.47199999999999998</v>
      </c>
      <c r="CY16" s="9">
        <v>0</v>
      </c>
      <c r="CZ16" s="9">
        <v>0.47299999999999998</v>
      </c>
      <c r="DA16" s="9">
        <v>0.20300000000000001</v>
      </c>
      <c r="DB16" s="9">
        <v>0.27</v>
      </c>
      <c r="DC16" s="9">
        <v>1.712</v>
      </c>
      <c r="DD16" s="9">
        <v>0</v>
      </c>
      <c r="DE16" s="9">
        <v>1.712</v>
      </c>
      <c r="DF16" s="9">
        <v>3.7109999999999999</v>
      </c>
      <c r="DG16" s="9">
        <v>2.6320000000000001</v>
      </c>
      <c r="DH16" s="9">
        <v>1.079</v>
      </c>
      <c r="DI16" s="9">
        <v>1.609</v>
      </c>
      <c r="DJ16" s="9">
        <v>0.20200000000000001</v>
      </c>
      <c r="DK16" s="9">
        <v>1.4079999999999999</v>
      </c>
      <c r="DL16" s="9">
        <v>17.599</v>
      </c>
      <c r="DM16" s="9">
        <v>9.9649999999999999</v>
      </c>
      <c r="DN16" s="9">
        <v>7.6340000000000003</v>
      </c>
      <c r="DO16" s="9">
        <v>559.78200000000004</v>
      </c>
      <c r="DP16" s="9">
        <v>331.16899999999998</v>
      </c>
      <c r="DQ16" s="9">
        <v>228.613</v>
      </c>
      <c r="DR16" s="9">
        <v>304.625</v>
      </c>
      <c r="DS16" s="9">
        <v>154.30799999999999</v>
      </c>
      <c r="DT16" s="9">
        <v>150.31700000000001</v>
      </c>
      <c r="DU16" s="9">
        <v>299.75700000000001</v>
      </c>
      <c r="DV16" s="9">
        <v>151.553</v>
      </c>
      <c r="DW16" s="9">
        <v>148.20400000000001</v>
      </c>
      <c r="DX16" s="9">
        <v>0.90900000000000003</v>
      </c>
      <c r="DY16" s="9">
        <v>0.71499999999999997</v>
      </c>
      <c r="DZ16" s="9">
        <v>0.19400000000000001</v>
      </c>
      <c r="EA16" s="9">
        <v>2.8370000000000002</v>
      </c>
      <c r="EB16" s="9">
        <v>1.7529999999999999</v>
      </c>
      <c r="EC16" s="9">
        <v>1.085</v>
      </c>
      <c r="ED16" s="9">
        <v>228.01900000000001</v>
      </c>
      <c r="EE16" s="9">
        <v>112.601</v>
      </c>
      <c r="EF16" s="9">
        <v>115.41800000000001</v>
      </c>
      <c r="EG16" s="9">
        <v>8.2530000000000001</v>
      </c>
      <c r="EH16" s="9">
        <v>4.3019999999999996</v>
      </c>
      <c r="EI16" s="9">
        <v>3.9510000000000001</v>
      </c>
      <c r="EJ16" s="9">
        <v>1.43</v>
      </c>
      <c r="EK16" s="9">
        <v>0.68799999999999994</v>
      </c>
      <c r="EL16" s="9">
        <v>0.74199999999999999</v>
      </c>
      <c r="EM16" s="9">
        <v>3.0169999999999999</v>
      </c>
      <c r="EN16" s="9">
        <v>1.8460000000000001</v>
      </c>
      <c r="EO16" s="9">
        <v>1.171</v>
      </c>
      <c r="EP16" s="9">
        <v>3.8050000000000002</v>
      </c>
      <c r="EQ16" s="9">
        <v>1.7669999999999999</v>
      </c>
      <c r="ER16" s="9">
        <v>2.0379999999999998</v>
      </c>
      <c r="ES16" s="9">
        <v>26.826000000000001</v>
      </c>
      <c r="ET16" s="9">
        <v>11.473000000000001</v>
      </c>
      <c r="EU16" s="9">
        <v>15.353</v>
      </c>
      <c r="EV16" s="9">
        <v>1.9870000000000001</v>
      </c>
      <c r="EW16" s="9">
        <v>1.8520000000000001</v>
      </c>
      <c r="EX16" s="9">
        <v>0.13400000000000001</v>
      </c>
      <c r="EY16" s="9">
        <v>11.525</v>
      </c>
      <c r="EZ16" s="9">
        <v>4.6500000000000004</v>
      </c>
      <c r="FA16" s="9">
        <v>6.875</v>
      </c>
      <c r="FB16" s="9">
        <v>13.314</v>
      </c>
      <c r="FC16" s="9">
        <v>4.97</v>
      </c>
      <c r="FD16" s="9">
        <v>8.3439999999999994</v>
      </c>
      <c r="FE16" s="9">
        <v>41.527999999999999</v>
      </c>
      <c r="FF16" s="9">
        <v>25.931999999999999</v>
      </c>
      <c r="FG16" s="9">
        <v>15.595000000000001</v>
      </c>
      <c r="FH16" s="9">
        <v>6.16</v>
      </c>
      <c r="FI16" s="9">
        <v>3.7050000000000001</v>
      </c>
      <c r="FJ16" s="9">
        <v>2.4550000000000001</v>
      </c>
      <c r="FK16" s="9">
        <v>298.46499999999997</v>
      </c>
      <c r="FL16" s="9">
        <v>150.602</v>
      </c>
      <c r="FM16" s="9">
        <v>147.86199999999999</v>
      </c>
      <c r="FN16" s="9">
        <v>9.7159999999999993</v>
      </c>
      <c r="FO16" s="9">
        <v>6.6280000000000001</v>
      </c>
      <c r="FP16" s="9">
        <v>3.089</v>
      </c>
      <c r="FQ16" s="9">
        <v>294.90800000000002</v>
      </c>
      <c r="FR16" s="9">
        <v>147.68</v>
      </c>
      <c r="FS16" s="9">
        <v>147.22800000000001</v>
      </c>
      <c r="FT16" s="9">
        <v>13.855</v>
      </c>
      <c r="FU16" s="9">
        <v>8.3119999999999994</v>
      </c>
      <c r="FV16" s="9">
        <v>5.5430000000000001</v>
      </c>
      <c r="FW16" s="9">
        <v>2.0209999999999999</v>
      </c>
      <c r="FX16" s="9">
        <v>2.0209999999999999</v>
      </c>
      <c r="FY16" s="9">
        <v>0</v>
      </c>
      <c r="FZ16" s="9">
        <v>4.1390000000000002</v>
      </c>
      <c r="GA16" s="9">
        <v>1.6839999999999999</v>
      </c>
      <c r="GB16" s="9">
        <v>2.4550000000000001</v>
      </c>
      <c r="GC16" s="9">
        <v>7.6950000000000003</v>
      </c>
      <c r="GD16" s="9">
        <v>4.6070000000000002</v>
      </c>
      <c r="GE16" s="9">
        <v>3.089</v>
      </c>
      <c r="GF16" s="9">
        <v>290.77</v>
      </c>
      <c r="GG16" s="9">
        <v>145.99600000000001</v>
      </c>
      <c r="GH16" s="9">
        <v>144.774</v>
      </c>
      <c r="GI16" s="9">
        <v>255.15799999999999</v>
      </c>
      <c r="GJ16" s="9">
        <v>176.86199999999999</v>
      </c>
      <c r="GK16" s="9">
        <v>78.296000000000006</v>
      </c>
      <c r="GL16" s="9">
        <v>163.75200000000001</v>
      </c>
      <c r="GM16" s="9">
        <v>112.51</v>
      </c>
      <c r="GN16" s="9">
        <v>51.241999999999997</v>
      </c>
      <c r="GO16" s="9">
        <v>4.1150000000000002</v>
      </c>
      <c r="GP16" s="9">
        <v>3.11</v>
      </c>
      <c r="GQ16" s="9">
        <v>1.0049999999999999</v>
      </c>
      <c r="GR16" s="9">
        <v>0.61</v>
      </c>
      <c r="GS16" s="9">
        <v>0.61</v>
      </c>
      <c r="GT16" s="9">
        <v>0</v>
      </c>
      <c r="GU16" s="9">
        <v>1.611</v>
      </c>
      <c r="GV16" s="9">
        <v>1.611</v>
      </c>
      <c r="GW16" s="9">
        <v>0</v>
      </c>
      <c r="GX16" s="9">
        <v>1.8939999999999999</v>
      </c>
      <c r="GY16" s="9">
        <v>0.88900000000000001</v>
      </c>
      <c r="GZ16" s="9">
        <v>1.0049999999999999</v>
      </c>
      <c r="HA16" s="9">
        <v>17.254999999999999</v>
      </c>
      <c r="HB16" s="9">
        <v>12.356999999999999</v>
      </c>
      <c r="HC16" s="9">
        <v>4.8979999999999997</v>
      </c>
      <c r="HD16" s="9">
        <v>0.124</v>
      </c>
      <c r="HE16" s="9">
        <v>0.124</v>
      </c>
      <c r="HF16" s="9">
        <v>0</v>
      </c>
      <c r="HG16" s="9">
        <v>9.3689999999999998</v>
      </c>
      <c r="HH16" s="9">
        <v>6.3479999999999999</v>
      </c>
      <c r="HI16" s="9">
        <v>3.0209999999999999</v>
      </c>
      <c r="HJ16" s="9">
        <v>7.7619999999999996</v>
      </c>
      <c r="HK16" s="9">
        <v>5.8849999999999998</v>
      </c>
      <c r="HL16" s="9">
        <v>1.877</v>
      </c>
      <c r="HM16" s="9">
        <v>70.036000000000001</v>
      </c>
      <c r="HN16" s="9">
        <v>48.884</v>
      </c>
      <c r="HO16" s="9">
        <v>21.152000000000001</v>
      </c>
      <c r="HP16" s="9">
        <v>4030.5729999999999</v>
      </c>
      <c r="HQ16" s="9">
        <v>2127.6260000000002</v>
      </c>
      <c r="HR16" s="9">
        <v>1902.9469999999999</v>
      </c>
      <c r="HS16" s="9">
        <v>714.38900000000001</v>
      </c>
      <c r="HT16" s="9">
        <v>350.21699999999998</v>
      </c>
      <c r="HU16" s="9">
        <v>364.17200000000003</v>
      </c>
      <c r="HV16" s="9">
        <v>314.24900000000002</v>
      </c>
      <c r="HW16" s="9">
        <v>161.89599999999999</v>
      </c>
      <c r="HX16" s="9">
        <v>152.35400000000001</v>
      </c>
      <c r="HY16" s="9">
        <v>157.095</v>
      </c>
      <c r="HZ16" s="9">
        <v>84.460999999999999</v>
      </c>
      <c r="IA16" s="9">
        <v>72.635000000000005</v>
      </c>
      <c r="IB16" s="9">
        <v>157.154</v>
      </c>
      <c r="IC16" s="9">
        <v>77.435000000000002</v>
      </c>
      <c r="ID16" s="9">
        <v>79.718999999999994</v>
      </c>
      <c r="IE16" s="9">
        <v>191.452</v>
      </c>
      <c r="IF16" s="9">
        <v>98.947999999999993</v>
      </c>
      <c r="IG16" s="9">
        <v>92.504000000000005</v>
      </c>
      <c r="IH16" s="9">
        <v>122.07899999999999</v>
      </c>
      <c r="II16" s="9">
        <v>62.948</v>
      </c>
      <c r="IJ16" s="9">
        <v>59.131</v>
      </c>
      <c r="IK16" s="9">
        <v>118.72199999999999</v>
      </c>
      <c r="IL16" s="9">
        <v>63.543999999999997</v>
      </c>
      <c r="IM16" s="9">
        <v>55.177999999999997</v>
      </c>
      <c r="IN16" s="9">
        <v>96.227999999999994</v>
      </c>
      <c r="IO16" s="9">
        <v>53.255000000000003</v>
      </c>
      <c r="IP16" s="9">
        <v>42.972999999999999</v>
      </c>
      <c r="IQ16" s="9">
        <v>34.023000000000003</v>
      </c>
    </row>
    <row r="17" spans="1:251">
      <c r="A17" s="10">
        <v>44228</v>
      </c>
      <c r="B17" s="9">
        <v>172.018</v>
      </c>
      <c r="C17" s="9">
        <v>66.608000000000004</v>
      </c>
      <c r="D17" s="9">
        <v>105.41</v>
      </c>
      <c r="E17" s="9">
        <v>2919.27</v>
      </c>
      <c r="F17" s="9">
        <v>1421.0160000000001</v>
      </c>
      <c r="G17" s="9">
        <v>1498.2539999999999</v>
      </c>
      <c r="H17" s="9">
        <v>234.15600000000001</v>
      </c>
      <c r="I17" s="9">
        <v>99.995999999999995</v>
      </c>
      <c r="J17" s="9">
        <v>134.16</v>
      </c>
      <c r="K17" s="9">
        <v>2857.1320000000001</v>
      </c>
      <c r="L17" s="9">
        <v>1387.6279999999999</v>
      </c>
      <c r="M17" s="9">
        <v>1469.5050000000001</v>
      </c>
      <c r="N17" s="9">
        <v>318.48200000000003</v>
      </c>
      <c r="O17" s="9">
        <v>131.94499999999999</v>
      </c>
      <c r="P17" s="9">
        <v>186.53700000000001</v>
      </c>
      <c r="Q17" s="9">
        <v>87.692999999999998</v>
      </c>
      <c r="R17" s="9">
        <v>34.659999999999997</v>
      </c>
      <c r="S17" s="9">
        <v>53.033999999999999</v>
      </c>
      <c r="T17" s="9">
        <v>84.325000000000003</v>
      </c>
      <c r="U17" s="9">
        <v>31.948</v>
      </c>
      <c r="V17" s="9">
        <v>52.377000000000002</v>
      </c>
      <c r="W17" s="9">
        <v>146.46299999999999</v>
      </c>
      <c r="X17" s="9">
        <v>65.337000000000003</v>
      </c>
      <c r="Y17" s="9">
        <v>81.126999999999995</v>
      </c>
      <c r="Z17" s="9">
        <v>2772.8069999999998</v>
      </c>
      <c r="AA17" s="9">
        <v>1355.6790000000001</v>
      </c>
      <c r="AB17" s="9">
        <v>1417.1279999999999</v>
      </c>
      <c r="AC17" s="9">
        <v>941.93299999999999</v>
      </c>
      <c r="AD17" s="9">
        <v>607.57100000000003</v>
      </c>
      <c r="AE17" s="9">
        <v>334.36200000000002</v>
      </c>
      <c r="AF17" s="9">
        <v>518.37</v>
      </c>
      <c r="AG17" s="9">
        <v>341.928</v>
      </c>
      <c r="AH17" s="9">
        <v>176.44200000000001</v>
      </c>
      <c r="AI17" s="9">
        <v>68.790999999999997</v>
      </c>
      <c r="AJ17" s="9">
        <v>39.731999999999999</v>
      </c>
      <c r="AK17" s="9">
        <v>29.059000000000001</v>
      </c>
      <c r="AL17" s="9">
        <v>20.765000000000001</v>
      </c>
      <c r="AM17" s="9">
        <v>13.276999999999999</v>
      </c>
      <c r="AN17" s="9">
        <v>7.4880000000000004</v>
      </c>
      <c r="AO17" s="9">
        <v>32.677</v>
      </c>
      <c r="AP17" s="9">
        <v>21.058</v>
      </c>
      <c r="AQ17" s="9">
        <v>11.619</v>
      </c>
      <c r="AR17" s="9">
        <v>15.349</v>
      </c>
      <c r="AS17" s="9">
        <v>5.3970000000000002</v>
      </c>
      <c r="AT17" s="9">
        <v>9.952</v>
      </c>
      <c r="AU17" s="9">
        <v>100.033</v>
      </c>
      <c r="AV17" s="9">
        <v>57.968000000000004</v>
      </c>
      <c r="AW17" s="9">
        <v>42.064999999999998</v>
      </c>
      <c r="AX17" s="9">
        <v>32.637999999999998</v>
      </c>
      <c r="AY17" s="9">
        <v>22.227</v>
      </c>
      <c r="AZ17" s="9">
        <v>10.412000000000001</v>
      </c>
      <c r="BA17" s="9">
        <v>33.231000000000002</v>
      </c>
      <c r="BB17" s="9">
        <v>19.481999999999999</v>
      </c>
      <c r="BC17" s="9">
        <v>13.749000000000001</v>
      </c>
      <c r="BD17" s="9">
        <v>34.162999999999997</v>
      </c>
      <c r="BE17" s="9">
        <v>16.260000000000002</v>
      </c>
      <c r="BF17" s="9">
        <v>17.902999999999999</v>
      </c>
      <c r="BG17" s="9">
        <v>254.739</v>
      </c>
      <c r="BH17" s="9">
        <v>167.94300000000001</v>
      </c>
      <c r="BI17" s="9">
        <v>86.796000000000006</v>
      </c>
      <c r="BJ17" s="9">
        <v>634.17200000000003</v>
      </c>
      <c r="BK17" s="9">
        <v>386.28800000000001</v>
      </c>
      <c r="BL17" s="9">
        <v>247.88399999999999</v>
      </c>
      <c r="BM17" s="9">
        <v>20.861000000000001</v>
      </c>
      <c r="BN17" s="9">
        <v>13.058</v>
      </c>
      <c r="BO17" s="9">
        <v>7.8029999999999999</v>
      </c>
      <c r="BP17" s="9">
        <v>5.4630000000000001</v>
      </c>
      <c r="BQ17" s="9">
        <v>3.649</v>
      </c>
      <c r="BR17" s="9">
        <v>1.8129999999999999</v>
      </c>
      <c r="BS17" s="9">
        <v>2.3540000000000001</v>
      </c>
      <c r="BT17" s="9">
        <v>1.8380000000000001</v>
      </c>
      <c r="BU17" s="9">
        <v>0.51600000000000001</v>
      </c>
      <c r="BV17" s="9">
        <v>3.1080000000000001</v>
      </c>
      <c r="BW17" s="9">
        <v>1.8109999999999999</v>
      </c>
      <c r="BX17" s="9">
        <v>1.2969999999999999</v>
      </c>
      <c r="BY17" s="9">
        <v>3.9729999999999999</v>
      </c>
      <c r="BZ17" s="9">
        <v>2.7879999999999998</v>
      </c>
      <c r="CA17" s="9">
        <v>1.1859999999999999</v>
      </c>
      <c r="CB17" s="9">
        <v>1.4890000000000001</v>
      </c>
      <c r="CC17" s="9">
        <v>0.86199999999999999</v>
      </c>
      <c r="CD17" s="9">
        <v>0.627</v>
      </c>
      <c r="CE17" s="9">
        <v>1.9259999999999999</v>
      </c>
      <c r="CF17" s="9">
        <v>0.82599999999999996</v>
      </c>
      <c r="CG17" s="9">
        <v>1.101</v>
      </c>
      <c r="CH17" s="9">
        <v>1.2</v>
      </c>
      <c r="CI17" s="9">
        <v>1.115</v>
      </c>
      <c r="CJ17" s="9">
        <v>8.5000000000000006E-2</v>
      </c>
      <c r="CK17" s="9">
        <v>0</v>
      </c>
      <c r="CL17" s="9">
        <v>0</v>
      </c>
      <c r="CM17" s="9">
        <v>0</v>
      </c>
      <c r="CN17" s="9">
        <v>1.115</v>
      </c>
      <c r="CO17" s="9">
        <v>1.115</v>
      </c>
      <c r="CP17" s="9">
        <v>0</v>
      </c>
      <c r="CQ17" s="9">
        <v>8.5000000000000006E-2</v>
      </c>
      <c r="CR17" s="9">
        <v>0</v>
      </c>
      <c r="CS17" s="9">
        <v>8.5000000000000006E-2</v>
      </c>
      <c r="CT17" s="9">
        <v>2.3359999999999999</v>
      </c>
      <c r="CU17" s="9">
        <v>1.7090000000000001</v>
      </c>
      <c r="CV17" s="9">
        <v>0.627</v>
      </c>
      <c r="CW17" s="9">
        <v>5.0999999999999997E-2</v>
      </c>
      <c r="CX17" s="9">
        <v>5.0999999999999997E-2</v>
      </c>
      <c r="CY17" s="9">
        <v>0</v>
      </c>
      <c r="CZ17" s="9">
        <v>1.6659999999999999</v>
      </c>
      <c r="DA17" s="9">
        <v>1.0389999999999999</v>
      </c>
      <c r="DB17" s="9">
        <v>0.627</v>
      </c>
      <c r="DC17" s="9">
        <v>0.61899999999999999</v>
      </c>
      <c r="DD17" s="9">
        <v>0.61899999999999999</v>
      </c>
      <c r="DE17" s="9">
        <v>0</v>
      </c>
      <c r="DF17" s="9">
        <v>2.2970000000000002</v>
      </c>
      <c r="DG17" s="9">
        <v>1.111</v>
      </c>
      <c r="DH17" s="9">
        <v>1.1859999999999999</v>
      </c>
      <c r="DI17" s="9">
        <v>3.1659999999999999</v>
      </c>
      <c r="DJ17" s="9">
        <v>2.5379999999999998</v>
      </c>
      <c r="DK17" s="9">
        <v>0.627</v>
      </c>
      <c r="DL17" s="9">
        <v>15.398</v>
      </c>
      <c r="DM17" s="9">
        <v>9.4079999999999995</v>
      </c>
      <c r="DN17" s="9">
        <v>5.99</v>
      </c>
      <c r="DO17" s="9">
        <v>613.31100000000004</v>
      </c>
      <c r="DP17" s="9">
        <v>373.23</v>
      </c>
      <c r="DQ17" s="9">
        <v>240.08099999999999</v>
      </c>
      <c r="DR17" s="9">
        <v>313.34500000000003</v>
      </c>
      <c r="DS17" s="9">
        <v>165.452</v>
      </c>
      <c r="DT17" s="9">
        <v>147.893</v>
      </c>
      <c r="DU17" s="9">
        <v>307.13400000000001</v>
      </c>
      <c r="DV17" s="9">
        <v>162.52500000000001</v>
      </c>
      <c r="DW17" s="9">
        <v>144.60900000000001</v>
      </c>
      <c r="DX17" s="9">
        <v>3.1560000000000001</v>
      </c>
      <c r="DY17" s="9">
        <v>2.5070000000000001</v>
      </c>
      <c r="DZ17" s="9">
        <v>0.64900000000000002</v>
      </c>
      <c r="EA17" s="9">
        <v>2.3159999999999998</v>
      </c>
      <c r="EB17" s="9">
        <v>0.42</v>
      </c>
      <c r="EC17" s="9">
        <v>1.895</v>
      </c>
      <c r="ED17" s="9">
        <v>221.81899999999999</v>
      </c>
      <c r="EE17" s="9">
        <v>124.70099999999999</v>
      </c>
      <c r="EF17" s="9">
        <v>97.117999999999995</v>
      </c>
      <c r="EG17" s="9">
        <v>10.162000000000001</v>
      </c>
      <c r="EH17" s="9">
        <v>4.4950000000000001</v>
      </c>
      <c r="EI17" s="9">
        <v>5.6669999999999998</v>
      </c>
      <c r="EJ17" s="9">
        <v>2.5950000000000002</v>
      </c>
      <c r="EK17" s="9">
        <v>0.308</v>
      </c>
      <c r="EL17" s="9">
        <v>2.2869999999999999</v>
      </c>
      <c r="EM17" s="9">
        <v>3.6840000000000002</v>
      </c>
      <c r="EN17" s="9">
        <v>1.835</v>
      </c>
      <c r="EO17" s="9">
        <v>1.849</v>
      </c>
      <c r="EP17" s="9">
        <v>3.8839999999999999</v>
      </c>
      <c r="EQ17" s="9">
        <v>2.3519999999999999</v>
      </c>
      <c r="ER17" s="9">
        <v>1.532</v>
      </c>
      <c r="ES17" s="9">
        <v>36.847000000000001</v>
      </c>
      <c r="ET17" s="9">
        <v>13.109</v>
      </c>
      <c r="EU17" s="9">
        <v>23.738</v>
      </c>
      <c r="EV17" s="9">
        <v>2.92</v>
      </c>
      <c r="EW17" s="9">
        <v>1.335</v>
      </c>
      <c r="EX17" s="9">
        <v>1.585</v>
      </c>
      <c r="EY17" s="9">
        <v>12.808999999999999</v>
      </c>
      <c r="EZ17" s="9">
        <v>4.8849999999999998</v>
      </c>
      <c r="FA17" s="9">
        <v>7.9240000000000004</v>
      </c>
      <c r="FB17" s="9">
        <v>21.117999999999999</v>
      </c>
      <c r="FC17" s="9">
        <v>6.8890000000000002</v>
      </c>
      <c r="FD17" s="9">
        <v>14.228999999999999</v>
      </c>
      <c r="FE17" s="9">
        <v>44.517000000000003</v>
      </c>
      <c r="FF17" s="9">
        <v>23.146999999999998</v>
      </c>
      <c r="FG17" s="9">
        <v>21.37</v>
      </c>
      <c r="FH17" s="9">
        <v>7.6909999999999998</v>
      </c>
      <c r="FI17" s="9">
        <v>3.3620000000000001</v>
      </c>
      <c r="FJ17" s="9">
        <v>4.33</v>
      </c>
      <c r="FK17" s="9">
        <v>305.654</v>
      </c>
      <c r="FL17" s="9">
        <v>162.09</v>
      </c>
      <c r="FM17" s="9">
        <v>143.56399999999999</v>
      </c>
      <c r="FN17" s="9">
        <v>12.064</v>
      </c>
      <c r="FO17" s="9">
        <v>4.8609999999999998</v>
      </c>
      <c r="FP17" s="9">
        <v>7.2030000000000003</v>
      </c>
      <c r="FQ17" s="9">
        <v>301.28100000000001</v>
      </c>
      <c r="FR17" s="9">
        <v>160.59100000000001</v>
      </c>
      <c r="FS17" s="9">
        <v>140.69</v>
      </c>
      <c r="FT17" s="9">
        <v>15.792</v>
      </c>
      <c r="FU17" s="9">
        <v>5.6349999999999998</v>
      </c>
      <c r="FV17" s="9">
        <v>10.156000000000001</v>
      </c>
      <c r="FW17" s="9">
        <v>3.9630000000000001</v>
      </c>
      <c r="FX17" s="9">
        <v>2.5870000000000002</v>
      </c>
      <c r="FY17" s="9">
        <v>1.3759999999999999</v>
      </c>
      <c r="FZ17" s="9">
        <v>3.7280000000000002</v>
      </c>
      <c r="GA17" s="9">
        <v>0.77400000000000002</v>
      </c>
      <c r="GB17" s="9">
        <v>2.9529999999999998</v>
      </c>
      <c r="GC17" s="9">
        <v>8.1010000000000009</v>
      </c>
      <c r="GD17" s="9">
        <v>2.274</v>
      </c>
      <c r="GE17" s="9">
        <v>5.827</v>
      </c>
      <c r="GF17" s="9">
        <v>297.553</v>
      </c>
      <c r="GG17" s="9">
        <v>159.816</v>
      </c>
      <c r="GH17" s="9">
        <v>137.73699999999999</v>
      </c>
      <c r="GI17" s="9">
        <v>299.96600000000001</v>
      </c>
      <c r="GJ17" s="9">
        <v>207.77799999999999</v>
      </c>
      <c r="GK17" s="9">
        <v>92.188000000000002</v>
      </c>
      <c r="GL17" s="9">
        <v>179.11799999999999</v>
      </c>
      <c r="GM17" s="9">
        <v>122.051</v>
      </c>
      <c r="GN17" s="9">
        <v>57.066000000000003</v>
      </c>
      <c r="GO17" s="9">
        <v>9.6660000000000004</v>
      </c>
      <c r="GP17" s="9">
        <v>7.3949999999999996</v>
      </c>
      <c r="GQ17" s="9">
        <v>2.2709999999999999</v>
      </c>
      <c r="GR17" s="9">
        <v>1.6890000000000001</v>
      </c>
      <c r="GS17" s="9">
        <v>1.6890000000000001</v>
      </c>
      <c r="GT17" s="9">
        <v>0</v>
      </c>
      <c r="GU17" s="9">
        <v>1.3460000000000001</v>
      </c>
      <c r="GV17" s="9">
        <v>1.3460000000000001</v>
      </c>
      <c r="GW17" s="9">
        <v>0</v>
      </c>
      <c r="GX17" s="9">
        <v>6.6319999999999997</v>
      </c>
      <c r="GY17" s="9">
        <v>4.3609999999999998</v>
      </c>
      <c r="GZ17" s="9">
        <v>2.2709999999999999</v>
      </c>
      <c r="HA17" s="9">
        <v>32.08</v>
      </c>
      <c r="HB17" s="9">
        <v>23.146999999999998</v>
      </c>
      <c r="HC17" s="9">
        <v>8.9339999999999993</v>
      </c>
      <c r="HD17" s="9">
        <v>5.3739999999999997</v>
      </c>
      <c r="HE17" s="9">
        <v>5.3739999999999997</v>
      </c>
      <c r="HF17" s="9">
        <v>0</v>
      </c>
      <c r="HG17" s="9">
        <v>16.116</v>
      </c>
      <c r="HH17" s="9">
        <v>12.146000000000001</v>
      </c>
      <c r="HI17" s="9">
        <v>3.97</v>
      </c>
      <c r="HJ17" s="9">
        <v>10.590999999999999</v>
      </c>
      <c r="HK17" s="9">
        <v>5.6269999999999998</v>
      </c>
      <c r="HL17" s="9">
        <v>4.9640000000000004</v>
      </c>
      <c r="HM17" s="9">
        <v>79.100999999999999</v>
      </c>
      <c r="HN17" s="9">
        <v>55.185000000000002</v>
      </c>
      <c r="HO17" s="9">
        <v>23.917000000000002</v>
      </c>
      <c r="HP17" s="9">
        <v>4010.4789999999998</v>
      </c>
      <c r="HQ17" s="9">
        <v>2107.6129999999998</v>
      </c>
      <c r="HR17" s="9">
        <v>1902.867</v>
      </c>
      <c r="HS17" s="9">
        <v>685.73199999999997</v>
      </c>
      <c r="HT17" s="9">
        <v>352.66899999999998</v>
      </c>
      <c r="HU17" s="9">
        <v>333.06299999999999</v>
      </c>
      <c r="HV17" s="9">
        <v>275.19499999999999</v>
      </c>
      <c r="HW17" s="9">
        <v>150.227</v>
      </c>
      <c r="HX17" s="9">
        <v>124.968</v>
      </c>
      <c r="HY17" s="9">
        <v>109.06699999999999</v>
      </c>
      <c r="HZ17" s="9">
        <v>61.133000000000003</v>
      </c>
      <c r="IA17" s="9">
        <v>47.933999999999997</v>
      </c>
      <c r="IB17" s="9">
        <v>164.89400000000001</v>
      </c>
      <c r="IC17" s="9">
        <v>87.861000000000004</v>
      </c>
      <c r="ID17" s="9">
        <v>77.034000000000006</v>
      </c>
      <c r="IE17" s="9">
        <v>137.488</v>
      </c>
      <c r="IF17" s="9">
        <v>75.784000000000006</v>
      </c>
      <c r="IG17" s="9">
        <v>61.704000000000001</v>
      </c>
      <c r="IH17" s="9">
        <v>136.29400000000001</v>
      </c>
      <c r="II17" s="9">
        <v>73.03</v>
      </c>
      <c r="IJ17" s="9">
        <v>63.262999999999998</v>
      </c>
      <c r="IK17" s="9">
        <v>94.32</v>
      </c>
      <c r="IL17" s="9">
        <v>53.515999999999998</v>
      </c>
      <c r="IM17" s="9">
        <v>40.804000000000002</v>
      </c>
      <c r="IN17" s="9">
        <v>90.325999999999993</v>
      </c>
      <c r="IO17" s="9">
        <v>47.292000000000002</v>
      </c>
      <c r="IP17" s="9">
        <v>43.033999999999999</v>
      </c>
      <c r="IQ17" s="9">
        <v>23.914999999999999</v>
      </c>
    </row>
    <row r="18" spans="1:251">
      <c r="A18" s="10">
        <v>44593</v>
      </c>
      <c r="B18" s="9">
        <v>225.78200000000001</v>
      </c>
      <c r="C18" s="9">
        <v>96.176000000000002</v>
      </c>
      <c r="D18" s="9">
        <v>129.60599999999999</v>
      </c>
      <c r="E18" s="9">
        <v>2906.877</v>
      </c>
      <c r="F18" s="9">
        <v>1424.9349999999999</v>
      </c>
      <c r="G18" s="9">
        <v>1481.942</v>
      </c>
      <c r="H18" s="9">
        <v>253.08600000000001</v>
      </c>
      <c r="I18" s="9">
        <v>102.57899999999999</v>
      </c>
      <c r="J18" s="9">
        <v>150.50700000000001</v>
      </c>
      <c r="K18" s="9">
        <v>2879.5729999999999</v>
      </c>
      <c r="L18" s="9">
        <v>1418.5319999999999</v>
      </c>
      <c r="M18" s="9">
        <v>1461.0409999999999</v>
      </c>
      <c r="N18" s="9">
        <v>367.51400000000001</v>
      </c>
      <c r="O18" s="9">
        <v>155.85599999999999</v>
      </c>
      <c r="P18" s="9">
        <v>211.65799999999999</v>
      </c>
      <c r="Q18" s="9">
        <v>111.354</v>
      </c>
      <c r="R18" s="9">
        <v>42.899000000000001</v>
      </c>
      <c r="S18" s="9">
        <v>68.454999999999998</v>
      </c>
      <c r="T18" s="9">
        <v>114.428</v>
      </c>
      <c r="U18" s="9">
        <v>53.277000000000001</v>
      </c>
      <c r="V18" s="9">
        <v>61.151000000000003</v>
      </c>
      <c r="W18" s="9">
        <v>141.732</v>
      </c>
      <c r="X18" s="9">
        <v>59.68</v>
      </c>
      <c r="Y18" s="9">
        <v>82.052000000000007</v>
      </c>
      <c r="Z18" s="9">
        <v>2765.145</v>
      </c>
      <c r="AA18" s="9">
        <v>1365.2550000000001</v>
      </c>
      <c r="AB18" s="9">
        <v>1399.8910000000001</v>
      </c>
      <c r="AC18" s="9">
        <v>958.25800000000004</v>
      </c>
      <c r="AD18" s="9">
        <v>621.88699999999994</v>
      </c>
      <c r="AE18" s="9">
        <v>336.37099999999998</v>
      </c>
      <c r="AF18" s="9">
        <v>575.30899999999997</v>
      </c>
      <c r="AG18" s="9">
        <v>381.27199999999999</v>
      </c>
      <c r="AH18" s="9">
        <v>194.03700000000001</v>
      </c>
      <c r="AI18" s="9">
        <v>59.877000000000002</v>
      </c>
      <c r="AJ18" s="9">
        <v>35.079000000000001</v>
      </c>
      <c r="AK18" s="9">
        <v>24.797000000000001</v>
      </c>
      <c r="AL18" s="9">
        <v>20.745999999999999</v>
      </c>
      <c r="AM18" s="9">
        <v>14.090999999999999</v>
      </c>
      <c r="AN18" s="9">
        <v>6.6550000000000002</v>
      </c>
      <c r="AO18" s="9">
        <v>20.036999999999999</v>
      </c>
      <c r="AP18" s="9">
        <v>13.62</v>
      </c>
      <c r="AQ18" s="9">
        <v>6.4169999999999998</v>
      </c>
      <c r="AR18" s="9">
        <v>19.093</v>
      </c>
      <c r="AS18" s="9">
        <v>7.3680000000000003</v>
      </c>
      <c r="AT18" s="9">
        <v>11.725</v>
      </c>
      <c r="AU18" s="9">
        <v>57.476999999999997</v>
      </c>
      <c r="AV18" s="9">
        <v>33.515999999999998</v>
      </c>
      <c r="AW18" s="9">
        <v>23.960999999999999</v>
      </c>
      <c r="AX18" s="9">
        <v>18.805</v>
      </c>
      <c r="AY18" s="9">
        <v>13.028</v>
      </c>
      <c r="AZ18" s="9">
        <v>5.7779999999999996</v>
      </c>
      <c r="BA18" s="9">
        <v>19.027999999999999</v>
      </c>
      <c r="BB18" s="9">
        <v>12.137</v>
      </c>
      <c r="BC18" s="9">
        <v>6.891</v>
      </c>
      <c r="BD18" s="9">
        <v>19.643000000000001</v>
      </c>
      <c r="BE18" s="9">
        <v>8.3510000000000009</v>
      </c>
      <c r="BF18" s="9">
        <v>11.292</v>
      </c>
      <c r="BG18" s="9">
        <v>265.59500000000003</v>
      </c>
      <c r="BH18" s="9">
        <v>172.02</v>
      </c>
      <c r="BI18" s="9">
        <v>93.575000000000003</v>
      </c>
      <c r="BJ18" s="9">
        <v>629.125</v>
      </c>
      <c r="BK18" s="9">
        <v>379.54700000000003</v>
      </c>
      <c r="BL18" s="9">
        <v>249.578</v>
      </c>
      <c r="BM18" s="9">
        <v>27.914000000000001</v>
      </c>
      <c r="BN18" s="9">
        <v>13.689</v>
      </c>
      <c r="BO18" s="9">
        <v>14.225</v>
      </c>
      <c r="BP18" s="9">
        <v>9.3279999999999994</v>
      </c>
      <c r="BQ18" s="9">
        <v>3.004</v>
      </c>
      <c r="BR18" s="9">
        <v>6.3230000000000004</v>
      </c>
      <c r="BS18" s="9">
        <v>6.5640000000000001</v>
      </c>
      <c r="BT18" s="9">
        <v>1.8029999999999999</v>
      </c>
      <c r="BU18" s="9">
        <v>4.7610000000000001</v>
      </c>
      <c r="BV18" s="9">
        <v>2.7639999999999998</v>
      </c>
      <c r="BW18" s="9">
        <v>1.202</v>
      </c>
      <c r="BX18" s="9">
        <v>1.5620000000000001</v>
      </c>
      <c r="BY18" s="9">
        <v>8.7870000000000008</v>
      </c>
      <c r="BZ18" s="9">
        <v>2.7370000000000001</v>
      </c>
      <c r="CA18" s="9">
        <v>6.05</v>
      </c>
      <c r="CB18" s="9">
        <v>0.54100000000000004</v>
      </c>
      <c r="CC18" s="9">
        <v>0.26800000000000002</v>
      </c>
      <c r="CD18" s="9">
        <v>0.27300000000000002</v>
      </c>
      <c r="CE18" s="9">
        <v>1.631</v>
      </c>
      <c r="CF18" s="9">
        <v>0.49299999999999999</v>
      </c>
      <c r="CG18" s="9">
        <v>1.1379999999999999</v>
      </c>
      <c r="CH18" s="9">
        <v>3.0270000000000001</v>
      </c>
      <c r="CI18" s="9">
        <v>6.3E-2</v>
      </c>
      <c r="CJ18" s="9">
        <v>2.964</v>
      </c>
      <c r="CK18" s="9">
        <v>0.94199999999999995</v>
      </c>
      <c r="CL18" s="9">
        <v>0</v>
      </c>
      <c r="CM18" s="9">
        <v>0.94199999999999995</v>
      </c>
      <c r="CN18" s="9">
        <v>0.73399999999999999</v>
      </c>
      <c r="CO18" s="9">
        <v>6.3E-2</v>
      </c>
      <c r="CP18" s="9">
        <v>0.67</v>
      </c>
      <c r="CQ18" s="9">
        <v>1.351</v>
      </c>
      <c r="CR18" s="9">
        <v>0</v>
      </c>
      <c r="CS18" s="9">
        <v>1.351</v>
      </c>
      <c r="CT18" s="9">
        <v>4.6689999999999996</v>
      </c>
      <c r="CU18" s="9">
        <v>2.448</v>
      </c>
      <c r="CV18" s="9">
        <v>2.2210000000000001</v>
      </c>
      <c r="CW18" s="9">
        <v>0.64400000000000002</v>
      </c>
      <c r="CX18" s="9">
        <v>0.64400000000000002</v>
      </c>
      <c r="CY18" s="9">
        <v>0</v>
      </c>
      <c r="CZ18" s="9">
        <v>2.1749999999999998</v>
      </c>
      <c r="DA18" s="9">
        <v>1.7170000000000001</v>
      </c>
      <c r="DB18" s="9">
        <v>0.45900000000000002</v>
      </c>
      <c r="DC18" s="9">
        <v>1.85</v>
      </c>
      <c r="DD18" s="9">
        <v>8.6999999999999994E-2</v>
      </c>
      <c r="DE18" s="9">
        <v>1.7629999999999999</v>
      </c>
      <c r="DF18" s="9">
        <v>5.3529999999999998</v>
      </c>
      <c r="DG18" s="9">
        <v>0.874</v>
      </c>
      <c r="DH18" s="9">
        <v>4.4790000000000001</v>
      </c>
      <c r="DI18" s="9">
        <v>3.9740000000000002</v>
      </c>
      <c r="DJ18" s="9">
        <v>2.13</v>
      </c>
      <c r="DK18" s="9">
        <v>1.8440000000000001</v>
      </c>
      <c r="DL18" s="9">
        <v>18.587</v>
      </c>
      <c r="DM18" s="9">
        <v>10.685</v>
      </c>
      <c r="DN18" s="9">
        <v>7.9020000000000001</v>
      </c>
      <c r="DO18" s="9">
        <v>601.21100000000001</v>
      </c>
      <c r="DP18" s="9">
        <v>365.85700000000003</v>
      </c>
      <c r="DQ18" s="9">
        <v>235.35400000000001</v>
      </c>
      <c r="DR18" s="9">
        <v>325.99299999999999</v>
      </c>
      <c r="DS18" s="9">
        <v>171.97499999999999</v>
      </c>
      <c r="DT18" s="9">
        <v>154.018</v>
      </c>
      <c r="DU18" s="9">
        <v>317.28300000000002</v>
      </c>
      <c r="DV18" s="9">
        <v>165.97499999999999</v>
      </c>
      <c r="DW18" s="9">
        <v>151.309</v>
      </c>
      <c r="DX18" s="9">
        <v>4.8559999999999999</v>
      </c>
      <c r="DY18" s="9">
        <v>2.4889999999999999</v>
      </c>
      <c r="DZ18" s="9">
        <v>2.367</v>
      </c>
      <c r="EA18" s="9">
        <v>3.706</v>
      </c>
      <c r="EB18" s="9">
        <v>3.363</v>
      </c>
      <c r="EC18" s="9">
        <v>0.34300000000000003</v>
      </c>
      <c r="ED18" s="9">
        <v>253.73099999999999</v>
      </c>
      <c r="EE18" s="9">
        <v>134.91499999999999</v>
      </c>
      <c r="EF18" s="9">
        <v>118.816</v>
      </c>
      <c r="EG18" s="9">
        <v>8.51</v>
      </c>
      <c r="EH18" s="9">
        <v>5.3179999999999996</v>
      </c>
      <c r="EI18" s="9">
        <v>3.1909999999999998</v>
      </c>
      <c r="EJ18" s="9">
        <v>2.8580000000000001</v>
      </c>
      <c r="EK18" s="9">
        <v>1.681</v>
      </c>
      <c r="EL18" s="9">
        <v>1.177</v>
      </c>
      <c r="EM18" s="9">
        <v>1.1870000000000001</v>
      </c>
      <c r="EN18" s="9">
        <v>1.1870000000000001</v>
      </c>
      <c r="EO18" s="9">
        <v>0</v>
      </c>
      <c r="EP18" s="9">
        <v>4.4649999999999999</v>
      </c>
      <c r="EQ18" s="9">
        <v>2.4500000000000002</v>
      </c>
      <c r="ER18" s="9">
        <v>2.0150000000000001</v>
      </c>
      <c r="ES18" s="9">
        <v>29.933</v>
      </c>
      <c r="ET18" s="9">
        <v>14.579000000000001</v>
      </c>
      <c r="EU18" s="9">
        <v>15.353999999999999</v>
      </c>
      <c r="EV18" s="9">
        <v>1.5489999999999999</v>
      </c>
      <c r="EW18" s="9">
        <v>1.5489999999999999</v>
      </c>
      <c r="EX18" s="9">
        <v>0</v>
      </c>
      <c r="EY18" s="9">
        <v>8.891</v>
      </c>
      <c r="EZ18" s="9">
        <v>5.4939999999999998</v>
      </c>
      <c r="FA18" s="9">
        <v>3.3959999999999999</v>
      </c>
      <c r="FB18" s="9">
        <v>19.494</v>
      </c>
      <c r="FC18" s="9">
        <v>7.5359999999999996</v>
      </c>
      <c r="FD18" s="9">
        <v>11.957000000000001</v>
      </c>
      <c r="FE18" s="9">
        <v>33.819000000000003</v>
      </c>
      <c r="FF18" s="9">
        <v>17.163</v>
      </c>
      <c r="FG18" s="9">
        <v>16.657</v>
      </c>
      <c r="FH18" s="9">
        <v>9.0440000000000005</v>
      </c>
      <c r="FI18" s="9">
        <v>4.5679999999999996</v>
      </c>
      <c r="FJ18" s="9">
        <v>4.476</v>
      </c>
      <c r="FK18" s="9">
        <v>316.95</v>
      </c>
      <c r="FL18" s="9">
        <v>167.40700000000001</v>
      </c>
      <c r="FM18" s="9">
        <v>149.542</v>
      </c>
      <c r="FN18" s="9">
        <v>11.638</v>
      </c>
      <c r="FO18" s="9">
        <v>6.851</v>
      </c>
      <c r="FP18" s="9">
        <v>4.7880000000000003</v>
      </c>
      <c r="FQ18" s="9">
        <v>314.35500000000002</v>
      </c>
      <c r="FR18" s="9">
        <v>165.125</v>
      </c>
      <c r="FS18" s="9">
        <v>149.22999999999999</v>
      </c>
      <c r="FT18" s="9">
        <v>16.096</v>
      </c>
      <c r="FU18" s="9">
        <v>9.3059999999999992</v>
      </c>
      <c r="FV18" s="9">
        <v>6.79</v>
      </c>
      <c r="FW18" s="9">
        <v>4.5860000000000003</v>
      </c>
      <c r="FX18" s="9">
        <v>2.1120000000000001</v>
      </c>
      <c r="FY18" s="9">
        <v>2.4740000000000002</v>
      </c>
      <c r="FZ18" s="9">
        <v>4.4580000000000002</v>
      </c>
      <c r="GA18" s="9">
        <v>2.456</v>
      </c>
      <c r="GB18" s="9">
        <v>2.0019999999999998</v>
      </c>
      <c r="GC18" s="9">
        <v>7.0519999999999996</v>
      </c>
      <c r="GD18" s="9">
        <v>4.7380000000000004</v>
      </c>
      <c r="GE18" s="9">
        <v>2.3140000000000001</v>
      </c>
      <c r="GF18" s="9">
        <v>309.89699999999999</v>
      </c>
      <c r="GG18" s="9">
        <v>162.66900000000001</v>
      </c>
      <c r="GH18" s="9">
        <v>147.22800000000001</v>
      </c>
      <c r="GI18" s="9">
        <v>275.21699999999998</v>
      </c>
      <c r="GJ18" s="9">
        <v>193.88200000000001</v>
      </c>
      <c r="GK18" s="9">
        <v>81.335999999999999</v>
      </c>
      <c r="GL18" s="9">
        <v>158.74799999999999</v>
      </c>
      <c r="GM18" s="9">
        <v>113.54</v>
      </c>
      <c r="GN18" s="9">
        <v>45.207999999999998</v>
      </c>
      <c r="GO18" s="9">
        <v>12.38</v>
      </c>
      <c r="GP18" s="9">
        <v>9.0860000000000003</v>
      </c>
      <c r="GQ18" s="9">
        <v>3.294</v>
      </c>
      <c r="GR18" s="9">
        <v>2.9020000000000001</v>
      </c>
      <c r="GS18" s="9">
        <v>1.944</v>
      </c>
      <c r="GT18" s="9">
        <v>0.95899999999999996</v>
      </c>
      <c r="GU18" s="9">
        <v>4.032</v>
      </c>
      <c r="GV18" s="9">
        <v>3.4079999999999999</v>
      </c>
      <c r="GW18" s="9">
        <v>0.624</v>
      </c>
      <c r="GX18" s="9">
        <v>5.4459999999999997</v>
      </c>
      <c r="GY18" s="9">
        <v>3.734</v>
      </c>
      <c r="GZ18" s="9">
        <v>1.712</v>
      </c>
      <c r="HA18" s="9">
        <v>20.497</v>
      </c>
      <c r="HB18" s="9">
        <v>14.179</v>
      </c>
      <c r="HC18" s="9">
        <v>6.3179999999999996</v>
      </c>
      <c r="HD18" s="9">
        <v>7.1109999999999998</v>
      </c>
      <c r="HE18" s="9">
        <v>6.06</v>
      </c>
      <c r="HF18" s="9">
        <v>1.0509999999999999</v>
      </c>
      <c r="HG18" s="9">
        <v>6.641</v>
      </c>
      <c r="HH18" s="9">
        <v>4.7309999999999999</v>
      </c>
      <c r="HI18" s="9">
        <v>1.91</v>
      </c>
      <c r="HJ18" s="9">
        <v>6.7450000000000001</v>
      </c>
      <c r="HK18" s="9">
        <v>3.3879999999999999</v>
      </c>
      <c r="HL18" s="9">
        <v>3.3570000000000002</v>
      </c>
      <c r="HM18" s="9">
        <v>83.591999999999999</v>
      </c>
      <c r="HN18" s="9">
        <v>57.076000000000001</v>
      </c>
      <c r="HO18" s="9">
        <v>26.515000000000001</v>
      </c>
      <c r="HP18" s="9">
        <v>4093.462</v>
      </c>
      <c r="HQ18" s="9">
        <v>2139.931</v>
      </c>
      <c r="HR18" s="9">
        <v>1953.53</v>
      </c>
      <c r="HS18" s="9">
        <v>796.31399999999996</v>
      </c>
      <c r="HT18" s="9">
        <v>398.97699999999998</v>
      </c>
      <c r="HU18" s="9">
        <v>397.33699999999999</v>
      </c>
      <c r="HV18" s="9">
        <v>337.49099999999999</v>
      </c>
      <c r="HW18" s="9">
        <v>169.435</v>
      </c>
      <c r="HX18" s="9">
        <v>168.05600000000001</v>
      </c>
      <c r="HY18" s="9">
        <v>147.75</v>
      </c>
      <c r="HZ18" s="9">
        <v>78.682000000000002</v>
      </c>
      <c r="IA18" s="9">
        <v>69.067999999999998</v>
      </c>
      <c r="IB18" s="9">
        <v>188.81299999999999</v>
      </c>
      <c r="IC18" s="9">
        <v>90.754000000000005</v>
      </c>
      <c r="ID18" s="9">
        <v>98.058999999999997</v>
      </c>
      <c r="IE18" s="9">
        <v>181.58500000000001</v>
      </c>
      <c r="IF18" s="9">
        <v>96.811000000000007</v>
      </c>
      <c r="IG18" s="9">
        <v>84.774000000000001</v>
      </c>
      <c r="IH18" s="9">
        <v>154.977</v>
      </c>
      <c r="II18" s="9">
        <v>72.623999999999995</v>
      </c>
      <c r="IJ18" s="9">
        <v>82.353999999999999</v>
      </c>
      <c r="IK18" s="9">
        <v>116.252</v>
      </c>
      <c r="IL18" s="9">
        <v>62.438000000000002</v>
      </c>
      <c r="IM18" s="9">
        <v>53.814</v>
      </c>
      <c r="IN18" s="9">
        <v>111.035</v>
      </c>
      <c r="IO18" s="9">
        <v>49.817</v>
      </c>
      <c r="IP18" s="9">
        <v>61.218000000000004</v>
      </c>
      <c r="IQ18" s="9">
        <v>34.249000000000002</v>
      </c>
    </row>
    <row r="19" spans="1:251">
      <c r="A19" s="10">
        <v>44958</v>
      </c>
      <c r="B19" s="9">
        <v>260.51100000000002</v>
      </c>
      <c r="C19" s="9">
        <v>114.735</v>
      </c>
      <c r="D19" s="9">
        <v>145.77600000000001</v>
      </c>
      <c r="E19" s="9">
        <v>2943.933</v>
      </c>
      <c r="F19" s="9">
        <v>1443.5050000000001</v>
      </c>
      <c r="G19" s="9">
        <v>1500.4280000000001</v>
      </c>
      <c r="H19" s="9">
        <v>273.90199999999999</v>
      </c>
      <c r="I19" s="9">
        <v>112.069</v>
      </c>
      <c r="J19" s="9">
        <v>161.833</v>
      </c>
      <c r="K19" s="9">
        <v>2930.5419999999999</v>
      </c>
      <c r="L19" s="9">
        <v>1446.171</v>
      </c>
      <c r="M19" s="9">
        <v>1484.3710000000001</v>
      </c>
      <c r="N19" s="9">
        <v>398.37200000000001</v>
      </c>
      <c r="O19" s="9">
        <v>172.244</v>
      </c>
      <c r="P19" s="9">
        <v>226.12799999999999</v>
      </c>
      <c r="Q19" s="9">
        <v>136.041</v>
      </c>
      <c r="R19" s="9">
        <v>54.56</v>
      </c>
      <c r="S19" s="9">
        <v>81.480999999999995</v>
      </c>
      <c r="T19" s="9">
        <v>124.47</v>
      </c>
      <c r="U19" s="9">
        <v>60.174999999999997</v>
      </c>
      <c r="V19" s="9">
        <v>64.295000000000002</v>
      </c>
      <c r="W19" s="9">
        <v>137.86099999999999</v>
      </c>
      <c r="X19" s="9">
        <v>57.509</v>
      </c>
      <c r="Y19" s="9">
        <v>80.352000000000004</v>
      </c>
      <c r="Z19" s="9">
        <v>2806.0720000000001</v>
      </c>
      <c r="AA19" s="9">
        <v>1385.9960000000001</v>
      </c>
      <c r="AB19" s="9">
        <v>1420.076</v>
      </c>
      <c r="AC19" s="9">
        <v>913.976</v>
      </c>
      <c r="AD19" s="9">
        <v>582.77599999999995</v>
      </c>
      <c r="AE19" s="9">
        <v>331.2</v>
      </c>
      <c r="AF19" s="9">
        <v>572.89599999999996</v>
      </c>
      <c r="AG19" s="9">
        <v>372.71499999999997</v>
      </c>
      <c r="AH19" s="9">
        <v>200.18100000000001</v>
      </c>
      <c r="AI19" s="9">
        <v>34.947000000000003</v>
      </c>
      <c r="AJ19" s="9">
        <v>19.814</v>
      </c>
      <c r="AK19" s="9">
        <v>15.132999999999999</v>
      </c>
      <c r="AL19" s="9">
        <v>13.676</v>
      </c>
      <c r="AM19" s="9">
        <v>10.243</v>
      </c>
      <c r="AN19" s="9">
        <v>3.4329999999999998</v>
      </c>
      <c r="AO19" s="9">
        <v>9.6289999999999996</v>
      </c>
      <c r="AP19" s="9">
        <v>5.6719999999999997</v>
      </c>
      <c r="AQ19" s="9">
        <v>3.9569999999999999</v>
      </c>
      <c r="AR19" s="9">
        <v>11.641999999999999</v>
      </c>
      <c r="AS19" s="9">
        <v>3.899</v>
      </c>
      <c r="AT19" s="9">
        <v>7.742</v>
      </c>
      <c r="AU19" s="9">
        <v>47.563000000000002</v>
      </c>
      <c r="AV19" s="9">
        <v>24.145</v>
      </c>
      <c r="AW19" s="9">
        <v>23.417000000000002</v>
      </c>
      <c r="AX19" s="9">
        <v>12.763</v>
      </c>
      <c r="AY19" s="9">
        <v>9.3640000000000008</v>
      </c>
      <c r="AZ19" s="9">
        <v>3.399</v>
      </c>
      <c r="BA19" s="9">
        <v>15.821999999999999</v>
      </c>
      <c r="BB19" s="9">
        <v>9.3680000000000003</v>
      </c>
      <c r="BC19" s="9">
        <v>6.4539999999999997</v>
      </c>
      <c r="BD19" s="9">
        <v>18.977</v>
      </c>
      <c r="BE19" s="9">
        <v>5.4130000000000003</v>
      </c>
      <c r="BF19" s="9">
        <v>13.564</v>
      </c>
      <c r="BG19" s="9">
        <v>258.57</v>
      </c>
      <c r="BH19" s="9">
        <v>166.102</v>
      </c>
      <c r="BI19" s="9">
        <v>92.468999999999994</v>
      </c>
      <c r="BJ19" s="9">
        <v>664.90800000000002</v>
      </c>
      <c r="BK19" s="9">
        <v>401.36500000000001</v>
      </c>
      <c r="BL19" s="9">
        <v>263.54300000000001</v>
      </c>
      <c r="BM19" s="9">
        <v>50.985999999999997</v>
      </c>
      <c r="BN19" s="9">
        <v>31.545999999999999</v>
      </c>
      <c r="BO19" s="9">
        <v>19.440000000000001</v>
      </c>
      <c r="BP19" s="9">
        <v>14.417</v>
      </c>
      <c r="BQ19" s="9">
        <v>8.5920000000000005</v>
      </c>
      <c r="BR19" s="9">
        <v>5.8259999999999996</v>
      </c>
      <c r="BS19" s="9">
        <v>5.4729999999999999</v>
      </c>
      <c r="BT19" s="9">
        <v>2.6850000000000001</v>
      </c>
      <c r="BU19" s="9">
        <v>2.7890000000000001</v>
      </c>
      <c r="BV19" s="9">
        <v>8.3870000000000005</v>
      </c>
      <c r="BW19" s="9">
        <v>5.907</v>
      </c>
      <c r="BX19" s="9">
        <v>2.48</v>
      </c>
      <c r="BY19" s="9">
        <v>8.452</v>
      </c>
      <c r="BZ19" s="9">
        <v>5.3810000000000002</v>
      </c>
      <c r="CA19" s="9">
        <v>3.0710000000000002</v>
      </c>
      <c r="CB19" s="9">
        <v>5.4080000000000004</v>
      </c>
      <c r="CC19" s="9">
        <v>3.21</v>
      </c>
      <c r="CD19" s="9">
        <v>2.198</v>
      </c>
      <c r="CE19" s="9">
        <v>3.399</v>
      </c>
      <c r="CF19" s="9">
        <v>2.73</v>
      </c>
      <c r="CG19" s="9">
        <v>0.66900000000000004</v>
      </c>
      <c r="CH19" s="9">
        <v>5.0609999999999999</v>
      </c>
      <c r="CI19" s="9">
        <v>2.5529999999999999</v>
      </c>
      <c r="CJ19" s="9">
        <v>2.5089999999999999</v>
      </c>
      <c r="CK19" s="9">
        <v>1.55</v>
      </c>
      <c r="CL19" s="9">
        <v>0.95799999999999996</v>
      </c>
      <c r="CM19" s="9">
        <v>0.59099999999999997</v>
      </c>
      <c r="CN19" s="9">
        <v>1.595</v>
      </c>
      <c r="CO19" s="9">
        <v>1.595</v>
      </c>
      <c r="CP19" s="9">
        <v>0</v>
      </c>
      <c r="CQ19" s="9">
        <v>1.917</v>
      </c>
      <c r="CR19" s="9">
        <v>0</v>
      </c>
      <c r="CS19" s="9">
        <v>1.917</v>
      </c>
      <c r="CT19" s="9">
        <v>5.9569999999999999</v>
      </c>
      <c r="CU19" s="9">
        <v>3.3090000000000002</v>
      </c>
      <c r="CV19" s="9">
        <v>2.6480000000000001</v>
      </c>
      <c r="CW19" s="9">
        <v>2.0030000000000001</v>
      </c>
      <c r="CX19" s="9">
        <v>1.1559999999999999</v>
      </c>
      <c r="CY19" s="9">
        <v>0.84799999999999998</v>
      </c>
      <c r="CZ19" s="9">
        <v>1.22</v>
      </c>
      <c r="DA19" s="9">
        <v>9.8000000000000004E-2</v>
      </c>
      <c r="DB19" s="9">
        <v>1.123</v>
      </c>
      <c r="DC19" s="9">
        <v>2.734</v>
      </c>
      <c r="DD19" s="9">
        <v>2.056</v>
      </c>
      <c r="DE19" s="9">
        <v>0.67800000000000005</v>
      </c>
      <c r="DF19" s="9">
        <v>9.2889999999999997</v>
      </c>
      <c r="DG19" s="9">
        <v>5.2649999999999997</v>
      </c>
      <c r="DH19" s="9">
        <v>4.0250000000000004</v>
      </c>
      <c r="DI19" s="9">
        <v>5.1280000000000001</v>
      </c>
      <c r="DJ19" s="9">
        <v>3.327</v>
      </c>
      <c r="DK19" s="9">
        <v>1.8009999999999999</v>
      </c>
      <c r="DL19" s="9">
        <v>36.567999999999998</v>
      </c>
      <c r="DM19" s="9">
        <v>22.954000000000001</v>
      </c>
      <c r="DN19" s="9">
        <v>13.614000000000001</v>
      </c>
      <c r="DO19" s="9">
        <v>613.92200000000003</v>
      </c>
      <c r="DP19" s="9">
        <v>369.82</v>
      </c>
      <c r="DQ19" s="9">
        <v>244.10300000000001</v>
      </c>
      <c r="DR19" s="9">
        <v>338.12</v>
      </c>
      <c r="DS19" s="9">
        <v>187.24600000000001</v>
      </c>
      <c r="DT19" s="9">
        <v>150.875</v>
      </c>
      <c r="DU19" s="9">
        <v>334.00400000000002</v>
      </c>
      <c r="DV19" s="9">
        <v>184.7</v>
      </c>
      <c r="DW19" s="9">
        <v>149.304</v>
      </c>
      <c r="DX19" s="9">
        <v>2.2879999999999998</v>
      </c>
      <c r="DY19" s="9">
        <v>1.411</v>
      </c>
      <c r="DZ19" s="9">
        <v>0.877</v>
      </c>
      <c r="EA19" s="9">
        <v>1.617</v>
      </c>
      <c r="EB19" s="9">
        <v>0.92400000000000004</v>
      </c>
      <c r="EC19" s="9">
        <v>0.69399999999999995</v>
      </c>
      <c r="ED19" s="9">
        <v>248.48400000000001</v>
      </c>
      <c r="EE19" s="9">
        <v>135.30000000000001</v>
      </c>
      <c r="EF19" s="9">
        <v>113.18300000000001</v>
      </c>
      <c r="EG19" s="9">
        <v>3.847</v>
      </c>
      <c r="EH19" s="9">
        <v>2.8679999999999999</v>
      </c>
      <c r="EI19" s="9">
        <v>0.98</v>
      </c>
      <c r="EJ19" s="9">
        <v>0.57199999999999995</v>
      </c>
      <c r="EK19" s="9">
        <v>0.57199999999999995</v>
      </c>
      <c r="EL19" s="9">
        <v>0</v>
      </c>
      <c r="EM19" s="9">
        <v>0.46100000000000002</v>
      </c>
      <c r="EN19" s="9">
        <v>0.30399999999999999</v>
      </c>
      <c r="EO19" s="9">
        <v>0.157</v>
      </c>
      <c r="EP19" s="9">
        <v>2.8140000000000001</v>
      </c>
      <c r="EQ19" s="9">
        <v>1.992</v>
      </c>
      <c r="ER19" s="9">
        <v>0.82199999999999995</v>
      </c>
      <c r="ES19" s="9">
        <v>31.971</v>
      </c>
      <c r="ET19" s="9">
        <v>17.189</v>
      </c>
      <c r="EU19" s="9">
        <v>14.781000000000001</v>
      </c>
      <c r="EV19" s="9">
        <v>2.1120000000000001</v>
      </c>
      <c r="EW19" s="9">
        <v>2.0099999999999998</v>
      </c>
      <c r="EX19" s="9">
        <v>0.10199999999999999</v>
      </c>
      <c r="EY19" s="9">
        <v>13.141999999999999</v>
      </c>
      <c r="EZ19" s="9">
        <v>7.484</v>
      </c>
      <c r="FA19" s="9">
        <v>5.6580000000000004</v>
      </c>
      <c r="FB19" s="9">
        <v>16.716999999999999</v>
      </c>
      <c r="FC19" s="9">
        <v>7.6959999999999997</v>
      </c>
      <c r="FD19" s="9">
        <v>9.0220000000000002</v>
      </c>
      <c r="FE19" s="9">
        <v>53.819000000000003</v>
      </c>
      <c r="FF19" s="9">
        <v>31.888999999999999</v>
      </c>
      <c r="FG19" s="9">
        <v>21.93</v>
      </c>
      <c r="FH19" s="9">
        <v>6.7519999999999998</v>
      </c>
      <c r="FI19" s="9">
        <v>2.302</v>
      </c>
      <c r="FJ19" s="9">
        <v>4.45</v>
      </c>
      <c r="FK19" s="9">
        <v>331.36900000000003</v>
      </c>
      <c r="FL19" s="9">
        <v>184.94399999999999</v>
      </c>
      <c r="FM19" s="9">
        <v>146.42500000000001</v>
      </c>
      <c r="FN19" s="9">
        <v>9.0329999999999995</v>
      </c>
      <c r="FO19" s="9">
        <v>5.532</v>
      </c>
      <c r="FP19" s="9">
        <v>3.5009999999999999</v>
      </c>
      <c r="FQ19" s="9">
        <v>329.08699999999999</v>
      </c>
      <c r="FR19" s="9">
        <v>181.714</v>
      </c>
      <c r="FS19" s="9">
        <v>147.37299999999999</v>
      </c>
      <c r="FT19" s="9">
        <v>13.417</v>
      </c>
      <c r="FU19" s="9">
        <v>6.6020000000000003</v>
      </c>
      <c r="FV19" s="9">
        <v>6.8140000000000001</v>
      </c>
      <c r="FW19" s="9">
        <v>2.3679999999999999</v>
      </c>
      <c r="FX19" s="9">
        <v>1.2310000000000001</v>
      </c>
      <c r="FY19" s="9">
        <v>1.137</v>
      </c>
      <c r="FZ19" s="9">
        <v>4.3840000000000003</v>
      </c>
      <c r="GA19" s="9">
        <v>1.07</v>
      </c>
      <c r="GB19" s="9">
        <v>3.3130000000000002</v>
      </c>
      <c r="GC19" s="9">
        <v>6.665</v>
      </c>
      <c r="GD19" s="9">
        <v>4.3010000000000002</v>
      </c>
      <c r="GE19" s="9">
        <v>2.3639999999999999</v>
      </c>
      <c r="GF19" s="9">
        <v>324.70400000000001</v>
      </c>
      <c r="GG19" s="9">
        <v>180.643</v>
      </c>
      <c r="GH19" s="9">
        <v>144.06</v>
      </c>
      <c r="GI19" s="9">
        <v>275.80200000000002</v>
      </c>
      <c r="GJ19" s="9">
        <v>182.57400000000001</v>
      </c>
      <c r="GK19" s="9">
        <v>93.227999999999994</v>
      </c>
      <c r="GL19" s="9">
        <v>158.62700000000001</v>
      </c>
      <c r="GM19" s="9">
        <v>108.526</v>
      </c>
      <c r="GN19" s="9">
        <v>50.100999999999999</v>
      </c>
      <c r="GO19" s="9">
        <v>6.8090000000000002</v>
      </c>
      <c r="GP19" s="9">
        <v>3.32</v>
      </c>
      <c r="GQ19" s="9">
        <v>3.4889999999999999</v>
      </c>
      <c r="GR19" s="9">
        <v>0.88500000000000001</v>
      </c>
      <c r="GS19" s="9">
        <v>0.83399999999999996</v>
      </c>
      <c r="GT19" s="9">
        <v>0.05</v>
      </c>
      <c r="GU19" s="9">
        <v>0.252</v>
      </c>
      <c r="GV19" s="9">
        <v>0.252</v>
      </c>
      <c r="GW19" s="9">
        <v>0</v>
      </c>
      <c r="GX19" s="9">
        <v>5.673</v>
      </c>
      <c r="GY19" s="9">
        <v>2.234</v>
      </c>
      <c r="GZ19" s="9">
        <v>3.4390000000000001</v>
      </c>
      <c r="HA19" s="9">
        <v>27.751999999999999</v>
      </c>
      <c r="HB19" s="9">
        <v>17.972999999999999</v>
      </c>
      <c r="HC19" s="9">
        <v>9.7789999999999999</v>
      </c>
      <c r="HD19" s="9">
        <v>4.758</v>
      </c>
      <c r="HE19" s="9">
        <v>4.758</v>
      </c>
      <c r="HF19" s="9">
        <v>0</v>
      </c>
      <c r="HG19" s="9">
        <v>11.06</v>
      </c>
      <c r="HH19" s="9">
        <v>8.8919999999999995</v>
      </c>
      <c r="HI19" s="9">
        <v>2.1669999999999998</v>
      </c>
      <c r="HJ19" s="9">
        <v>11.935</v>
      </c>
      <c r="HK19" s="9">
        <v>4.3230000000000004</v>
      </c>
      <c r="HL19" s="9">
        <v>7.6120000000000001</v>
      </c>
      <c r="HM19" s="9">
        <v>82.613</v>
      </c>
      <c r="HN19" s="9">
        <v>52.755000000000003</v>
      </c>
      <c r="HO19" s="9">
        <v>29.858000000000001</v>
      </c>
      <c r="HP19" s="9">
        <v>4293.2910000000002</v>
      </c>
      <c r="HQ19" s="9">
        <v>2244.6309999999999</v>
      </c>
      <c r="HR19" s="9">
        <v>2048.66</v>
      </c>
      <c r="HS19" s="9">
        <v>863.75400000000002</v>
      </c>
      <c r="HT19" s="9">
        <v>426.39400000000001</v>
      </c>
      <c r="HU19" s="9">
        <v>437.36</v>
      </c>
      <c r="HV19" s="9">
        <v>394.18299999999999</v>
      </c>
      <c r="HW19" s="9">
        <v>205.22499999999999</v>
      </c>
      <c r="HX19" s="9">
        <v>188.958</v>
      </c>
      <c r="HY19" s="9">
        <v>169.20699999999999</v>
      </c>
      <c r="HZ19" s="9">
        <v>91.936000000000007</v>
      </c>
      <c r="IA19" s="9">
        <v>77.271000000000001</v>
      </c>
      <c r="IB19" s="9">
        <v>221.07499999999999</v>
      </c>
      <c r="IC19" s="9">
        <v>111.866</v>
      </c>
      <c r="ID19" s="9">
        <v>109.209</v>
      </c>
      <c r="IE19" s="9">
        <v>219.82599999999999</v>
      </c>
      <c r="IF19" s="9">
        <v>117.514</v>
      </c>
      <c r="IG19" s="9">
        <v>102.312</v>
      </c>
      <c r="IH19" s="9">
        <v>169.86699999999999</v>
      </c>
      <c r="II19" s="9">
        <v>85.638999999999996</v>
      </c>
      <c r="IJ19" s="9">
        <v>84.227999999999994</v>
      </c>
      <c r="IK19" s="9">
        <v>150.80000000000001</v>
      </c>
      <c r="IL19" s="9">
        <v>87.646000000000001</v>
      </c>
      <c r="IM19" s="9">
        <v>63.154000000000003</v>
      </c>
      <c r="IN19" s="9">
        <v>122.36799999999999</v>
      </c>
      <c r="IO19" s="9">
        <v>61.555</v>
      </c>
      <c r="IP19" s="9">
        <v>60.814</v>
      </c>
      <c r="IQ19" s="9">
        <v>46.081000000000003</v>
      </c>
    </row>
    <row r="20" spans="1:251">
      <c r="A20" s="10">
        <v>45323</v>
      </c>
      <c r="B20" s="9">
        <v>255.191</v>
      </c>
      <c r="C20" s="9">
        <v>121.277</v>
      </c>
      <c r="D20" s="9">
        <v>133.91399999999999</v>
      </c>
      <c r="E20" s="9">
        <v>3003.623</v>
      </c>
      <c r="F20" s="9">
        <v>1455.8920000000001</v>
      </c>
      <c r="G20" s="9">
        <v>1547.731</v>
      </c>
      <c r="H20" s="9">
        <v>250.09700000000001</v>
      </c>
      <c r="I20" s="9">
        <v>112.34699999999999</v>
      </c>
      <c r="J20" s="9">
        <v>137.75</v>
      </c>
      <c r="K20" s="9">
        <v>3008.7159999999999</v>
      </c>
      <c r="L20" s="9">
        <v>1464.8219999999999</v>
      </c>
      <c r="M20" s="9">
        <v>1543.894</v>
      </c>
      <c r="N20" s="9">
        <v>379.15499999999997</v>
      </c>
      <c r="O20" s="9">
        <v>177.51400000000001</v>
      </c>
      <c r="P20" s="9">
        <v>201.64099999999999</v>
      </c>
      <c r="Q20" s="9">
        <v>126.133</v>
      </c>
      <c r="R20" s="9">
        <v>56.11</v>
      </c>
      <c r="S20" s="9">
        <v>70.022999999999996</v>
      </c>
      <c r="T20" s="9">
        <v>129.05799999999999</v>
      </c>
      <c r="U20" s="9">
        <v>65.167000000000002</v>
      </c>
      <c r="V20" s="9">
        <v>63.89</v>
      </c>
      <c r="W20" s="9">
        <v>123.964</v>
      </c>
      <c r="X20" s="9">
        <v>56.237000000000002</v>
      </c>
      <c r="Y20" s="9">
        <v>67.727000000000004</v>
      </c>
      <c r="Z20" s="9">
        <v>2879.6579999999999</v>
      </c>
      <c r="AA20" s="9">
        <v>1399.655</v>
      </c>
      <c r="AB20" s="9">
        <v>1480.0039999999999</v>
      </c>
      <c r="AC20" s="9">
        <v>969.28800000000001</v>
      </c>
      <c r="AD20" s="9">
        <v>606.04600000000005</v>
      </c>
      <c r="AE20" s="9">
        <v>363.24099999999999</v>
      </c>
      <c r="AF20" s="9">
        <v>619.44000000000005</v>
      </c>
      <c r="AG20" s="9">
        <v>397.19799999999998</v>
      </c>
      <c r="AH20" s="9">
        <v>222.24199999999999</v>
      </c>
      <c r="AI20" s="9">
        <v>30.991</v>
      </c>
      <c r="AJ20" s="9">
        <v>19.097999999999999</v>
      </c>
      <c r="AK20" s="9">
        <v>11.893000000000001</v>
      </c>
      <c r="AL20" s="9">
        <v>11.07</v>
      </c>
      <c r="AM20" s="9">
        <v>8.0239999999999991</v>
      </c>
      <c r="AN20" s="9">
        <v>3.0459999999999998</v>
      </c>
      <c r="AO20" s="9">
        <v>10.038</v>
      </c>
      <c r="AP20" s="9">
        <v>6.6749999999999998</v>
      </c>
      <c r="AQ20" s="9">
        <v>3.363</v>
      </c>
      <c r="AR20" s="9">
        <v>9.8829999999999991</v>
      </c>
      <c r="AS20" s="9">
        <v>4.399</v>
      </c>
      <c r="AT20" s="9">
        <v>5.484</v>
      </c>
      <c r="AU20" s="9">
        <v>55.738999999999997</v>
      </c>
      <c r="AV20" s="9">
        <v>28.91</v>
      </c>
      <c r="AW20" s="9">
        <v>26.83</v>
      </c>
      <c r="AX20" s="9">
        <v>20.853000000000002</v>
      </c>
      <c r="AY20" s="9">
        <v>11.093999999999999</v>
      </c>
      <c r="AZ20" s="9">
        <v>9.7590000000000003</v>
      </c>
      <c r="BA20" s="9">
        <v>14.534000000000001</v>
      </c>
      <c r="BB20" s="9">
        <v>7.032</v>
      </c>
      <c r="BC20" s="9">
        <v>7.5019999999999998</v>
      </c>
      <c r="BD20" s="9">
        <v>20.353000000000002</v>
      </c>
      <c r="BE20" s="9">
        <v>10.782999999999999</v>
      </c>
      <c r="BF20" s="9">
        <v>9.5690000000000008</v>
      </c>
      <c r="BG20" s="9">
        <v>263.11799999999999</v>
      </c>
      <c r="BH20" s="9">
        <v>160.84100000000001</v>
      </c>
      <c r="BI20" s="9">
        <v>102.277</v>
      </c>
      <c r="BJ20" s="9">
        <v>733.16600000000005</v>
      </c>
      <c r="BK20" s="9">
        <v>437.601</v>
      </c>
      <c r="BL20" s="9">
        <v>295.565</v>
      </c>
      <c r="BM20" s="9">
        <v>38.856999999999999</v>
      </c>
      <c r="BN20" s="9">
        <v>24.696999999999999</v>
      </c>
      <c r="BO20" s="9">
        <v>14.16</v>
      </c>
      <c r="BP20" s="9">
        <v>12.677</v>
      </c>
      <c r="BQ20" s="9">
        <v>7.4349999999999996</v>
      </c>
      <c r="BR20" s="9">
        <v>5.242</v>
      </c>
      <c r="BS20" s="9">
        <v>6.875</v>
      </c>
      <c r="BT20" s="9">
        <v>4.9429999999999996</v>
      </c>
      <c r="BU20" s="9">
        <v>1.9319999999999999</v>
      </c>
      <c r="BV20" s="9">
        <v>5.8019999999999996</v>
      </c>
      <c r="BW20" s="9">
        <v>2.492</v>
      </c>
      <c r="BX20" s="9">
        <v>3.31</v>
      </c>
      <c r="BY20" s="9">
        <v>9.3469999999999995</v>
      </c>
      <c r="BZ20" s="9">
        <v>5.9390000000000001</v>
      </c>
      <c r="CA20" s="9">
        <v>3.4079999999999999</v>
      </c>
      <c r="CB20" s="9">
        <v>3.33</v>
      </c>
      <c r="CC20" s="9">
        <v>1.496</v>
      </c>
      <c r="CD20" s="9">
        <v>1.8340000000000001</v>
      </c>
      <c r="CE20" s="9">
        <v>4.5999999999999996</v>
      </c>
      <c r="CF20" s="9">
        <v>4.069</v>
      </c>
      <c r="CG20" s="9">
        <v>0.53100000000000003</v>
      </c>
      <c r="CH20" s="9">
        <v>0.42699999999999999</v>
      </c>
      <c r="CI20" s="9">
        <v>6.9000000000000006E-2</v>
      </c>
      <c r="CJ20" s="9">
        <v>0.35699999999999998</v>
      </c>
      <c r="CK20" s="9">
        <v>0.35699999999999998</v>
      </c>
      <c r="CL20" s="9">
        <v>0</v>
      </c>
      <c r="CM20" s="9">
        <v>0.35699999999999998</v>
      </c>
      <c r="CN20" s="9">
        <v>6.9000000000000006E-2</v>
      </c>
      <c r="CO20" s="9">
        <v>6.9000000000000006E-2</v>
      </c>
      <c r="CP20" s="9">
        <v>0</v>
      </c>
      <c r="CQ20" s="9">
        <v>0</v>
      </c>
      <c r="CR20" s="9">
        <v>0</v>
      </c>
      <c r="CS20" s="9">
        <v>0</v>
      </c>
      <c r="CT20" s="9">
        <v>7.65</v>
      </c>
      <c r="CU20" s="9">
        <v>3.2959999999999998</v>
      </c>
      <c r="CV20" s="9">
        <v>4.3540000000000001</v>
      </c>
      <c r="CW20" s="9">
        <v>1.79</v>
      </c>
      <c r="CX20" s="9">
        <v>0.81100000000000005</v>
      </c>
      <c r="CY20" s="9">
        <v>0.97899999999999998</v>
      </c>
      <c r="CZ20" s="9">
        <v>4.2060000000000004</v>
      </c>
      <c r="DA20" s="9">
        <v>1.8440000000000001</v>
      </c>
      <c r="DB20" s="9">
        <v>2.3620000000000001</v>
      </c>
      <c r="DC20" s="9">
        <v>1.6539999999999999</v>
      </c>
      <c r="DD20" s="9">
        <v>0.64100000000000001</v>
      </c>
      <c r="DE20" s="9">
        <v>1.0129999999999999</v>
      </c>
      <c r="DF20" s="9">
        <v>5.8280000000000003</v>
      </c>
      <c r="DG20" s="9">
        <v>3.427</v>
      </c>
      <c r="DH20" s="9">
        <v>2.4020000000000001</v>
      </c>
      <c r="DI20" s="9">
        <v>6.8490000000000002</v>
      </c>
      <c r="DJ20" s="9">
        <v>4.008</v>
      </c>
      <c r="DK20" s="9">
        <v>2.84</v>
      </c>
      <c r="DL20" s="9">
        <v>26.18</v>
      </c>
      <c r="DM20" s="9">
        <v>17.262</v>
      </c>
      <c r="DN20" s="9">
        <v>8.9179999999999993</v>
      </c>
      <c r="DO20" s="9">
        <v>694.31</v>
      </c>
      <c r="DP20" s="9">
        <v>412.904</v>
      </c>
      <c r="DQ20" s="9">
        <v>281.40499999999997</v>
      </c>
      <c r="DR20" s="9">
        <v>411.54599999999999</v>
      </c>
      <c r="DS20" s="9">
        <v>223.20500000000001</v>
      </c>
      <c r="DT20" s="9">
        <v>188.34200000000001</v>
      </c>
      <c r="DU20" s="9">
        <v>403.34699999999998</v>
      </c>
      <c r="DV20" s="9">
        <v>218.81399999999999</v>
      </c>
      <c r="DW20" s="9">
        <v>184.53299999999999</v>
      </c>
      <c r="DX20" s="9">
        <v>5.2229999999999999</v>
      </c>
      <c r="DY20" s="9">
        <v>2.59</v>
      </c>
      <c r="DZ20" s="9">
        <v>2.633</v>
      </c>
      <c r="EA20" s="9">
        <v>2.677</v>
      </c>
      <c r="EB20" s="9">
        <v>1.8009999999999999</v>
      </c>
      <c r="EC20" s="9">
        <v>0.875</v>
      </c>
      <c r="ED20" s="9">
        <v>304.84800000000001</v>
      </c>
      <c r="EE20" s="9">
        <v>167.82300000000001</v>
      </c>
      <c r="EF20" s="9">
        <v>137.02500000000001</v>
      </c>
      <c r="EG20" s="9">
        <v>14.728</v>
      </c>
      <c r="EH20" s="9">
        <v>6.3470000000000004</v>
      </c>
      <c r="EI20" s="9">
        <v>8.3810000000000002</v>
      </c>
      <c r="EJ20" s="9">
        <v>1.8640000000000001</v>
      </c>
      <c r="EK20" s="9">
        <v>0.97399999999999998</v>
      </c>
      <c r="EL20" s="9">
        <v>0.89</v>
      </c>
      <c r="EM20" s="9">
        <v>3.0579999999999998</v>
      </c>
      <c r="EN20" s="9">
        <v>1.554</v>
      </c>
      <c r="EO20" s="9">
        <v>1.504</v>
      </c>
      <c r="EP20" s="9">
        <v>9.8059999999999992</v>
      </c>
      <c r="EQ20" s="9">
        <v>3.819</v>
      </c>
      <c r="ER20" s="9">
        <v>5.9870000000000001</v>
      </c>
      <c r="ES20" s="9">
        <v>31.568999999999999</v>
      </c>
      <c r="ET20" s="9">
        <v>14.420999999999999</v>
      </c>
      <c r="EU20" s="9">
        <v>17.149000000000001</v>
      </c>
      <c r="EV20" s="9">
        <v>4.8570000000000002</v>
      </c>
      <c r="EW20" s="9">
        <v>3.044</v>
      </c>
      <c r="EX20" s="9">
        <v>1.8129999999999999</v>
      </c>
      <c r="EY20" s="9">
        <v>15.003</v>
      </c>
      <c r="EZ20" s="9">
        <v>8.9510000000000005</v>
      </c>
      <c r="FA20" s="9">
        <v>6.0519999999999996</v>
      </c>
      <c r="FB20" s="9">
        <v>11.709</v>
      </c>
      <c r="FC20" s="9">
        <v>2.4249999999999998</v>
      </c>
      <c r="FD20" s="9">
        <v>9.2840000000000007</v>
      </c>
      <c r="FE20" s="9">
        <v>60.401000000000003</v>
      </c>
      <c r="FF20" s="9">
        <v>34.615000000000002</v>
      </c>
      <c r="FG20" s="9">
        <v>25.786999999999999</v>
      </c>
      <c r="FH20" s="9">
        <v>12.058999999999999</v>
      </c>
      <c r="FI20" s="9">
        <v>4.673</v>
      </c>
      <c r="FJ20" s="9">
        <v>7.3860000000000001</v>
      </c>
      <c r="FK20" s="9">
        <v>399.48700000000002</v>
      </c>
      <c r="FL20" s="9">
        <v>218.53100000000001</v>
      </c>
      <c r="FM20" s="9">
        <v>180.95599999999999</v>
      </c>
      <c r="FN20" s="9">
        <v>13.487</v>
      </c>
      <c r="FO20" s="9">
        <v>5.5229999999999997</v>
      </c>
      <c r="FP20" s="9">
        <v>7.9640000000000004</v>
      </c>
      <c r="FQ20" s="9">
        <v>398.05900000000003</v>
      </c>
      <c r="FR20" s="9">
        <v>217.68100000000001</v>
      </c>
      <c r="FS20" s="9">
        <v>180.37799999999999</v>
      </c>
      <c r="FT20" s="9">
        <v>18.010000000000002</v>
      </c>
      <c r="FU20" s="9">
        <v>7.6070000000000002</v>
      </c>
      <c r="FV20" s="9">
        <v>10.403</v>
      </c>
      <c r="FW20" s="9">
        <v>7.5359999999999996</v>
      </c>
      <c r="FX20" s="9">
        <v>2.59</v>
      </c>
      <c r="FY20" s="9">
        <v>4.9470000000000001</v>
      </c>
      <c r="FZ20" s="9">
        <v>4.5229999999999997</v>
      </c>
      <c r="GA20" s="9">
        <v>2.0840000000000001</v>
      </c>
      <c r="GB20" s="9">
        <v>2.4390000000000001</v>
      </c>
      <c r="GC20" s="9">
        <v>5.9509999999999996</v>
      </c>
      <c r="GD20" s="9">
        <v>2.9340000000000002</v>
      </c>
      <c r="GE20" s="9">
        <v>3.0169999999999999</v>
      </c>
      <c r="GF20" s="9">
        <v>393.536</v>
      </c>
      <c r="GG20" s="9">
        <v>215.59800000000001</v>
      </c>
      <c r="GH20" s="9">
        <v>177.93899999999999</v>
      </c>
      <c r="GI20" s="9">
        <v>282.76299999999998</v>
      </c>
      <c r="GJ20" s="9">
        <v>189.7</v>
      </c>
      <c r="GK20" s="9">
        <v>93.063999999999993</v>
      </c>
      <c r="GL20" s="9">
        <v>167.31899999999999</v>
      </c>
      <c r="GM20" s="9">
        <v>112.797</v>
      </c>
      <c r="GN20" s="9">
        <v>54.521999999999998</v>
      </c>
      <c r="GO20" s="9">
        <v>4.2859999999999996</v>
      </c>
      <c r="GP20" s="9">
        <v>3.3660000000000001</v>
      </c>
      <c r="GQ20" s="9">
        <v>0.92100000000000004</v>
      </c>
      <c r="GR20" s="9">
        <v>1.6020000000000001</v>
      </c>
      <c r="GS20" s="9">
        <v>1.468</v>
      </c>
      <c r="GT20" s="9">
        <v>0.13400000000000001</v>
      </c>
      <c r="GU20" s="9">
        <v>1.8280000000000001</v>
      </c>
      <c r="GV20" s="9">
        <v>1.103</v>
      </c>
      <c r="GW20" s="9">
        <v>0.72599999999999998</v>
      </c>
      <c r="GX20" s="9">
        <v>0.85599999999999998</v>
      </c>
      <c r="GY20" s="9">
        <v>0.79500000000000004</v>
      </c>
      <c r="GZ20" s="9">
        <v>6.0999999999999999E-2</v>
      </c>
      <c r="HA20" s="9">
        <v>21.908000000000001</v>
      </c>
      <c r="HB20" s="9">
        <v>14.58</v>
      </c>
      <c r="HC20" s="9">
        <v>7.3280000000000003</v>
      </c>
      <c r="HD20" s="9">
        <v>4.8289999999999997</v>
      </c>
      <c r="HE20" s="9">
        <v>3.194</v>
      </c>
      <c r="HF20" s="9">
        <v>1.6359999999999999</v>
      </c>
      <c r="HG20" s="9">
        <v>7.8310000000000004</v>
      </c>
      <c r="HH20" s="9">
        <v>5.6</v>
      </c>
      <c r="HI20" s="9">
        <v>2.2309999999999999</v>
      </c>
      <c r="HJ20" s="9">
        <v>9.2469999999999999</v>
      </c>
      <c r="HK20" s="9">
        <v>5.7859999999999996</v>
      </c>
      <c r="HL20" s="9">
        <v>3.4609999999999999</v>
      </c>
      <c r="HM20" s="9">
        <v>89.25</v>
      </c>
      <c r="HN20" s="9">
        <v>58.957999999999998</v>
      </c>
      <c r="HO20" s="9">
        <v>30.292000000000002</v>
      </c>
      <c r="HP20" s="9">
        <v>4379.6880000000001</v>
      </c>
      <c r="HQ20" s="9">
        <v>2292.8780000000002</v>
      </c>
      <c r="HR20" s="9">
        <v>2086.81</v>
      </c>
      <c r="HS20" s="9">
        <v>778.55399999999997</v>
      </c>
      <c r="HT20" s="9">
        <v>413.90899999999999</v>
      </c>
      <c r="HU20" s="9">
        <v>364.64499999999998</v>
      </c>
      <c r="HV20" s="9">
        <v>332.57900000000001</v>
      </c>
      <c r="HW20" s="9">
        <v>184.70400000000001</v>
      </c>
      <c r="HX20" s="9">
        <v>147.875</v>
      </c>
      <c r="HY20" s="9">
        <v>150.58000000000001</v>
      </c>
      <c r="HZ20" s="9">
        <v>87.076999999999998</v>
      </c>
      <c r="IA20" s="9">
        <v>63.503</v>
      </c>
      <c r="IB20" s="9">
        <v>177.65600000000001</v>
      </c>
      <c r="IC20" s="9">
        <v>95.805999999999997</v>
      </c>
      <c r="ID20" s="9">
        <v>81.850999999999999</v>
      </c>
      <c r="IE20" s="9">
        <v>184.572</v>
      </c>
      <c r="IF20" s="9">
        <v>106.682</v>
      </c>
      <c r="IG20" s="9">
        <v>77.89</v>
      </c>
      <c r="IH20" s="9">
        <v>146.08699999999999</v>
      </c>
      <c r="II20" s="9">
        <v>77.423000000000002</v>
      </c>
      <c r="IJ20" s="9">
        <v>68.664000000000001</v>
      </c>
      <c r="IK20" s="9">
        <v>129.13800000000001</v>
      </c>
      <c r="IL20" s="9">
        <v>73.302000000000007</v>
      </c>
      <c r="IM20" s="9">
        <v>55.835999999999999</v>
      </c>
      <c r="IN20" s="9">
        <v>118.238</v>
      </c>
      <c r="IO20" s="9">
        <v>62.511000000000003</v>
      </c>
      <c r="IP20" s="9">
        <v>55.726999999999997</v>
      </c>
      <c r="IQ20" s="9">
        <v>36.793999999999997</v>
      </c>
    </row>
    <row r="21" spans="1:251">
      <c r="A21" s="10">
        <v>45689</v>
      </c>
      <c r="B21" s="9">
        <v>254.68899999999999</v>
      </c>
      <c r="C21" s="9">
        <v>109.367</v>
      </c>
      <c r="D21" s="9">
        <v>145.322</v>
      </c>
      <c r="E21" s="9">
        <v>3143.7260000000001</v>
      </c>
      <c r="F21" s="9">
        <v>1535.683</v>
      </c>
      <c r="G21" s="9">
        <v>1608.0429999999999</v>
      </c>
      <c r="H21" s="9">
        <v>257.77499999999998</v>
      </c>
      <c r="I21" s="9">
        <v>117.468</v>
      </c>
      <c r="J21" s="9">
        <v>140.30799999999999</v>
      </c>
      <c r="K21" s="9">
        <v>3140.6390000000001</v>
      </c>
      <c r="L21" s="9">
        <v>1527.5830000000001</v>
      </c>
      <c r="M21" s="9">
        <v>1613.057</v>
      </c>
      <c r="N21" s="9">
        <v>391.077</v>
      </c>
      <c r="O21" s="9">
        <v>176.482</v>
      </c>
      <c r="P21" s="9">
        <v>214.595</v>
      </c>
      <c r="Q21" s="9">
        <v>121.387</v>
      </c>
      <c r="R21" s="9">
        <v>50.353000000000002</v>
      </c>
      <c r="S21" s="9">
        <v>71.034000000000006</v>
      </c>
      <c r="T21" s="9">
        <v>133.30099999999999</v>
      </c>
      <c r="U21" s="9">
        <v>59.014000000000003</v>
      </c>
      <c r="V21" s="9">
        <v>74.287000000000006</v>
      </c>
      <c r="W21" s="9">
        <v>136.38800000000001</v>
      </c>
      <c r="X21" s="9">
        <v>67.114999999999995</v>
      </c>
      <c r="Y21" s="9">
        <v>69.272999999999996</v>
      </c>
      <c r="Z21" s="9">
        <v>3007.3380000000002</v>
      </c>
      <c r="AA21" s="9">
        <v>1468.569</v>
      </c>
      <c r="AB21" s="9">
        <v>1538.77</v>
      </c>
      <c r="AC21" s="9">
        <v>916.94100000000003</v>
      </c>
      <c r="AD21" s="9">
        <v>598.71</v>
      </c>
      <c r="AE21" s="9">
        <v>318.23099999999999</v>
      </c>
      <c r="AF21" s="9">
        <v>572.255</v>
      </c>
      <c r="AG21" s="9">
        <v>380.28800000000001</v>
      </c>
      <c r="AH21" s="9">
        <v>191.96700000000001</v>
      </c>
      <c r="AI21" s="9">
        <v>35.121000000000002</v>
      </c>
      <c r="AJ21" s="9">
        <v>16.696999999999999</v>
      </c>
      <c r="AK21" s="9">
        <v>18.423999999999999</v>
      </c>
      <c r="AL21" s="9">
        <v>13.867000000000001</v>
      </c>
      <c r="AM21" s="9">
        <v>8.4440000000000008</v>
      </c>
      <c r="AN21" s="9">
        <v>5.423</v>
      </c>
      <c r="AO21" s="9">
        <v>7.1029999999999998</v>
      </c>
      <c r="AP21" s="9">
        <v>4.2949999999999999</v>
      </c>
      <c r="AQ21" s="9">
        <v>2.8079999999999998</v>
      </c>
      <c r="AR21" s="9">
        <v>14.151</v>
      </c>
      <c r="AS21" s="9">
        <v>3.9590000000000001</v>
      </c>
      <c r="AT21" s="9">
        <v>10.192</v>
      </c>
      <c r="AU21" s="9">
        <v>44.424999999999997</v>
      </c>
      <c r="AV21" s="9">
        <v>22.956</v>
      </c>
      <c r="AW21" s="9">
        <v>21.469000000000001</v>
      </c>
      <c r="AX21" s="9">
        <v>17.18</v>
      </c>
      <c r="AY21" s="9">
        <v>11.699</v>
      </c>
      <c r="AZ21" s="9">
        <v>5.48</v>
      </c>
      <c r="BA21" s="9">
        <v>10.471</v>
      </c>
      <c r="BB21" s="9">
        <v>5.883</v>
      </c>
      <c r="BC21" s="9">
        <v>4.5880000000000001</v>
      </c>
      <c r="BD21" s="9">
        <v>16.774999999999999</v>
      </c>
      <c r="BE21" s="9">
        <v>5.3739999999999997</v>
      </c>
      <c r="BF21" s="9">
        <v>11.401</v>
      </c>
      <c r="BG21" s="9">
        <v>265.14</v>
      </c>
      <c r="BH21" s="9">
        <v>178.768</v>
      </c>
      <c r="BI21" s="9">
        <v>86.372</v>
      </c>
      <c r="BJ21" s="9">
        <v>728.61800000000005</v>
      </c>
      <c r="BK21" s="9">
        <v>410.28199999999998</v>
      </c>
      <c r="BL21" s="9">
        <v>318.33600000000001</v>
      </c>
      <c r="BM21" s="9">
        <v>31.867000000000001</v>
      </c>
      <c r="BN21" s="9">
        <v>18.306999999999999</v>
      </c>
      <c r="BO21" s="9">
        <v>13.56</v>
      </c>
      <c r="BP21" s="9">
        <v>7.7809999999999997</v>
      </c>
      <c r="BQ21" s="9">
        <v>4.5860000000000003</v>
      </c>
      <c r="BR21" s="9">
        <v>3.1960000000000002</v>
      </c>
      <c r="BS21" s="9">
        <v>4.4450000000000003</v>
      </c>
      <c r="BT21" s="9">
        <v>3.089</v>
      </c>
      <c r="BU21" s="9">
        <v>1.357</v>
      </c>
      <c r="BV21" s="9">
        <v>3.3359999999999999</v>
      </c>
      <c r="BW21" s="9">
        <v>1.4970000000000001</v>
      </c>
      <c r="BX21" s="9">
        <v>1.839</v>
      </c>
      <c r="BY21" s="9">
        <v>4.7560000000000002</v>
      </c>
      <c r="BZ21" s="9">
        <v>3.16</v>
      </c>
      <c r="CA21" s="9">
        <v>1.5960000000000001</v>
      </c>
      <c r="CB21" s="9">
        <v>3.0249999999999999</v>
      </c>
      <c r="CC21" s="9">
        <v>1.425</v>
      </c>
      <c r="CD21" s="9">
        <v>1.599</v>
      </c>
      <c r="CE21" s="9">
        <v>2.2320000000000002</v>
      </c>
      <c r="CF21" s="9">
        <v>1.274</v>
      </c>
      <c r="CG21" s="9">
        <v>0.95699999999999996</v>
      </c>
      <c r="CH21" s="9">
        <v>2.8450000000000002</v>
      </c>
      <c r="CI21" s="9">
        <v>2.343</v>
      </c>
      <c r="CJ21" s="9">
        <v>0.502</v>
      </c>
      <c r="CK21" s="9">
        <v>1.764</v>
      </c>
      <c r="CL21" s="9">
        <v>1.262</v>
      </c>
      <c r="CM21" s="9">
        <v>0.502</v>
      </c>
      <c r="CN21" s="9">
        <v>0.41499999999999998</v>
      </c>
      <c r="CO21" s="9">
        <v>0.41499999999999998</v>
      </c>
      <c r="CP21" s="9">
        <v>0</v>
      </c>
      <c r="CQ21" s="9">
        <v>0.66600000000000004</v>
      </c>
      <c r="CR21" s="9">
        <v>0.66600000000000004</v>
      </c>
      <c r="CS21" s="9">
        <v>0</v>
      </c>
      <c r="CT21" s="9">
        <v>2.7040000000000002</v>
      </c>
      <c r="CU21" s="9">
        <v>0.96799999999999997</v>
      </c>
      <c r="CV21" s="9">
        <v>1.736</v>
      </c>
      <c r="CW21" s="9">
        <v>1.024</v>
      </c>
      <c r="CX21" s="9">
        <v>0.33100000000000002</v>
      </c>
      <c r="CY21" s="9">
        <v>0.69299999999999995</v>
      </c>
      <c r="CZ21" s="9">
        <v>1.1879999999999999</v>
      </c>
      <c r="DA21" s="9">
        <v>0.14499999999999999</v>
      </c>
      <c r="DB21" s="9">
        <v>1.0429999999999999</v>
      </c>
      <c r="DC21" s="9">
        <v>0.49199999999999999</v>
      </c>
      <c r="DD21" s="9">
        <v>0.49199999999999999</v>
      </c>
      <c r="DE21" s="9">
        <v>0</v>
      </c>
      <c r="DF21" s="9">
        <v>5.8019999999999996</v>
      </c>
      <c r="DG21" s="9">
        <v>4.5860000000000003</v>
      </c>
      <c r="DH21" s="9">
        <v>1.2170000000000001</v>
      </c>
      <c r="DI21" s="9">
        <v>1.9790000000000001</v>
      </c>
      <c r="DJ21" s="9">
        <v>0</v>
      </c>
      <c r="DK21" s="9">
        <v>1.9790000000000001</v>
      </c>
      <c r="DL21" s="9">
        <v>24.085999999999999</v>
      </c>
      <c r="DM21" s="9">
        <v>13.721</v>
      </c>
      <c r="DN21" s="9">
        <v>10.365</v>
      </c>
      <c r="DO21" s="9">
        <v>696.75099999999998</v>
      </c>
      <c r="DP21" s="9">
        <v>391.97500000000002</v>
      </c>
      <c r="DQ21" s="9">
        <v>304.77600000000001</v>
      </c>
      <c r="DR21" s="9">
        <v>421.09199999999998</v>
      </c>
      <c r="DS21" s="9">
        <v>203.47499999999999</v>
      </c>
      <c r="DT21" s="9">
        <v>217.61699999999999</v>
      </c>
      <c r="DU21" s="9">
        <v>414.959</v>
      </c>
      <c r="DV21" s="9">
        <v>198.92699999999999</v>
      </c>
      <c r="DW21" s="9">
        <v>216.03100000000001</v>
      </c>
      <c r="DX21" s="9">
        <v>3.1040000000000001</v>
      </c>
      <c r="DY21" s="9">
        <v>2.9750000000000001</v>
      </c>
      <c r="DZ21" s="9">
        <v>0.13</v>
      </c>
      <c r="EA21" s="9">
        <v>2.6219999999999999</v>
      </c>
      <c r="EB21" s="9">
        <v>1.1659999999999999</v>
      </c>
      <c r="EC21" s="9">
        <v>1.4570000000000001</v>
      </c>
      <c r="ED21" s="9">
        <v>321.077</v>
      </c>
      <c r="EE21" s="9">
        <v>160.95099999999999</v>
      </c>
      <c r="EF21" s="9">
        <v>160.126</v>
      </c>
      <c r="EG21" s="9">
        <v>10.757999999999999</v>
      </c>
      <c r="EH21" s="9">
        <v>3.0569999999999999</v>
      </c>
      <c r="EI21" s="9">
        <v>7.7</v>
      </c>
      <c r="EJ21" s="9">
        <v>2.363</v>
      </c>
      <c r="EK21" s="9">
        <v>0.97499999999999998</v>
      </c>
      <c r="EL21" s="9">
        <v>1.3879999999999999</v>
      </c>
      <c r="EM21" s="9">
        <v>0.52800000000000002</v>
      </c>
      <c r="EN21" s="9">
        <v>0.52800000000000002</v>
      </c>
      <c r="EO21" s="9">
        <v>0</v>
      </c>
      <c r="EP21" s="9">
        <v>7.867</v>
      </c>
      <c r="EQ21" s="9">
        <v>1.554</v>
      </c>
      <c r="ER21" s="9">
        <v>6.3129999999999997</v>
      </c>
      <c r="ES21" s="9">
        <v>33.319000000000003</v>
      </c>
      <c r="ET21" s="9">
        <v>13.154</v>
      </c>
      <c r="EU21" s="9">
        <v>20.164000000000001</v>
      </c>
      <c r="EV21" s="9">
        <v>1.8979999999999999</v>
      </c>
      <c r="EW21" s="9">
        <v>0.39400000000000002</v>
      </c>
      <c r="EX21" s="9">
        <v>1.5029999999999999</v>
      </c>
      <c r="EY21" s="9">
        <v>13.539</v>
      </c>
      <c r="EZ21" s="9">
        <v>7.4240000000000004</v>
      </c>
      <c r="FA21" s="9">
        <v>6.1150000000000002</v>
      </c>
      <c r="FB21" s="9">
        <v>17.882000000000001</v>
      </c>
      <c r="FC21" s="9">
        <v>5.3360000000000003</v>
      </c>
      <c r="FD21" s="9">
        <v>12.545999999999999</v>
      </c>
      <c r="FE21" s="9">
        <v>55.938000000000002</v>
      </c>
      <c r="FF21" s="9">
        <v>26.312000000000001</v>
      </c>
      <c r="FG21" s="9">
        <v>29.626999999999999</v>
      </c>
      <c r="FH21" s="9">
        <v>10.901</v>
      </c>
      <c r="FI21" s="9">
        <v>4.3310000000000004</v>
      </c>
      <c r="FJ21" s="9">
        <v>6.57</v>
      </c>
      <c r="FK21" s="9">
        <v>410.19099999999997</v>
      </c>
      <c r="FL21" s="9">
        <v>199.14400000000001</v>
      </c>
      <c r="FM21" s="9">
        <v>211.048</v>
      </c>
      <c r="FN21" s="9">
        <v>10.685</v>
      </c>
      <c r="FO21" s="9">
        <v>6.5990000000000002</v>
      </c>
      <c r="FP21" s="9">
        <v>4.0860000000000003</v>
      </c>
      <c r="FQ21" s="9">
        <v>410.40699999999998</v>
      </c>
      <c r="FR21" s="9">
        <v>196.876</v>
      </c>
      <c r="FS21" s="9">
        <v>213.53100000000001</v>
      </c>
      <c r="FT21" s="9">
        <v>17.106999999999999</v>
      </c>
      <c r="FU21" s="9">
        <v>9.2449999999999992</v>
      </c>
      <c r="FV21" s="9">
        <v>7.8609999999999998</v>
      </c>
      <c r="FW21" s="9">
        <v>4.4790000000000001</v>
      </c>
      <c r="FX21" s="9">
        <v>1.6839999999999999</v>
      </c>
      <c r="FY21" s="9">
        <v>2.7949999999999999</v>
      </c>
      <c r="FZ21" s="9">
        <v>6.4219999999999997</v>
      </c>
      <c r="GA21" s="9">
        <v>2.6469999999999998</v>
      </c>
      <c r="GB21" s="9">
        <v>3.7749999999999999</v>
      </c>
      <c r="GC21" s="9">
        <v>6.2060000000000004</v>
      </c>
      <c r="GD21" s="9">
        <v>4.9139999999999997</v>
      </c>
      <c r="GE21" s="9">
        <v>1.292</v>
      </c>
      <c r="GF21" s="9">
        <v>403.98599999999999</v>
      </c>
      <c r="GG21" s="9">
        <v>194.22900000000001</v>
      </c>
      <c r="GH21" s="9">
        <v>209.756</v>
      </c>
      <c r="GI21" s="9">
        <v>275.65800000000002</v>
      </c>
      <c r="GJ21" s="9">
        <v>188.5</v>
      </c>
      <c r="GK21" s="9">
        <v>87.158000000000001</v>
      </c>
      <c r="GL21" s="9">
        <v>165.917</v>
      </c>
      <c r="GM21" s="9">
        <v>115.92700000000001</v>
      </c>
      <c r="GN21" s="9">
        <v>49.99</v>
      </c>
      <c r="GO21" s="9">
        <v>4.7619999999999996</v>
      </c>
      <c r="GP21" s="9">
        <v>4.0869999999999997</v>
      </c>
      <c r="GQ21" s="9">
        <v>0.67500000000000004</v>
      </c>
      <c r="GR21" s="9">
        <v>1.754</v>
      </c>
      <c r="GS21" s="9">
        <v>1.754</v>
      </c>
      <c r="GT21" s="9">
        <v>0</v>
      </c>
      <c r="GU21" s="9">
        <v>1.3919999999999999</v>
      </c>
      <c r="GV21" s="9">
        <v>1.3919999999999999</v>
      </c>
      <c r="GW21" s="9">
        <v>0</v>
      </c>
      <c r="GX21" s="9">
        <v>1.6160000000000001</v>
      </c>
      <c r="GY21" s="9">
        <v>0.94099999999999995</v>
      </c>
      <c r="GZ21" s="9">
        <v>0.67500000000000004</v>
      </c>
      <c r="HA21" s="9">
        <v>20.69</v>
      </c>
      <c r="HB21" s="9">
        <v>12.355</v>
      </c>
      <c r="HC21" s="9">
        <v>8.3350000000000009</v>
      </c>
      <c r="HD21" s="9">
        <v>2.093</v>
      </c>
      <c r="HE21" s="9">
        <v>2.093</v>
      </c>
      <c r="HF21" s="9">
        <v>0</v>
      </c>
      <c r="HG21" s="9">
        <v>5.6879999999999997</v>
      </c>
      <c r="HH21" s="9">
        <v>3.5230000000000001</v>
      </c>
      <c r="HI21" s="9">
        <v>2.165</v>
      </c>
      <c r="HJ21" s="9">
        <v>12.909000000000001</v>
      </c>
      <c r="HK21" s="9">
        <v>6.7389999999999999</v>
      </c>
      <c r="HL21" s="9">
        <v>6.17</v>
      </c>
      <c r="HM21" s="9">
        <v>84.289000000000001</v>
      </c>
      <c r="HN21" s="9">
        <v>56.131999999999998</v>
      </c>
      <c r="HO21" s="9">
        <v>28.158000000000001</v>
      </c>
      <c r="HP21" s="9">
        <v>4466.1899999999996</v>
      </c>
      <c r="HQ21" s="9">
        <v>2317.2800000000002</v>
      </c>
      <c r="HR21" s="9">
        <v>2148.9090000000001</v>
      </c>
      <c r="HS21" s="9">
        <v>703.56899999999996</v>
      </c>
      <c r="HT21" s="9">
        <v>344.20299999999997</v>
      </c>
      <c r="HU21" s="9">
        <v>359.36599999999999</v>
      </c>
      <c r="HV21" s="9">
        <v>303.43400000000003</v>
      </c>
      <c r="HW21" s="9">
        <v>156.4</v>
      </c>
      <c r="HX21" s="9">
        <v>147.03299999999999</v>
      </c>
      <c r="HY21" s="9">
        <v>142.11500000000001</v>
      </c>
      <c r="HZ21" s="9">
        <v>79.852999999999994</v>
      </c>
      <c r="IA21" s="9">
        <v>62.262</v>
      </c>
      <c r="IB21" s="9">
        <v>159.916</v>
      </c>
      <c r="IC21" s="9">
        <v>75.926000000000002</v>
      </c>
      <c r="ID21" s="9">
        <v>83.99</v>
      </c>
      <c r="IE21" s="9">
        <v>178.71199999999999</v>
      </c>
      <c r="IF21" s="9">
        <v>96.817999999999998</v>
      </c>
      <c r="IG21" s="9">
        <v>81.894000000000005</v>
      </c>
      <c r="IH21" s="9">
        <v>123.94</v>
      </c>
      <c r="II21" s="9">
        <v>59.582999999999998</v>
      </c>
      <c r="IJ21" s="9">
        <v>64.356999999999999</v>
      </c>
      <c r="IK21" s="9">
        <v>127.61799999999999</v>
      </c>
      <c r="IL21" s="9">
        <v>72.212999999999994</v>
      </c>
      <c r="IM21" s="9">
        <v>55.405000000000001</v>
      </c>
      <c r="IN21" s="9">
        <v>83.373999999999995</v>
      </c>
      <c r="IO21" s="9">
        <v>37.521999999999998</v>
      </c>
      <c r="IP21" s="9">
        <v>45.853000000000002</v>
      </c>
      <c r="IQ21" s="9">
        <v>23.725999999999999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1886</v>
      </c>
      <c r="C1" s="3" t="s">
        <v>1887</v>
      </c>
      <c r="D1" s="3" t="s">
        <v>1888</v>
      </c>
      <c r="E1" s="3" t="s">
        <v>1889</v>
      </c>
      <c r="F1" s="3" t="s">
        <v>1890</v>
      </c>
      <c r="G1" s="3" t="s">
        <v>1891</v>
      </c>
      <c r="H1" s="3" t="s">
        <v>1892</v>
      </c>
      <c r="I1" s="3" t="s">
        <v>1893</v>
      </c>
      <c r="J1" s="3" t="s">
        <v>1894</v>
      </c>
      <c r="K1" s="3" t="s">
        <v>1895</v>
      </c>
      <c r="L1" s="3" t="s">
        <v>1896</v>
      </c>
      <c r="M1" s="3" t="s">
        <v>1897</v>
      </c>
      <c r="N1" s="3" t="s">
        <v>1898</v>
      </c>
      <c r="O1" s="3" t="s">
        <v>1899</v>
      </c>
      <c r="P1" s="3" t="s">
        <v>1900</v>
      </c>
      <c r="Q1" s="3" t="s">
        <v>1901</v>
      </c>
      <c r="R1" s="3" t="s">
        <v>1902</v>
      </c>
      <c r="S1" s="3" t="s">
        <v>1903</v>
      </c>
      <c r="T1" s="3" t="s">
        <v>1904</v>
      </c>
      <c r="U1" s="3" t="s">
        <v>1905</v>
      </c>
      <c r="V1" s="3" t="s">
        <v>1906</v>
      </c>
      <c r="W1" s="3" t="s">
        <v>1907</v>
      </c>
      <c r="X1" s="3" t="s">
        <v>1908</v>
      </c>
      <c r="Y1" s="3" t="s">
        <v>1909</v>
      </c>
      <c r="Z1" s="3" t="s">
        <v>1910</v>
      </c>
      <c r="AA1" s="3" t="s">
        <v>1911</v>
      </c>
      <c r="AB1" s="3" t="s">
        <v>1912</v>
      </c>
      <c r="AC1" s="3" t="s">
        <v>1913</v>
      </c>
      <c r="AD1" s="3" t="s">
        <v>1914</v>
      </c>
      <c r="AE1" s="3" t="s">
        <v>1915</v>
      </c>
      <c r="AF1" s="3" t="s">
        <v>1916</v>
      </c>
      <c r="AG1" s="3" t="s">
        <v>1917</v>
      </c>
      <c r="AH1" s="3" t="s">
        <v>1918</v>
      </c>
      <c r="AI1" s="3" t="s">
        <v>1919</v>
      </c>
      <c r="AJ1" s="3" t="s">
        <v>1920</v>
      </c>
      <c r="AK1" s="3" t="s">
        <v>1921</v>
      </c>
      <c r="AL1" s="3" t="s">
        <v>1922</v>
      </c>
      <c r="AM1" s="3" t="s">
        <v>1923</v>
      </c>
      <c r="AN1" s="3" t="s">
        <v>1924</v>
      </c>
      <c r="AO1" s="3" t="s">
        <v>1925</v>
      </c>
      <c r="AP1" s="3" t="s">
        <v>1926</v>
      </c>
      <c r="AQ1" s="3" t="s">
        <v>1927</v>
      </c>
      <c r="AR1" s="3" t="s">
        <v>1928</v>
      </c>
      <c r="AS1" s="3" t="s">
        <v>1929</v>
      </c>
      <c r="AT1" s="3" t="s">
        <v>1930</v>
      </c>
      <c r="AU1" s="3" t="s">
        <v>1931</v>
      </c>
      <c r="AV1" s="3" t="s">
        <v>1932</v>
      </c>
      <c r="AW1" s="3" t="s">
        <v>1933</v>
      </c>
      <c r="AX1" s="3" t="s">
        <v>1934</v>
      </c>
      <c r="AY1" s="3" t="s">
        <v>1935</v>
      </c>
      <c r="AZ1" s="3" t="s">
        <v>1936</v>
      </c>
      <c r="BA1" s="3" t="s">
        <v>1937</v>
      </c>
      <c r="BB1" s="3" t="s">
        <v>1938</v>
      </c>
      <c r="BC1" s="3" t="s">
        <v>1939</v>
      </c>
      <c r="BD1" s="3" t="s">
        <v>1940</v>
      </c>
      <c r="BE1" s="3" t="s">
        <v>1941</v>
      </c>
      <c r="BF1" s="3" t="s">
        <v>1942</v>
      </c>
      <c r="BG1" s="3" t="s">
        <v>1943</v>
      </c>
      <c r="BH1" s="3" t="s">
        <v>1944</v>
      </c>
      <c r="BI1" s="3" t="s">
        <v>1945</v>
      </c>
      <c r="BJ1" s="3" t="s">
        <v>1946</v>
      </c>
      <c r="BK1" s="3" t="s">
        <v>1947</v>
      </c>
      <c r="BL1" s="3" t="s">
        <v>1948</v>
      </c>
      <c r="BM1" s="3" t="s">
        <v>1949</v>
      </c>
      <c r="BN1" s="3" t="s">
        <v>1950</v>
      </c>
      <c r="BO1" s="3" t="s">
        <v>1951</v>
      </c>
      <c r="BP1" s="3" t="s">
        <v>1952</v>
      </c>
      <c r="BQ1" s="3" t="s">
        <v>1953</v>
      </c>
      <c r="BR1" s="3" t="s">
        <v>1954</v>
      </c>
      <c r="BS1" s="3" t="s">
        <v>1955</v>
      </c>
      <c r="BT1" s="3" t="s">
        <v>1956</v>
      </c>
      <c r="BU1" s="3" t="s">
        <v>1957</v>
      </c>
      <c r="BV1" s="3" t="s">
        <v>1958</v>
      </c>
      <c r="BW1" s="3" t="s">
        <v>1959</v>
      </c>
      <c r="BX1" s="3" t="s">
        <v>1960</v>
      </c>
      <c r="BY1" s="3" t="s">
        <v>1961</v>
      </c>
      <c r="BZ1" s="3" t="s">
        <v>1962</v>
      </c>
      <c r="CA1" s="3" t="s">
        <v>1963</v>
      </c>
      <c r="CB1" s="3" t="s">
        <v>1964</v>
      </c>
      <c r="CC1" s="3" t="s">
        <v>1965</v>
      </c>
      <c r="CD1" s="3" t="s">
        <v>1966</v>
      </c>
      <c r="CE1" s="3" t="s">
        <v>1967</v>
      </c>
      <c r="CF1" s="3" t="s">
        <v>1968</v>
      </c>
      <c r="CG1" s="3" t="s">
        <v>1969</v>
      </c>
      <c r="CH1" s="3" t="s">
        <v>1970</v>
      </c>
      <c r="CI1" s="3" t="s">
        <v>1971</v>
      </c>
      <c r="CJ1" s="3" t="s">
        <v>1972</v>
      </c>
      <c r="CK1" s="3" t="s">
        <v>1973</v>
      </c>
      <c r="CL1" s="3" t="s">
        <v>1974</v>
      </c>
      <c r="CM1" s="3" t="s">
        <v>1975</v>
      </c>
      <c r="CN1" s="3" t="s">
        <v>1976</v>
      </c>
      <c r="CO1" s="3" t="s">
        <v>1977</v>
      </c>
      <c r="CP1" s="3" t="s">
        <v>1978</v>
      </c>
      <c r="CQ1" s="3" t="s">
        <v>1979</v>
      </c>
      <c r="CR1" s="3" t="s">
        <v>1980</v>
      </c>
      <c r="CS1" s="3" t="s">
        <v>1981</v>
      </c>
      <c r="CT1" s="3" t="s">
        <v>1982</v>
      </c>
      <c r="CU1" s="3" t="s">
        <v>1983</v>
      </c>
      <c r="CV1" s="3" t="s">
        <v>1984</v>
      </c>
      <c r="CW1" s="3" t="s">
        <v>1985</v>
      </c>
      <c r="CX1" s="3" t="s">
        <v>1986</v>
      </c>
      <c r="CY1" s="3" t="s">
        <v>1987</v>
      </c>
      <c r="CZ1" s="3" t="s">
        <v>1988</v>
      </c>
      <c r="DA1" s="3" t="s">
        <v>1989</v>
      </c>
      <c r="DB1" s="3" t="s">
        <v>1990</v>
      </c>
      <c r="DC1" s="3" t="s">
        <v>1991</v>
      </c>
      <c r="DD1" s="3" t="s">
        <v>1992</v>
      </c>
      <c r="DE1" s="3" t="s">
        <v>1993</v>
      </c>
      <c r="DF1" s="3" t="s">
        <v>1994</v>
      </c>
      <c r="DG1" s="3" t="s">
        <v>1995</v>
      </c>
      <c r="DH1" s="3" t="s">
        <v>1936</v>
      </c>
      <c r="DI1" s="3" t="s">
        <v>1937</v>
      </c>
      <c r="DJ1" s="3" t="s">
        <v>1938</v>
      </c>
      <c r="DK1" s="3" t="s">
        <v>1939</v>
      </c>
      <c r="DL1" s="3" t="s">
        <v>1940</v>
      </c>
      <c r="DM1" s="3" t="s">
        <v>1941</v>
      </c>
      <c r="DN1" s="3" t="s">
        <v>1942</v>
      </c>
      <c r="DO1" s="3" t="s">
        <v>1943</v>
      </c>
      <c r="DP1" s="3" t="s">
        <v>1944</v>
      </c>
      <c r="DQ1" s="3" t="s">
        <v>1996</v>
      </c>
      <c r="DR1" s="3" t="s">
        <v>1997</v>
      </c>
      <c r="DS1" s="3" t="s">
        <v>1998</v>
      </c>
      <c r="DT1" s="3" t="s">
        <v>1948</v>
      </c>
      <c r="DU1" s="3" t="s">
        <v>1949</v>
      </c>
      <c r="DV1" s="3" t="s">
        <v>1950</v>
      </c>
      <c r="DW1" s="3" t="s">
        <v>1951</v>
      </c>
      <c r="DX1" s="3" t="s">
        <v>1952</v>
      </c>
      <c r="DY1" s="3" t="s">
        <v>1953</v>
      </c>
      <c r="DZ1" s="3" t="s">
        <v>1954</v>
      </c>
      <c r="EA1" s="3" t="s">
        <v>1955</v>
      </c>
      <c r="EB1" s="3" t="s">
        <v>1956</v>
      </c>
      <c r="EC1" s="3" t="s">
        <v>1957</v>
      </c>
      <c r="ED1" s="3" t="s">
        <v>1958</v>
      </c>
      <c r="EE1" s="3" t="s">
        <v>1959</v>
      </c>
      <c r="EF1" s="3" t="s">
        <v>1999</v>
      </c>
      <c r="EG1" s="3" t="s">
        <v>2000</v>
      </c>
      <c r="EH1" s="3" t="s">
        <v>2001</v>
      </c>
      <c r="EI1" s="3" t="s">
        <v>2002</v>
      </c>
      <c r="EJ1" s="3" t="s">
        <v>2003</v>
      </c>
      <c r="EK1" s="3" t="s">
        <v>2004</v>
      </c>
      <c r="EL1" s="3" t="s">
        <v>2005</v>
      </c>
      <c r="EM1" s="3" t="s">
        <v>2006</v>
      </c>
      <c r="EN1" s="3" t="s">
        <v>2007</v>
      </c>
      <c r="EO1" s="3" t="s">
        <v>2008</v>
      </c>
      <c r="EP1" s="3" t="s">
        <v>2009</v>
      </c>
      <c r="EQ1" s="3" t="s">
        <v>2010</v>
      </c>
      <c r="ER1" s="3" t="s">
        <v>2011</v>
      </c>
      <c r="ES1" s="3" t="s">
        <v>2012</v>
      </c>
      <c r="ET1" s="3" t="s">
        <v>2013</v>
      </c>
      <c r="EU1" s="3" t="s">
        <v>2014</v>
      </c>
      <c r="EV1" s="3" t="s">
        <v>2015</v>
      </c>
      <c r="EW1" s="3" t="s">
        <v>2016</v>
      </c>
      <c r="EX1" s="3" t="s">
        <v>2017</v>
      </c>
      <c r="EY1" s="3" t="s">
        <v>2018</v>
      </c>
      <c r="EZ1" s="3" t="s">
        <v>2019</v>
      </c>
      <c r="FA1" s="3" t="s">
        <v>2020</v>
      </c>
      <c r="FB1" s="3" t="s">
        <v>2021</v>
      </c>
      <c r="FC1" s="3" t="s">
        <v>2022</v>
      </c>
      <c r="FD1" s="3" t="s">
        <v>2023</v>
      </c>
      <c r="FE1" s="3" t="s">
        <v>2024</v>
      </c>
      <c r="FF1" s="3" t="s">
        <v>2025</v>
      </c>
      <c r="FG1" s="3" t="s">
        <v>2026</v>
      </c>
      <c r="FH1" s="3" t="s">
        <v>2027</v>
      </c>
      <c r="FI1" s="3" t="s">
        <v>2028</v>
      </c>
      <c r="FJ1" s="3" t="s">
        <v>2029</v>
      </c>
      <c r="FK1" s="3" t="s">
        <v>2030</v>
      </c>
      <c r="FL1" s="3" t="s">
        <v>2031</v>
      </c>
      <c r="FM1" s="3" t="s">
        <v>2032</v>
      </c>
      <c r="FN1" s="3" t="s">
        <v>2033</v>
      </c>
      <c r="FO1" s="3" t="s">
        <v>2034</v>
      </c>
      <c r="FP1" s="3" t="s">
        <v>2035</v>
      </c>
      <c r="FQ1" s="3" t="s">
        <v>2036</v>
      </c>
      <c r="FR1" s="3" t="s">
        <v>2037</v>
      </c>
      <c r="FS1" s="3" t="s">
        <v>2038</v>
      </c>
      <c r="FT1" s="3" t="s">
        <v>2039</v>
      </c>
      <c r="FU1" s="3" t="s">
        <v>2040</v>
      </c>
      <c r="FV1" s="3" t="s">
        <v>2041</v>
      </c>
      <c r="FW1" s="3" t="s">
        <v>2042</v>
      </c>
      <c r="FX1" s="3" t="s">
        <v>2043</v>
      </c>
      <c r="FY1" s="3" t="s">
        <v>2044</v>
      </c>
      <c r="FZ1" s="3" t="s">
        <v>2045</v>
      </c>
      <c r="GA1" s="3" t="s">
        <v>2046</v>
      </c>
      <c r="GB1" s="3" t="s">
        <v>2047</v>
      </c>
      <c r="GC1" s="3" t="s">
        <v>2048</v>
      </c>
      <c r="GD1" s="3" t="s">
        <v>2049</v>
      </c>
      <c r="GE1" s="3" t="s">
        <v>2050</v>
      </c>
      <c r="GF1" s="3" t="s">
        <v>2051</v>
      </c>
      <c r="GG1" s="3" t="s">
        <v>2052</v>
      </c>
      <c r="GH1" s="3" t="s">
        <v>2053</v>
      </c>
      <c r="GI1" s="3" t="s">
        <v>2054</v>
      </c>
      <c r="GJ1" s="3" t="s">
        <v>2055</v>
      </c>
      <c r="GK1" s="3" t="s">
        <v>2056</v>
      </c>
      <c r="GL1" s="3" t="s">
        <v>2057</v>
      </c>
      <c r="GM1" s="3" t="s">
        <v>2058</v>
      </c>
      <c r="GN1" s="3" t="s">
        <v>2059</v>
      </c>
      <c r="GO1" s="3" t="s">
        <v>2060</v>
      </c>
      <c r="GP1" s="3" t="s">
        <v>2061</v>
      </c>
      <c r="GQ1" s="3" t="s">
        <v>2062</v>
      </c>
      <c r="GR1" s="3" t="s">
        <v>2063</v>
      </c>
      <c r="GS1" s="3" t="s">
        <v>2064</v>
      </c>
      <c r="GT1" s="3" t="s">
        <v>2065</v>
      </c>
      <c r="GU1" s="3" t="s">
        <v>2066</v>
      </c>
      <c r="GV1" s="3" t="s">
        <v>2067</v>
      </c>
      <c r="GW1" s="3" t="s">
        <v>2068</v>
      </c>
      <c r="GX1" s="3" t="s">
        <v>2069</v>
      </c>
      <c r="GY1" s="3" t="s">
        <v>2070</v>
      </c>
      <c r="GZ1" s="3" t="s">
        <v>2071</v>
      </c>
      <c r="HA1" s="3" t="s">
        <v>2072</v>
      </c>
      <c r="HB1" s="3" t="s">
        <v>2073</v>
      </c>
      <c r="HC1" s="3" t="s">
        <v>2074</v>
      </c>
      <c r="HD1" s="3" t="s">
        <v>2075</v>
      </c>
      <c r="HE1" s="3" t="s">
        <v>2076</v>
      </c>
      <c r="HF1" s="3" t="s">
        <v>2077</v>
      </c>
      <c r="HG1" s="3" t="s">
        <v>2078</v>
      </c>
      <c r="HH1" s="3" t="s">
        <v>2079</v>
      </c>
      <c r="HI1" s="3" t="s">
        <v>2080</v>
      </c>
      <c r="HJ1" s="3" t="s">
        <v>2081</v>
      </c>
      <c r="HK1" s="3" t="s">
        <v>2082</v>
      </c>
      <c r="HL1" s="3" t="s">
        <v>2083</v>
      </c>
      <c r="HM1" s="3" t="s">
        <v>2084</v>
      </c>
      <c r="HN1" s="3" t="s">
        <v>2085</v>
      </c>
      <c r="HO1" s="3" t="s">
        <v>2086</v>
      </c>
      <c r="HP1" s="3" t="s">
        <v>2087</v>
      </c>
      <c r="HQ1" s="3" t="s">
        <v>2088</v>
      </c>
      <c r="HR1" s="3" t="s">
        <v>2089</v>
      </c>
      <c r="HS1" s="3" t="s">
        <v>2090</v>
      </c>
      <c r="HT1" s="3" t="s">
        <v>2091</v>
      </c>
      <c r="HU1" s="3" t="s">
        <v>2092</v>
      </c>
      <c r="HV1" s="3" t="s">
        <v>2093</v>
      </c>
      <c r="HW1" s="3" t="s">
        <v>2094</v>
      </c>
      <c r="HX1" s="3" t="s">
        <v>2095</v>
      </c>
      <c r="HY1" s="3" t="s">
        <v>2096</v>
      </c>
      <c r="HZ1" s="3" t="s">
        <v>2097</v>
      </c>
      <c r="IA1" s="3" t="s">
        <v>2098</v>
      </c>
      <c r="IB1" s="3" t="s">
        <v>2099</v>
      </c>
      <c r="IC1" s="3" t="s">
        <v>2100</v>
      </c>
      <c r="ID1" s="3" t="s">
        <v>2101</v>
      </c>
      <c r="IE1" s="3" t="s">
        <v>2102</v>
      </c>
      <c r="IF1" s="3" t="s">
        <v>2103</v>
      </c>
      <c r="IG1" s="3" t="s">
        <v>2104</v>
      </c>
      <c r="IH1" s="3" t="s">
        <v>2105</v>
      </c>
      <c r="II1" s="3" t="s">
        <v>2106</v>
      </c>
      <c r="IJ1" s="3" t="s">
        <v>2107</v>
      </c>
      <c r="IK1" s="3" t="s">
        <v>2108</v>
      </c>
      <c r="IL1" s="3" t="s">
        <v>2109</v>
      </c>
      <c r="IM1" s="3" t="s">
        <v>2110</v>
      </c>
      <c r="IN1" s="3" t="s">
        <v>2111</v>
      </c>
      <c r="IO1" s="3" t="s">
        <v>2112</v>
      </c>
      <c r="IP1" s="3" t="s">
        <v>2113</v>
      </c>
      <c r="IQ1" s="3" t="s">
        <v>2114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236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237</v>
      </c>
      <c r="B10" s="8" t="s">
        <v>2115</v>
      </c>
      <c r="C10" s="8" t="s">
        <v>2116</v>
      </c>
      <c r="D10" s="8" t="s">
        <v>2117</v>
      </c>
      <c r="E10" s="8" t="s">
        <v>2118</v>
      </c>
      <c r="F10" s="8" t="s">
        <v>2119</v>
      </c>
      <c r="G10" s="8" t="s">
        <v>2120</v>
      </c>
      <c r="H10" s="8" t="s">
        <v>2121</v>
      </c>
      <c r="I10" s="8" t="s">
        <v>2122</v>
      </c>
      <c r="J10" s="8" t="s">
        <v>2123</v>
      </c>
      <c r="K10" s="8" t="s">
        <v>2124</v>
      </c>
      <c r="L10" s="8" t="s">
        <v>2125</v>
      </c>
      <c r="M10" s="8" t="s">
        <v>2126</v>
      </c>
      <c r="N10" s="8" t="s">
        <v>2127</v>
      </c>
      <c r="O10" s="8" t="s">
        <v>2128</v>
      </c>
      <c r="P10" s="8" t="s">
        <v>2129</v>
      </c>
      <c r="Q10" s="8" t="s">
        <v>2130</v>
      </c>
      <c r="R10" s="8" t="s">
        <v>2131</v>
      </c>
      <c r="S10" s="8" t="s">
        <v>2132</v>
      </c>
      <c r="T10" s="8" t="s">
        <v>2133</v>
      </c>
      <c r="U10" s="8" t="s">
        <v>2134</v>
      </c>
      <c r="V10" s="8" t="s">
        <v>2135</v>
      </c>
      <c r="W10" s="8" t="s">
        <v>2136</v>
      </c>
      <c r="X10" s="8" t="s">
        <v>2137</v>
      </c>
      <c r="Y10" s="8" t="s">
        <v>2138</v>
      </c>
      <c r="Z10" s="8" t="s">
        <v>2139</v>
      </c>
      <c r="AA10" s="8" t="s">
        <v>2140</v>
      </c>
      <c r="AB10" s="8" t="s">
        <v>2141</v>
      </c>
      <c r="AC10" s="8" t="s">
        <v>2142</v>
      </c>
      <c r="AD10" s="8" t="s">
        <v>2143</v>
      </c>
      <c r="AE10" s="8" t="s">
        <v>2144</v>
      </c>
      <c r="AF10" s="8" t="s">
        <v>2145</v>
      </c>
      <c r="AG10" s="8" t="s">
        <v>2146</v>
      </c>
      <c r="AH10" s="8" t="s">
        <v>2147</v>
      </c>
      <c r="AI10" s="8" t="s">
        <v>2148</v>
      </c>
      <c r="AJ10" s="8" t="s">
        <v>2149</v>
      </c>
      <c r="AK10" s="8" t="s">
        <v>2150</v>
      </c>
      <c r="AL10" s="8" t="s">
        <v>2151</v>
      </c>
      <c r="AM10" s="8" t="s">
        <v>2152</v>
      </c>
      <c r="AN10" s="8" t="s">
        <v>2153</v>
      </c>
      <c r="AO10" s="8" t="s">
        <v>2154</v>
      </c>
      <c r="AP10" s="8" t="s">
        <v>2155</v>
      </c>
      <c r="AQ10" s="8" t="s">
        <v>2156</v>
      </c>
      <c r="AR10" s="8" t="s">
        <v>2157</v>
      </c>
      <c r="AS10" s="8" t="s">
        <v>2158</v>
      </c>
      <c r="AT10" s="8" t="s">
        <v>2159</v>
      </c>
      <c r="AU10" s="8" t="s">
        <v>2160</v>
      </c>
      <c r="AV10" s="8" t="s">
        <v>2161</v>
      </c>
      <c r="AW10" s="8" t="s">
        <v>2162</v>
      </c>
      <c r="AX10" s="8" t="s">
        <v>2163</v>
      </c>
      <c r="AY10" s="8" t="s">
        <v>2164</v>
      </c>
      <c r="AZ10" s="8" t="s">
        <v>2165</v>
      </c>
      <c r="BA10" s="8" t="s">
        <v>2166</v>
      </c>
      <c r="BB10" s="8" t="s">
        <v>2167</v>
      </c>
      <c r="BC10" s="8" t="s">
        <v>2168</v>
      </c>
      <c r="BD10" s="8" t="s">
        <v>2169</v>
      </c>
      <c r="BE10" s="8" t="s">
        <v>2170</v>
      </c>
      <c r="BF10" s="8" t="s">
        <v>2171</v>
      </c>
      <c r="BG10" s="8" t="s">
        <v>2172</v>
      </c>
      <c r="BH10" s="8" t="s">
        <v>2173</v>
      </c>
      <c r="BI10" s="8" t="s">
        <v>2174</v>
      </c>
      <c r="BJ10" s="8" t="s">
        <v>2175</v>
      </c>
      <c r="BK10" s="8" t="s">
        <v>2176</v>
      </c>
      <c r="BL10" s="8" t="s">
        <v>2177</v>
      </c>
      <c r="BM10" s="8" t="s">
        <v>2178</v>
      </c>
      <c r="BN10" s="8" t="s">
        <v>2179</v>
      </c>
      <c r="BO10" s="8" t="s">
        <v>2180</v>
      </c>
      <c r="BP10" s="8" t="s">
        <v>2181</v>
      </c>
      <c r="BQ10" s="8" t="s">
        <v>2182</v>
      </c>
      <c r="BR10" s="8" t="s">
        <v>2183</v>
      </c>
      <c r="BS10" s="8" t="s">
        <v>2184</v>
      </c>
      <c r="BT10" s="8" t="s">
        <v>2185</v>
      </c>
      <c r="BU10" s="8" t="s">
        <v>2186</v>
      </c>
      <c r="BV10" s="8" t="s">
        <v>2187</v>
      </c>
      <c r="BW10" s="8" t="s">
        <v>2188</v>
      </c>
      <c r="BX10" s="8" t="s">
        <v>2189</v>
      </c>
      <c r="BY10" s="8" t="s">
        <v>2190</v>
      </c>
      <c r="BZ10" s="8" t="s">
        <v>2191</v>
      </c>
      <c r="CA10" s="8" t="s">
        <v>2192</v>
      </c>
      <c r="CB10" s="8" t="s">
        <v>2193</v>
      </c>
      <c r="CC10" s="8" t="s">
        <v>2194</v>
      </c>
      <c r="CD10" s="8" t="s">
        <v>2195</v>
      </c>
      <c r="CE10" s="8" t="s">
        <v>2196</v>
      </c>
      <c r="CF10" s="8" t="s">
        <v>2197</v>
      </c>
      <c r="CG10" s="8" t="s">
        <v>2198</v>
      </c>
      <c r="CH10" s="8" t="s">
        <v>2199</v>
      </c>
      <c r="CI10" s="8" t="s">
        <v>2200</v>
      </c>
      <c r="CJ10" s="8" t="s">
        <v>2201</v>
      </c>
      <c r="CK10" s="8" t="s">
        <v>2202</v>
      </c>
      <c r="CL10" s="8" t="s">
        <v>2203</v>
      </c>
      <c r="CM10" s="8" t="s">
        <v>2204</v>
      </c>
      <c r="CN10" s="8" t="s">
        <v>2205</v>
      </c>
      <c r="CO10" s="8" t="s">
        <v>2206</v>
      </c>
      <c r="CP10" s="8" t="s">
        <v>2207</v>
      </c>
      <c r="CQ10" s="8" t="s">
        <v>2208</v>
      </c>
      <c r="CR10" s="8" t="s">
        <v>2209</v>
      </c>
      <c r="CS10" s="8" t="s">
        <v>2210</v>
      </c>
      <c r="CT10" s="8" t="s">
        <v>2211</v>
      </c>
      <c r="CU10" s="8" t="s">
        <v>2212</v>
      </c>
      <c r="CV10" s="8" t="s">
        <v>2213</v>
      </c>
      <c r="CW10" s="8" t="s">
        <v>2214</v>
      </c>
      <c r="CX10" s="8" t="s">
        <v>2215</v>
      </c>
      <c r="CY10" s="8" t="s">
        <v>2216</v>
      </c>
      <c r="CZ10" s="8" t="s">
        <v>2217</v>
      </c>
      <c r="DA10" s="8" t="s">
        <v>2218</v>
      </c>
      <c r="DB10" s="8" t="s">
        <v>2219</v>
      </c>
      <c r="DC10" s="8" t="s">
        <v>2220</v>
      </c>
      <c r="DD10" s="8" t="s">
        <v>2221</v>
      </c>
      <c r="DE10" s="8" t="s">
        <v>2222</v>
      </c>
      <c r="DF10" s="8" t="s">
        <v>2223</v>
      </c>
      <c r="DG10" s="8" t="s">
        <v>2224</v>
      </c>
      <c r="DH10" s="8" t="s">
        <v>2225</v>
      </c>
      <c r="DI10" s="8" t="s">
        <v>2226</v>
      </c>
      <c r="DJ10" s="8" t="s">
        <v>2227</v>
      </c>
      <c r="DK10" s="8" t="s">
        <v>2228</v>
      </c>
      <c r="DL10" s="8" t="s">
        <v>2229</v>
      </c>
      <c r="DM10" s="8" t="s">
        <v>2230</v>
      </c>
      <c r="DN10" s="8" t="s">
        <v>2231</v>
      </c>
      <c r="DO10" s="8" t="s">
        <v>2232</v>
      </c>
      <c r="DP10" s="8" t="s">
        <v>2233</v>
      </c>
      <c r="DQ10" s="8" t="s">
        <v>2234</v>
      </c>
      <c r="DR10" s="8" t="s">
        <v>2235</v>
      </c>
      <c r="DS10" s="8" t="s">
        <v>2236</v>
      </c>
      <c r="DT10" s="8" t="s">
        <v>2237</v>
      </c>
      <c r="DU10" s="8" t="s">
        <v>2238</v>
      </c>
      <c r="DV10" s="8" t="s">
        <v>2239</v>
      </c>
      <c r="DW10" s="8" t="s">
        <v>2240</v>
      </c>
      <c r="DX10" s="8" t="s">
        <v>2241</v>
      </c>
      <c r="DY10" s="8" t="s">
        <v>2242</v>
      </c>
      <c r="DZ10" s="8" t="s">
        <v>2243</v>
      </c>
      <c r="EA10" s="8" t="s">
        <v>2244</v>
      </c>
      <c r="EB10" s="8" t="s">
        <v>2245</v>
      </c>
      <c r="EC10" s="8" t="s">
        <v>2246</v>
      </c>
      <c r="ED10" s="8" t="s">
        <v>2247</v>
      </c>
      <c r="EE10" s="8" t="s">
        <v>2248</v>
      </c>
      <c r="EF10" s="8" t="s">
        <v>2249</v>
      </c>
      <c r="EG10" s="8" t="s">
        <v>2250</v>
      </c>
      <c r="EH10" s="8" t="s">
        <v>2251</v>
      </c>
      <c r="EI10" s="8" t="s">
        <v>2252</v>
      </c>
      <c r="EJ10" s="8" t="s">
        <v>2253</v>
      </c>
      <c r="EK10" s="8" t="s">
        <v>2254</v>
      </c>
      <c r="EL10" s="8" t="s">
        <v>2255</v>
      </c>
      <c r="EM10" s="8" t="s">
        <v>2256</v>
      </c>
      <c r="EN10" s="8" t="s">
        <v>2257</v>
      </c>
      <c r="EO10" s="8" t="s">
        <v>2258</v>
      </c>
      <c r="EP10" s="8" t="s">
        <v>2259</v>
      </c>
      <c r="EQ10" s="8" t="s">
        <v>2260</v>
      </c>
      <c r="ER10" s="8" t="s">
        <v>2261</v>
      </c>
      <c r="ES10" s="8" t="s">
        <v>2262</v>
      </c>
      <c r="ET10" s="8" t="s">
        <v>2263</v>
      </c>
      <c r="EU10" s="8" t="s">
        <v>2264</v>
      </c>
      <c r="EV10" s="8" t="s">
        <v>2265</v>
      </c>
      <c r="EW10" s="8" t="s">
        <v>2266</v>
      </c>
      <c r="EX10" s="8" t="s">
        <v>2267</v>
      </c>
      <c r="EY10" s="8" t="s">
        <v>2268</v>
      </c>
      <c r="EZ10" s="8" t="s">
        <v>2269</v>
      </c>
      <c r="FA10" s="8" t="s">
        <v>2270</v>
      </c>
      <c r="FB10" s="8" t="s">
        <v>2271</v>
      </c>
      <c r="FC10" s="8" t="s">
        <v>2272</v>
      </c>
      <c r="FD10" s="8" t="s">
        <v>2273</v>
      </c>
      <c r="FE10" s="8" t="s">
        <v>2274</v>
      </c>
      <c r="FF10" s="8" t="s">
        <v>2275</v>
      </c>
      <c r="FG10" s="8" t="s">
        <v>2276</v>
      </c>
      <c r="FH10" s="8" t="s">
        <v>2277</v>
      </c>
      <c r="FI10" s="8" t="s">
        <v>2278</v>
      </c>
      <c r="FJ10" s="8" t="s">
        <v>2279</v>
      </c>
      <c r="FK10" s="8" t="s">
        <v>2280</v>
      </c>
      <c r="FL10" s="8" t="s">
        <v>2281</v>
      </c>
      <c r="FM10" s="8" t="s">
        <v>2282</v>
      </c>
      <c r="FN10" s="8" t="s">
        <v>2283</v>
      </c>
      <c r="FO10" s="8" t="s">
        <v>2284</v>
      </c>
      <c r="FP10" s="8" t="s">
        <v>2285</v>
      </c>
      <c r="FQ10" s="8" t="s">
        <v>2286</v>
      </c>
      <c r="FR10" s="8" t="s">
        <v>2287</v>
      </c>
      <c r="FS10" s="8" t="s">
        <v>2288</v>
      </c>
      <c r="FT10" s="8" t="s">
        <v>2289</v>
      </c>
      <c r="FU10" s="8" t="s">
        <v>2290</v>
      </c>
      <c r="FV10" s="8" t="s">
        <v>2291</v>
      </c>
      <c r="FW10" s="8" t="s">
        <v>2292</v>
      </c>
      <c r="FX10" s="8" t="s">
        <v>2293</v>
      </c>
      <c r="FY10" s="8" t="s">
        <v>2294</v>
      </c>
      <c r="FZ10" s="8" t="s">
        <v>2295</v>
      </c>
      <c r="GA10" s="8" t="s">
        <v>2296</v>
      </c>
      <c r="GB10" s="8" t="s">
        <v>2297</v>
      </c>
      <c r="GC10" s="8" t="s">
        <v>2298</v>
      </c>
      <c r="GD10" s="8" t="s">
        <v>2299</v>
      </c>
      <c r="GE10" s="8" t="s">
        <v>2300</v>
      </c>
      <c r="GF10" s="8" t="s">
        <v>2301</v>
      </c>
      <c r="GG10" s="8" t="s">
        <v>2302</v>
      </c>
      <c r="GH10" s="8" t="s">
        <v>2303</v>
      </c>
      <c r="GI10" s="8" t="s">
        <v>2304</v>
      </c>
      <c r="GJ10" s="8" t="s">
        <v>2305</v>
      </c>
      <c r="GK10" s="8" t="s">
        <v>2306</v>
      </c>
      <c r="GL10" s="8" t="s">
        <v>2307</v>
      </c>
      <c r="GM10" s="8" t="s">
        <v>2308</v>
      </c>
      <c r="GN10" s="8" t="s">
        <v>2309</v>
      </c>
      <c r="GO10" s="8" t="s">
        <v>2310</v>
      </c>
      <c r="GP10" s="8" t="s">
        <v>2311</v>
      </c>
      <c r="GQ10" s="8" t="s">
        <v>2312</v>
      </c>
      <c r="GR10" s="8" t="s">
        <v>2313</v>
      </c>
      <c r="GS10" s="8" t="s">
        <v>2314</v>
      </c>
      <c r="GT10" s="8" t="s">
        <v>2315</v>
      </c>
      <c r="GU10" s="8" t="s">
        <v>2316</v>
      </c>
      <c r="GV10" s="8" t="s">
        <v>2317</v>
      </c>
      <c r="GW10" s="8" t="s">
        <v>2318</v>
      </c>
      <c r="GX10" s="8" t="s">
        <v>2319</v>
      </c>
      <c r="GY10" s="8" t="s">
        <v>2320</v>
      </c>
      <c r="GZ10" s="8" t="s">
        <v>2321</v>
      </c>
      <c r="HA10" s="8" t="s">
        <v>2322</v>
      </c>
      <c r="HB10" s="8" t="s">
        <v>2323</v>
      </c>
      <c r="HC10" s="8" t="s">
        <v>2324</v>
      </c>
      <c r="HD10" s="8" t="s">
        <v>2325</v>
      </c>
      <c r="HE10" s="8" t="s">
        <v>2326</v>
      </c>
      <c r="HF10" s="8" t="s">
        <v>2327</v>
      </c>
      <c r="HG10" s="8" t="s">
        <v>2328</v>
      </c>
      <c r="HH10" s="8" t="s">
        <v>2329</v>
      </c>
      <c r="HI10" s="8" t="s">
        <v>2330</v>
      </c>
      <c r="HJ10" s="8" t="s">
        <v>2331</v>
      </c>
      <c r="HK10" s="8" t="s">
        <v>2332</v>
      </c>
      <c r="HL10" s="8" t="s">
        <v>2333</v>
      </c>
      <c r="HM10" s="8" t="s">
        <v>2334</v>
      </c>
      <c r="HN10" s="8" t="s">
        <v>2335</v>
      </c>
      <c r="HO10" s="8" t="s">
        <v>2336</v>
      </c>
      <c r="HP10" s="8" t="s">
        <v>2337</v>
      </c>
      <c r="HQ10" s="8" t="s">
        <v>2338</v>
      </c>
      <c r="HR10" s="8" t="s">
        <v>2339</v>
      </c>
      <c r="HS10" s="8" t="s">
        <v>2340</v>
      </c>
      <c r="HT10" s="8" t="s">
        <v>2341</v>
      </c>
      <c r="HU10" s="8" t="s">
        <v>2342</v>
      </c>
      <c r="HV10" s="8" t="s">
        <v>2343</v>
      </c>
      <c r="HW10" s="8" t="s">
        <v>2344</v>
      </c>
      <c r="HX10" s="8" t="s">
        <v>2345</v>
      </c>
      <c r="HY10" s="8" t="s">
        <v>2346</v>
      </c>
      <c r="HZ10" s="8" t="s">
        <v>2347</v>
      </c>
      <c r="IA10" s="8" t="s">
        <v>2348</v>
      </c>
      <c r="IB10" s="8" t="s">
        <v>2349</v>
      </c>
      <c r="IC10" s="8" t="s">
        <v>2350</v>
      </c>
      <c r="ID10" s="8" t="s">
        <v>2351</v>
      </c>
      <c r="IE10" s="8" t="s">
        <v>2352</v>
      </c>
      <c r="IF10" s="8" t="s">
        <v>2353</v>
      </c>
      <c r="IG10" s="8" t="s">
        <v>2354</v>
      </c>
      <c r="IH10" s="8" t="s">
        <v>2355</v>
      </c>
      <c r="II10" s="8" t="s">
        <v>2356</v>
      </c>
      <c r="IJ10" s="8" t="s">
        <v>2357</v>
      </c>
      <c r="IK10" s="8" t="s">
        <v>2358</v>
      </c>
      <c r="IL10" s="8" t="s">
        <v>2359</v>
      </c>
      <c r="IM10" s="8" t="s">
        <v>2360</v>
      </c>
      <c r="IN10" s="8" t="s">
        <v>2361</v>
      </c>
      <c r="IO10" s="8" t="s">
        <v>2362</v>
      </c>
      <c r="IP10" s="8" t="s">
        <v>2363</v>
      </c>
      <c r="IQ10" s="8" t="s">
        <v>2364</v>
      </c>
    </row>
    <row r="11" spans="1:251">
      <c r="A11" s="10">
        <v>42036</v>
      </c>
      <c r="B11" s="9">
        <v>24.393999999999998</v>
      </c>
      <c r="C11" s="9">
        <v>15.452999999999999</v>
      </c>
      <c r="D11" s="9">
        <v>32.334000000000003</v>
      </c>
      <c r="E11" s="9">
        <v>16.956</v>
      </c>
      <c r="F11" s="9">
        <v>15.378</v>
      </c>
      <c r="G11" s="9">
        <v>18.073</v>
      </c>
      <c r="H11" s="9">
        <v>4.8920000000000003</v>
      </c>
      <c r="I11" s="9">
        <v>13.180999999999999</v>
      </c>
      <c r="J11" s="9">
        <v>99.802000000000007</v>
      </c>
      <c r="K11" s="9">
        <v>58.633000000000003</v>
      </c>
      <c r="L11" s="9">
        <v>41.168999999999997</v>
      </c>
      <c r="M11" s="9">
        <v>49.866999999999997</v>
      </c>
      <c r="N11" s="9">
        <v>38</v>
      </c>
      <c r="O11" s="9">
        <v>11.867000000000001</v>
      </c>
      <c r="P11" s="9">
        <v>33.872</v>
      </c>
      <c r="Q11" s="9">
        <v>16.047000000000001</v>
      </c>
      <c r="R11" s="9">
        <v>17.824999999999999</v>
      </c>
      <c r="S11" s="9">
        <v>16.062999999999999</v>
      </c>
      <c r="T11" s="9">
        <v>4.5860000000000003</v>
      </c>
      <c r="U11" s="9">
        <v>11.477</v>
      </c>
      <c r="V11" s="9">
        <v>179.364</v>
      </c>
      <c r="W11" s="9">
        <v>103.542</v>
      </c>
      <c r="X11" s="9">
        <v>75.822000000000003</v>
      </c>
      <c r="Y11" s="9">
        <v>89.852999999999994</v>
      </c>
      <c r="Z11" s="9">
        <v>54.061</v>
      </c>
      <c r="AA11" s="9">
        <v>35.792999999999999</v>
      </c>
      <c r="AB11" s="9">
        <v>370.7</v>
      </c>
      <c r="AC11" s="9">
        <v>188.697</v>
      </c>
      <c r="AD11" s="9">
        <v>182.00299999999999</v>
      </c>
      <c r="AE11" s="9">
        <v>3009.9490000000001</v>
      </c>
      <c r="AF11" s="9">
        <v>1633.9459999999999</v>
      </c>
      <c r="AG11" s="9">
        <v>1376.0039999999999</v>
      </c>
      <c r="AH11" s="9">
        <v>2437.0909999999999</v>
      </c>
      <c r="AI11" s="9">
        <v>1244.7529999999999</v>
      </c>
      <c r="AJ11" s="9">
        <v>1192.338</v>
      </c>
      <c r="AK11" s="9">
        <v>2325.047</v>
      </c>
      <c r="AL11" s="9">
        <v>1189.2370000000001</v>
      </c>
      <c r="AM11" s="9">
        <v>1135.81</v>
      </c>
      <c r="AN11" s="9">
        <v>59.078000000000003</v>
      </c>
      <c r="AO11" s="9">
        <v>27.725999999999999</v>
      </c>
      <c r="AP11" s="9">
        <v>31.352</v>
      </c>
      <c r="AQ11" s="9">
        <v>52.965000000000003</v>
      </c>
      <c r="AR11" s="9">
        <v>27.791</v>
      </c>
      <c r="AS11" s="9">
        <v>25.175000000000001</v>
      </c>
      <c r="AT11" s="9">
        <v>1916.3689999999999</v>
      </c>
      <c r="AU11" s="9">
        <v>1007.115</v>
      </c>
      <c r="AV11" s="9">
        <v>909.25400000000002</v>
      </c>
      <c r="AW11" s="9">
        <v>131.785</v>
      </c>
      <c r="AX11" s="9">
        <v>53.204999999999998</v>
      </c>
      <c r="AY11" s="9">
        <v>78.58</v>
      </c>
      <c r="AZ11" s="9">
        <v>43.796999999999997</v>
      </c>
      <c r="BA11" s="9">
        <v>27.693000000000001</v>
      </c>
      <c r="BB11" s="9">
        <v>16.103999999999999</v>
      </c>
      <c r="BC11" s="9">
        <v>43.764000000000003</v>
      </c>
      <c r="BD11" s="9">
        <v>18.555</v>
      </c>
      <c r="BE11" s="9">
        <v>25.209</v>
      </c>
      <c r="BF11" s="9">
        <v>44.222999999999999</v>
      </c>
      <c r="BG11" s="9">
        <v>6.9569999999999999</v>
      </c>
      <c r="BH11" s="9">
        <v>37.265999999999998</v>
      </c>
      <c r="BI11" s="9">
        <v>108.255</v>
      </c>
      <c r="BJ11" s="9">
        <v>34.573999999999998</v>
      </c>
      <c r="BK11" s="9">
        <v>73.680999999999997</v>
      </c>
      <c r="BL11" s="9">
        <v>32.706000000000003</v>
      </c>
      <c r="BM11" s="9">
        <v>17.177</v>
      </c>
      <c r="BN11" s="9">
        <v>15.529</v>
      </c>
      <c r="BO11" s="9">
        <v>31.231000000000002</v>
      </c>
      <c r="BP11" s="9">
        <v>10.068</v>
      </c>
      <c r="BQ11" s="9">
        <v>21.163</v>
      </c>
      <c r="BR11" s="9">
        <v>44.317999999999998</v>
      </c>
      <c r="BS11" s="9">
        <v>7.3289999999999997</v>
      </c>
      <c r="BT11" s="9">
        <v>36.988999999999997</v>
      </c>
      <c r="BU11" s="9">
        <v>280.68200000000002</v>
      </c>
      <c r="BV11" s="9">
        <v>149.86000000000001</v>
      </c>
      <c r="BW11" s="9">
        <v>130.82300000000001</v>
      </c>
      <c r="BX11" s="9">
        <v>246.70500000000001</v>
      </c>
      <c r="BY11" s="9">
        <v>132.06</v>
      </c>
      <c r="BZ11" s="9">
        <v>114.64400000000001</v>
      </c>
      <c r="CA11" s="9">
        <v>2190.386</v>
      </c>
      <c r="CB11" s="9">
        <v>1112.693</v>
      </c>
      <c r="CC11" s="9">
        <v>1077.693</v>
      </c>
      <c r="CD11" s="9">
        <v>219.80799999999999</v>
      </c>
      <c r="CE11" s="9">
        <v>98.647000000000006</v>
      </c>
      <c r="CF11" s="9">
        <v>121.161</v>
      </c>
      <c r="CG11" s="9">
        <v>2217.2829999999999</v>
      </c>
      <c r="CH11" s="9">
        <v>1146.106</v>
      </c>
      <c r="CI11" s="9">
        <v>1071.1769999999999</v>
      </c>
      <c r="CJ11" s="9">
        <v>359.19900000000001</v>
      </c>
      <c r="CK11" s="9">
        <v>174.60300000000001</v>
      </c>
      <c r="CL11" s="9">
        <v>184.595</v>
      </c>
      <c r="CM11" s="9">
        <v>107.31399999999999</v>
      </c>
      <c r="CN11" s="9">
        <v>56.103999999999999</v>
      </c>
      <c r="CO11" s="9">
        <v>51.21</v>
      </c>
      <c r="CP11" s="9">
        <v>139.39099999999999</v>
      </c>
      <c r="CQ11" s="9">
        <v>75.956000000000003</v>
      </c>
      <c r="CR11" s="9">
        <v>63.433999999999997</v>
      </c>
      <c r="CS11" s="9">
        <v>112.494</v>
      </c>
      <c r="CT11" s="9">
        <v>42.542999999999999</v>
      </c>
      <c r="CU11" s="9">
        <v>69.950999999999993</v>
      </c>
      <c r="CV11" s="9">
        <v>2077.8919999999998</v>
      </c>
      <c r="CW11" s="9">
        <v>1070.1500000000001</v>
      </c>
      <c r="CX11" s="9">
        <v>1007.742</v>
      </c>
      <c r="CY11" s="9">
        <v>572.85900000000004</v>
      </c>
      <c r="CZ11" s="9">
        <v>389.19200000000001</v>
      </c>
      <c r="DA11" s="9">
        <v>183.666</v>
      </c>
      <c r="DB11" s="9">
        <v>383.96600000000001</v>
      </c>
      <c r="DC11" s="9">
        <v>265.73899999999998</v>
      </c>
      <c r="DD11" s="9">
        <v>118.227</v>
      </c>
      <c r="DE11" s="9">
        <v>21.681000000000001</v>
      </c>
      <c r="DF11" s="9">
        <v>11.878</v>
      </c>
      <c r="DG11" s="9">
        <v>9.8040000000000003</v>
      </c>
      <c r="DH11" s="9">
        <v>7.7830000000000004</v>
      </c>
      <c r="DI11" s="9">
        <v>5.9509999999999996</v>
      </c>
      <c r="DJ11" s="9">
        <v>1.8320000000000001</v>
      </c>
      <c r="DK11" s="9">
        <v>7.4980000000000002</v>
      </c>
      <c r="DL11" s="9">
        <v>4.2850000000000001</v>
      </c>
      <c r="DM11" s="9">
        <v>3.214</v>
      </c>
      <c r="DN11" s="9">
        <v>6.4009999999999998</v>
      </c>
      <c r="DO11" s="9">
        <v>1.643</v>
      </c>
      <c r="DP11" s="9">
        <v>4.758</v>
      </c>
      <c r="DQ11" s="9">
        <v>27.861000000000001</v>
      </c>
      <c r="DR11" s="9">
        <v>15.176</v>
      </c>
      <c r="DS11" s="9">
        <v>12.683999999999999</v>
      </c>
      <c r="DT11" s="9">
        <v>11.327999999999999</v>
      </c>
      <c r="DU11" s="9">
        <v>5.9009999999999998</v>
      </c>
      <c r="DV11" s="9">
        <v>5.4260000000000002</v>
      </c>
      <c r="DW11" s="9">
        <v>8.6059999999999999</v>
      </c>
      <c r="DX11" s="9">
        <v>4.72</v>
      </c>
      <c r="DY11" s="9">
        <v>3.8860000000000001</v>
      </c>
      <c r="DZ11" s="9">
        <v>7.9269999999999996</v>
      </c>
      <c r="EA11" s="9">
        <v>4.5549999999999997</v>
      </c>
      <c r="EB11" s="9">
        <v>3.3719999999999999</v>
      </c>
      <c r="EC11" s="9">
        <v>139.351</v>
      </c>
      <c r="ED11" s="9">
        <v>96.399000000000001</v>
      </c>
      <c r="EE11" s="9">
        <v>42.951000000000001</v>
      </c>
      <c r="EF11" s="9">
        <v>2975.0230000000001</v>
      </c>
      <c r="EG11" s="9">
        <v>1604.9670000000001</v>
      </c>
      <c r="EH11" s="9">
        <v>1370.056</v>
      </c>
      <c r="EI11" s="9">
        <v>546.10599999999999</v>
      </c>
      <c r="EJ11" s="9">
        <v>293.07799999999997</v>
      </c>
      <c r="EK11" s="9">
        <v>253.02799999999999</v>
      </c>
      <c r="EL11" s="9">
        <v>237.99100000000001</v>
      </c>
      <c r="EM11" s="9">
        <v>134.71100000000001</v>
      </c>
      <c r="EN11" s="9">
        <v>103.28</v>
      </c>
      <c r="EO11" s="9">
        <v>102.74299999999999</v>
      </c>
      <c r="EP11" s="9">
        <v>62.131999999999998</v>
      </c>
      <c r="EQ11" s="9">
        <v>40.610999999999997</v>
      </c>
      <c r="ER11" s="9">
        <v>135.24799999999999</v>
      </c>
      <c r="ES11" s="9">
        <v>72.578999999999994</v>
      </c>
      <c r="ET11" s="9">
        <v>62.67</v>
      </c>
      <c r="EU11" s="9">
        <v>126.10299999999999</v>
      </c>
      <c r="EV11" s="9">
        <v>76.634</v>
      </c>
      <c r="EW11" s="9">
        <v>49.469000000000001</v>
      </c>
      <c r="EX11" s="9">
        <v>111.88800000000001</v>
      </c>
      <c r="EY11" s="9">
        <v>58.076999999999998</v>
      </c>
      <c r="EZ11" s="9">
        <v>53.811999999999998</v>
      </c>
      <c r="FA11" s="9">
        <v>71.888000000000005</v>
      </c>
      <c r="FB11" s="9">
        <v>46.832999999999998</v>
      </c>
      <c r="FC11" s="9">
        <v>25.055</v>
      </c>
      <c r="FD11" s="9">
        <v>95.215000000000003</v>
      </c>
      <c r="FE11" s="9">
        <v>49.844999999999999</v>
      </c>
      <c r="FF11" s="9">
        <v>45.37</v>
      </c>
      <c r="FG11" s="9">
        <v>35.292999999999999</v>
      </c>
      <c r="FH11" s="9">
        <v>25.536000000000001</v>
      </c>
      <c r="FI11" s="9">
        <v>9.7569999999999997</v>
      </c>
      <c r="FJ11" s="9">
        <v>39.454000000000001</v>
      </c>
      <c r="FK11" s="9">
        <v>16.844999999999999</v>
      </c>
      <c r="FL11" s="9">
        <v>22.609000000000002</v>
      </c>
      <c r="FM11" s="9">
        <v>20.468</v>
      </c>
      <c r="FN11" s="9">
        <v>7.4640000000000004</v>
      </c>
      <c r="FO11" s="9">
        <v>13.004</v>
      </c>
      <c r="FP11" s="9">
        <v>70.888000000000005</v>
      </c>
      <c r="FQ11" s="9">
        <v>38.033000000000001</v>
      </c>
      <c r="FR11" s="9">
        <v>32.856000000000002</v>
      </c>
      <c r="FS11" s="9">
        <v>30.52</v>
      </c>
      <c r="FT11" s="9">
        <v>22.725000000000001</v>
      </c>
      <c r="FU11" s="9">
        <v>7.7949999999999999</v>
      </c>
      <c r="FV11" s="9">
        <v>19.885000000000002</v>
      </c>
      <c r="FW11" s="9">
        <v>10.272</v>
      </c>
      <c r="FX11" s="9">
        <v>9.6129999999999995</v>
      </c>
      <c r="FY11" s="9">
        <v>20.483000000000001</v>
      </c>
      <c r="FZ11" s="9">
        <v>5.0350000000000001</v>
      </c>
      <c r="GA11" s="9">
        <v>15.448</v>
      </c>
      <c r="GB11" s="9">
        <v>150.34100000000001</v>
      </c>
      <c r="GC11" s="9">
        <v>88.951999999999998</v>
      </c>
      <c r="GD11" s="9">
        <v>61.387999999999998</v>
      </c>
      <c r="GE11" s="9">
        <v>87.65</v>
      </c>
      <c r="GF11" s="9">
        <v>45.758000000000003</v>
      </c>
      <c r="GG11" s="9">
        <v>41.892000000000003</v>
      </c>
      <c r="GH11" s="9">
        <v>308.11500000000001</v>
      </c>
      <c r="GI11" s="9">
        <v>158.36699999999999</v>
      </c>
      <c r="GJ11" s="9">
        <v>149.74700000000001</v>
      </c>
      <c r="GK11" s="9">
        <v>2428.9169999999999</v>
      </c>
      <c r="GL11" s="9">
        <v>1311.8889999999999</v>
      </c>
      <c r="GM11" s="9">
        <v>1117.028</v>
      </c>
      <c r="GN11" s="9">
        <v>1921.048</v>
      </c>
      <c r="GO11" s="9">
        <v>976.06</v>
      </c>
      <c r="GP11" s="9">
        <v>944.98800000000006</v>
      </c>
      <c r="GQ11" s="9">
        <v>1805.59</v>
      </c>
      <c r="GR11" s="9">
        <v>931.27599999999995</v>
      </c>
      <c r="GS11" s="9">
        <v>874.31399999999996</v>
      </c>
      <c r="GT11" s="9">
        <v>51.491</v>
      </c>
      <c r="GU11" s="9">
        <v>17.741</v>
      </c>
      <c r="GV11" s="9">
        <v>33.75</v>
      </c>
      <c r="GW11" s="9">
        <v>63.966999999999999</v>
      </c>
      <c r="GX11" s="9">
        <v>27.042999999999999</v>
      </c>
      <c r="GY11" s="9">
        <v>36.923999999999999</v>
      </c>
      <c r="GZ11" s="9">
        <v>1464.184</v>
      </c>
      <c r="HA11" s="9">
        <v>770.79600000000005</v>
      </c>
      <c r="HB11" s="9">
        <v>693.38800000000003</v>
      </c>
      <c r="HC11" s="9">
        <v>117.819</v>
      </c>
      <c r="HD11" s="9">
        <v>42.454000000000001</v>
      </c>
      <c r="HE11" s="9">
        <v>75.364000000000004</v>
      </c>
      <c r="HF11" s="9">
        <v>40.243000000000002</v>
      </c>
      <c r="HG11" s="9">
        <v>19.673999999999999</v>
      </c>
      <c r="HH11" s="9">
        <v>20.568999999999999</v>
      </c>
      <c r="HI11" s="9">
        <v>35.136000000000003</v>
      </c>
      <c r="HJ11" s="9">
        <v>13.843</v>
      </c>
      <c r="HK11" s="9">
        <v>21.292999999999999</v>
      </c>
      <c r="HL11" s="9">
        <v>42.44</v>
      </c>
      <c r="HM11" s="9">
        <v>8.9369999999999994</v>
      </c>
      <c r="HN11" s="9">
        <v>33.503</v>
      </c>
      <c r="HO11" s="9">
        <v>108.645</v>
      </c>
      <c r="HP11" s="9">
        <v>40.448</v>
      </c>
      <c r="HQ11" s="9">
        <v>68.197000000000003</v>
      </c>
      <c r="HR11" s="9">
        <v>33.341999999999999</v>
      </c>
      <c r="HS11" s="9">
        <v>22.498000000000001</v>
      </c>
      <c r="HT11" s="9">
        <v>10.843999999999999</v>
      </c>
      <c r="HU11" s="9">
        <v>31.928000000000001</v>
      </c>
      <c r="HV11" s="9">
        <v>11.009</v>
      </c>
      <c r="HW11" s="9">
        <v>20.917999999999999</v>
      </c>
      <c r="HX11" s="9">
        <v>43.375</v>
      </c>
      <c r="HY11" s="9">
        <v>6.9409999999999998</v>
      </c>
      <c r="HZ11" s="9">
        <v>36.433999999999997</v>
      </c>
      <c r="IA11" s="9">
        <v>230.4</v>
      </c>
      <c r="IB11" s="9">
        <v>122.361</v>
      </c>
      <c r="IC11" s="9">
        <v>108.039</v>
      </c>
      <c r="ID11" s="9">
        <v>226.87200000000001</v>
      </c>
      <c r="IE11" s="9">
        <v>106.485</v>
      </c>
      <c r="IF11" s="9">
        <v>120.387</v>
      </c>
      <c r="IG11" s="9">
        <v>1694.1759999999999</v>
      </c>
      <c r="IH11" s="9">
        <v>869.57399999999996</v>
      </c>
      <c r="II11" s="9">
        <v>824.60199999999998</v>
      </c>
      <c r="IJ11" s="9">
        <v>227.44</v>
      </c>
      <c r="IK11" s="9">
        <v>103.935</v>
      </c>
      <c r="IL11" s="9">
        <v>123.506</v>
      </c>
      <c r="IM11" s="9">
        <v>1693.6079999999999</v>
      </c>
      <c r="IN11" s="9">
        <v>872.125</v>
      </c>
      <c r="IO11" s="9">
        <v>821.48299999999995</v>
      </c>
      <c r="IP11" s="9">
        <v>341.161</v>
      </c>
      <c r="IQ11" s="9">
        <v>159.34100000000001</v>
      </c>
    </row>
    <row r="12" spans="1:251">
      <c r="A12" s="10">
        <v>42401</v>
      </c>
      <c r="B12" s="9">
        <v>20.556999999999999</v>
      </c>
      <c r="C12" s="9">
        <v>12.912000000000001</v>
      </c>
      <c r="D12" s="9">
        <v>38.186</v>
      </c>
      <c r="E12" s="9">
        <v>17.321999999999999</v>
      </c>
      <c r="F12" s="9">
        <v>20.864000000000001</v>
      </c>
      <c r="G12" s="9">
        <v>33.112000000000002</v>
      </c>
      <c r="H12" s="9">
        <v>8.4670000000000005</v>
      </c>
      <c r="I12" s="9">
        <v>24.643999999999998</v>
      </c>
      <c r="J12" s="9">
        <v>111.526</v>
      </c>
      <c r="K12" s="9">
        <v>58.207999999999998</v>
      </c>
      <c r="L12" s="9">
        <v>53.317999999999998</v>
      </c>
      <c r="M12" s="9">
        <v>59.738999999999997</v>
      </c>
      <c r="N12" s="9">
        <v>39.529000000000003</v>
      </c>
      <c r="O12" s="9">
        <v>20.21</v>
      </c>
      <c r="P12" s="9">
        <v>30.876999999999999</v>
      </c>
      <c r="Q12" s="9">
        <v>12.734</v>
      </c>
      <c r="R12" s="9">
        <v>18.143999999999998</v>
      </c>
      <c r="S12" s="9">
        <v>20.91</v>
      </c>
      <c r="T12" s="9">
        <v>5.9459999999999997</v>
      </c>
      <c r="U12" s="9">
        <v>14.964</v>
      </c>
      <c r="V12" s="9">
        <v>197.62299999999999</v>
      </c>
      <c r="W12" s="9">
        <v>106.95099999999999</v>
      </c>
      <c r="X12" s="9">
        <v>90.671000000000006</v>
      </c>
      <c r="Y12" s="9">
        <v>111.98399999999999</v>
      </c>
      <c r="Z12" s="9">
        <v>52.557000000000002</v>
      </c>
      <c r="AA12" s="9">
        <v>59.427</v>
      </c>
      <c r="AB12" s="9">
        <v>391.94400000000002</v>
      </c>
      <c r="AC12" s="9">
        <v>205.553</v>
      </c>
      <c r="AD12" s="9">
        <v>186.39099999999999</v>
      </c>
      <c r="AE12" s="9">
        <v>3096.7730000000001</v>
      </c>
      <c r="AF12" s="9">
        <v>1658.0360000000001</v>
      </c>
      <c r="AG12" s="9">
        <v>1438.7360000000001</v>
      </c>
      <c r="AH12" s="9">
        <v>2496.623</v>
      </c>
      <c r="AI12" s="9">
        <v>1265.587</v>
      </c>
      <c r="AJ12" s="9">
        <v>1231.037</v>
      </c>
      <c r="AK12" s="9">
        <v>2376.482</v>
      </c>
      <c r="AL12" s="9">
        <v>1209.5250000000001</v>
      </c>
      <c r="AM12" s="9">
        <v>1166.9570000000001</v>
      </c>
      <c r="AN12" s="9">
        <v>64.418000000000006</v>
      </c>
      <c r="AO12" s="9">
        <v>32.015999999999998</v>
      </c>
      <c r="AP12" s="9">
        <v>32.402000000000001</v>
      </c>
      <c r="AQ12" s="9">
        <v>55.268000000000001</v>
      </c>
      <c r="AR12" s="9">
        <v>23.591000000000001</v>
      </c>
      <c r="AS12" s="9">
        <v>31.677</v>
      </c>
      <c r="AT12" s="9">
        <v>1961.992</v>
      </c>
      <c r="AU12" s="9">
        <v>1032.6510000000001</v>
      </c>
      <c r="AV12" s="9">
        <v>929.34</v>
      </c>
      <c r="AW12" s="9">
        <v>137.42699999999999</v>
      </c>
      <c r="AX12" s="9">
        <v>49.631999999999998</v>
      </c>
      <c r="AY12" s="9">
        <v>87.795000000000002</v>
      </c>
      <c r="AZ12" s="9">
        <v>44.563000000000002</v>
      </c>
      <c r="BA12" s="9">
        <v>28.32</v>
      </c>
      <c r="BB12" s="9">
        <v>16.242999999999999</v>
      </c>
      <c r="BC12" s="9">
        <v>40.878999999999998</v>
      </c>
      <c r="BD12" s="9">
        <v>11.74</v>
      </c>
      <c r="BE12" s="9">
        <v>29.138999999999999</v>
      </c>
      <c r="BF12" s="9">
        <v>51.984000000000002</v>
      </c>
      <c r="BG12" s="9">
        <v>9.5709999999999997</v>
      </c>
      <c r="BH12" s="9">
        <v>42.412999999999997</v>
      </c>
      <c r="BI12" s="9">
        <v>102.28700000000001</v>
      </c>
      <c r="BJ12" s="9">
        <v>35.994999999999997</v>
      </c>
      <c r="BK12" s="9">
        <v>66.292000000000002</v>
      </c>
      <c r="BL12" s="9">
        <v>31.297999999999998</v>
      </c>
      <c r="BM12" s="9">
        <v>20.137</v>
      </c>
      <c r="BN12" s="9">
        <v>11.16</v>
      </c>
      <c r="BO12" s="9">
        <v>34.902999999999999</v>
      </c>
      <c r="BP12" s="9">
        <v>8.8670000000000009</v>
      </c>
      <c r="BQ12" s="9">
        <v>26.036000000000001</v>
      </c>
      <c r="BR12" s="9">
        <v>36.085999999999999</v>
      </c>
      <c r="BS12" s="9">
        <v>6.99</v>
      </c>
      <c r="BT12" s="9">
        <v>29.096</v>
      </c>
      <c r="BU12" s="9">
        <v>294.91800000000001</v>
      </c>
      <c r="BV12" s="9">
        <v>147.30799999999999</v>
      </c>
      <c r="BW12" s="9">
        <v>147.61000000000001</v>
      </c>
      <c r="BX12" s="9">
        <v>266.959</v>
      </c>
      <c r="BY12" s="9">
        <v>140.679</v>
      </c>
      <c r="BZ12" s="9">
        <v>126.28100000000001</v>
      </c>
      <c r="CA12" s="9">
        <v>2229.6640000000002</v>
      </c>
      <c r="CB12" s="9">
        <v>1124.9079999999999</v>
      </c>
      <c r="CC12" s="9">
        <v>1104.7560000000001</v>
      </c>
      <c r="CD12" s="9">
        <v>223.13499999999999</v>
      </c>
      <c r="CE12" s="9">
        <v>107.976</v>
      </c>
      <c r="CF12" s="9">
        <v>115.15900000000001</v>
      </c>
      <c r="CG12" s="9">
        <v>2273.4879999999998</v>
      </c>
      <c r="CH12" s="9">
        <v>1157.6099999999999</v>
      </c>
      <c r="CI12" s="9">
        <v>1115.8779999999999</v>
      </c>
      <c r="CJ12" s="9">
        <v>370.34300000000002</v>
      </c>
      <c r="CK12" s="9">
        <v>185.297</v>
      </c>
      <c r="CL12" s="9">
        <v>185.04599999999999</v>
      </c>
      <c r="CM12" s="9">
        <v>119.751</v>
      </c>
      <c r="CN12" s="9">
        <v>63.357999999999997</v>
      </c>
      <c r="CO12" s="9">
        <v>56.393999999999998</v>
      </c>
      <c r="CP12" s="9">
        <v>147.208</v>
      </c>
      <c r="CQ12" s="9">
        <v>77.320999999999998</v>
      </c>
      <c r="CR12" s="9">
        <v>69.887</v>
      </c>
      <c r="CS12" s="9">
        <v>103.384</v>
      </c>
      <c r="CT12" s="9">
        <v>44.619</v>
      </c>
      <c r="CU12" s="9">
        <v>58.765000000000001</v>
      </c>
      <c r="CV12" s="9">
        <v>2126.2809999999999</v>
      </c>
      <c r="CW12" s="9">
        <v>1080.289</v>
      </c>
      <c r="CX12" s="9">
        <v>1045.991</v>
      </c>
      <c r="CY12" s="9">
        <v>600.15</v>
      </c>
      <c r="CZ12" s="9">
        <v>392.45</v>
      </c>
      <c r="DA12" s="9">
        <v>207.7</v>
      </c>
      <c r="DB12" s="9">
        <v>408.137</v>
      </c>
      <c r="DC12" s="9">
        <v>268.90300000000002</v>
      </c>
      <c r="DD12" s="9">
        <v>139.23400000000001</v>
      </c>
      <c r="DE12" s="9">
        <v>26.257000000000001</v>
      </c>
      <c r="DF12" s="9">
        <v>15.66</v>
      </c>
      <c r="DG12" s="9">
        <v>10.597</v>
      </c>
      <c r="DH12" s="9">
        <v>8.5090000000000003</v>
      </c>
      <c r="DI12" s="9">
        <v>7.1879999999999997</v>
      </c>
      <c r="DJ12" s="9">
        <v>1.321</v>
      </c>
      <c r="DK12" s="9">
        <v>7.2939999999999996</v>
      </c>
      <c r="DL12" s="9">
        <v>3.9710000000000001</v>
      </c>
      <c r="DM12" s="9">
        <v>3.323</v>
      </c>
      <c r="DN12" s="9">
        <v>10.454000000000001</v>
      </c>
      <c r="DO12" s="9">
        <v>4.5010000000000003</v>
      </c>
      <c r="DP12" s="9">
        <v>5.9539999999999997</v>
      </c>
      <c r="DQ12" s="9">
        <v>29.568999999999999</v>
      </c>
      <c r="DR12" s="9">
        <v>16.704999999999998</v>
      </c>
      <c r="DS12" s="9">
        <v>12.864000000000001</v>
      </c>
      <c r="DT12" s="9">
        <v>5.6180000000000003</v>
      </c>
      <c r="DU12" s="9">
        <v>4.49</v>
      </c>
      <c r="DV12" s="9">
        <v>1.1279999999999999</v>
      </c>
      <c r="DW12" s="9">
        <v>12.791</v>
      </c>
      <c r="DX12" s="9">
        <v>7.1219999999999999</v>
      </c>
      <c r="DY12" s="9">
        <v>5.6689999999999996</v>
      </c>
      <c r="DZ12" s="9">
        <v>11.16</v>
      </c>
      <c r="EA12" s="9">
        <v>5.093</v>
      </c>
      <c r="EB12" s="9">
        <v>6.0670000000000002</v>
      </c>
      <c r="EC12" s="9">
        <v>136.18700000000001</v>
      </c>
      <c r="ED12" s="9">
        <v>91.182000000000002</v>
      </c>
      <c r="EE12" s="9">
        <v>45.003999999999998</v>
      </c>
      <c r="EF12" s="9">
        <v>3045.9630000000002</v>
      </c>
      <c r="EG12" s="9">
        <v>1654.375</v>
      </c>
      <c r="EH12" s="9">
        <v>1391.588</v>
      </c>
      <c r="EI12" s="9">
        <v>570.18100000000004</v>
      </c>
      <c r="EJ12" s="9">
        <v>307.86900000000003</v>
      </c>
      <c r="EK12" s="9">
        <v>262.31200000000001</v>
      </c>
      <c r="EL12" s="9">
        <v>245.774</v>
      </c>
      <c r="EM12" s="9">
        <v>142.15899999999999</v>
      </c>
      <c r="EN12" s="9">
        <v>103.61499999999999</v>
      </c>
      <c r="EO12" s="9">
        <v>118.544</v>
      </c>
      <c r="EP12" s="9">
        <v>73.224000000000004</v>
      </c>
      <c r="EQ12" s="9">
        <v>45.32</v>
      </c>
      <c r="ER12" s="9">
        <v>127.23</v>
      </c>
      <c r="ES12" s="9">
        <v>68.935000000000002</v>
      </c>
      <c r="ET12" s="9">
        <v>58.295000000000002</v>
      </c>
      <c r="EU12" s="9">
        <v>142.28399999999999</v>
      </c>
      <c r="EV12" s="9">
        <v>85.424999999999997</v>
      </c>
      <c r="EW12" s="9">
        <v>56.857999999999997</v>
      </c>
      <c r="EX12" s="9">
        <v>103.49</v>
      </c>
      <c r="EY12" s="9">
        <v>56.734000000000002</v>
      </c>
      <c r="EZ12" s="9">
        <v>46.756</v>
      </c>
      <c r="FA12" s="9">
        <v>71.382000000000005</v>
      </c>
      <c r="FB12" s="9">
        <v>45.383000000000003</v>
      </c>
      <c r="FC12" s="9">
        <v>25.998999999999999</v>
      </c>
      <c r="FD12" s="9">
        <v>85.899000000000001</v>
      </c>
      <c r="FE12" s="9">
        <v>50.234000000000002</v>
      </c>
      <c r="FF12" s="9">
        <v>35.664999999999999</v>
      </c>
      <c r="FG12" s="9">
        <v>33.795999999999999</v>
      </c>
      <c r="FH12" s="9">
        <v>24.187000000000001</v>
      </c>
      <c r="FI12" s="9">
        <v>9.61</v>
      </c>
      <c r="FJ12" s="9">
        <v>36.646000000000001</v>
      </c>
      <c r="FK12" s="9">
        <v>22.318999999999999</v>
      </c>
      <c r="FL12" s="9">
        <v>14.327</v>
      </c>
      <c r="FM12" s="9">
        <v>15.456</v>
      </c>
      <c r="FN12" s="9">
        <v>3.7290000000000001</v>
      </c>
      <c r="FO12" s="9">
        <v>11.728</v>
      </c>
      <c r="FP12" s="9">
        <v>88.492999999999995</v>
      </c>
      <c r="FQ12" s="9">
        <v>46.542000000000002</v>
      </c>
      <c r="FR12" s="9">
        <v>41.951000000000001</v>
      </c>
      <c r="FS12" s="9">
        <v>44.451000000000001</v>
      </c>
      <c r="FT12" s="9">
        <v>31.323</v>
      </c>
      <c r="FU12" s="9">
        <v>13.127000000000001</v>
      </c>
      <c r="FV12" s="9">
        <v>21.271000000000001</v>
      </c>
      <c r="FW12" s="9">
        <v>9.5690000000000008</v>
      </c>
      <c r="FX12" s="9">
        <v>11.702</v>
      </c>
      <c r="FY12" s="9">
        <v>22.771999999999998</v>
      </c>
      <c r="FZ12" s="9">
        <v>5.65</v>
      </c>
      <c r="GA12" s="9">
        <v>17.122</v>
      </c>
      <c r="GB12" s="9">
        <v>167.11699999999999</v>
      </c>
      <c r="GC12" s="9">
        <v>100.09099999999999</v>
      </c>
      <c r="GD12" s="9">
        <v>67.025999999999996</v>
      </c>
      <c r="GE12" s="9">
        <v>78.656999999999996</v>
      </c>
      <c r="GF12" s="9">
        <v>42.067999999999998</v>
      </c>
      <c r="GG12" s="9">
        <v>36.588999999999999</v>
      </c>
      <c r="GH12" s="9">
        <v>324.40699999999998</v>
      </c>
      <c r="GI12" s="9">
        <v>165.71</v>
      </c>
      <c r="GJ12" s="9">
        <v>158.697</v>
      </c>
      <c r="GK12" s="9">
        <v>2475.7820000000002</v>
      </c>
      <c r="GL12" s="9">
        <v>1346.5060000000001</v>
      </c>
      <c r="GM12" s="9">
        <v>1129.2760000000001</v>
      </c>
      <c r="GN12" s="9">
        <v>1943.7560000000001</v>
      </c>
      <c r="GO12" s="9">
        <v>989.13</v>
      </c>
      <c r="GP12" s="9">
        <v>954.62599999999998</v>
      </c>
      <c r="GQ12" s="9">
        <v>1832.2840000000001</v>
      </c>
      <c r="GR12" s="9">
        <v>933.97</v>
      </c>
      <c r="GS12" s="9">
        <v>898.31399999999996</v>
      </c>
      <c r="GT12" s="9">
        <v>55.220999999999997</v>
      </c>
      <c r="GU12" s="9">
        <v>24.061</v>
      </c>
      <c r="GV12" s="9">
        <v>31.16</v>
      </c>
      <c r="GW12" s="9">
        <v>55.283999999999999</v>
      </c>
      <c r="GX12" s="9">
        <v>30.614999999999998</v>
      </c>
      <c r="GY12" s="9">
        <v>24.669</v>
      </c>
      <c r="GZ12" s="9">
        <v>1464.7750000000001</v>
      </c>
      <c r="HA12" s="9">
        <v>771.17899999999997</v>
      </c>
      <c r="HB12" s="9">
        <v>693.596</v>
      </c>
      <c r="HC12" s="9">
        <v>119.504</v>
      </c>
      <c r="HD12" s="9">
        <v>46.337000000000003</v>
      </c>
      <c r="HE12" s="9">
        <v>73.167000000000002</v>
      </c>
      <c r="HF12" s="9">
        <v>36.646000000000001</v>
      </c>
      <c r="HG12" s="9">
        <v>26.271999999999998</v>
      </c>
      <c r="HH12" s="9">
        <v>10.374000000000001</v>
      </c>
      <c r="HI12" s="9">
        <v>34.438000000000002</v>
      </c>
      <c r="HJ12" s="9">
        <v>11.722</v>
      </c>
      <c r="HK12" s="9">
        <v>22.716000000000001</v>
      </c>
      <c r="HL12" s="9">
        <v>48.42</v>
      </c>
      <c r="HM12" s="9">
        <v>8.343</v>
      </c>
      <c r="HN12" s="9">
        <v>40.076999999999998</v>
      </c>
      <c r="HO12" s="9">
        <v>105.70699999999999</v>
      </c>
      <c r="HP12" s="9">
        <v>36.58</v>
      </c>
      <c r="HQ12" s="9">
        <v>69.126999999999995</v>
      </c>
      <c r="HR12" s="9">
        <v>31.463000000000001</v>
      </c>
      <c r="HS12" s="9">
        <v>18.882999999999999</v>
      </c>
      <c r="HT12" s="9">
        <v>12.58</v>
      </c>
      <c r="HU12" s="9">
        <v>28.099</v>
      </c>
      <c r="HV12" s="9">
        <v>4.5910000000000002</v>
      </c>
      <c r="HW12" s="9">
        <v>23.507000000000001</v>
      </c>
      <c r="HX12" s="9">
        <v>46.146000000000001</v>
      </c>
      <c r="HY12" s="9">
        <v>13.106</v>
      </c>
      <c r="HZ12" s="9">
        <v>33.04</v>
      </c>
      <c r="IA12" s="9">
        <v>253.77</v>
      </c>
      <c r="IB12" s="9">
        <v>135.03399999999999</v>
      </c>
      <c r="IC12" s="9">
        <v>118.73699999999999</v>
      </c>
      <c r="ID12" s="9">
        <v>211.23599999999999</v>
      </c>
      <c r="IE12" s="9">
        <v>112.82</v>
      </c>
      <c r="IF12" s="9">
        <v>98.415000000000006</v>
      </c>
      <c r="IG12" s="9">
        <v>1732.521</v>
      </c>
      <c r="IH12" s="9">
        <v>876.31</v>
      </c>
      <c r="II12" s="9">
        <v>856.21100000000001</v>
      </c>
      <c r="IJ12" s="9">
        <v>210.53399999999999</v>
      </c>
      <c r="IK12" s="9">
        <v>104.479</v>
      </c>
      <c r="IL12" s="9">
        <v>106.05500000000001</v>
      </c>
      <c r="IM12" s="9">
        <v>1733.222</v>
      </c>
      <c r="IN12" s="9">
        <v>884.65099999999995</v>
      </c>
      <c r="IO12" s="9">
        <v>848.57100000000003</v>
      </c>
      <c r="IP12" s="9">
        <v>320.29000000000002</v>
      </c>
      <c r="IQ12" s="9">
        <v>165.381</v>
      </c>
    </row>
    <row r="13" spans="1:251">
      <c r="A13" s="10">
        <v>42767</v>
      </c>
      <c r="B13" s="9">
        <v>21.081</v>
      </c>
      <c r="C13" s="9">
        <v>12.491</v>
      </c>
      <c r="D13" s="9">
        <v>34.558999999999997</v>
      </c>
      <c r="E13" s="9">
        <v>12.721</v>
      </c>
      <c r="F13" s="9">
        <v>21.838000000000001</v>
      </c>
      <c r="G13" s="9">
        <v>23.059000000000001</v>
      </c>
      <c r="H13" s="9">
        <v>7.2569999999999997</v>
      </c>
      <c r="I13" s="9">
        <v>15.802</v>
      </c>
      <c r="J13" s="9">
        <v>110.024</v>
      </c>
      <c r="K13" s="9">
        <v>57.859000000000002</v>
      </c>
      <c r="L13" s="9">
        <v>52.164000000000001</v>
      </c>
      <c r="M13" s="9">
        <v>60.807000000000002</v>
      </c>
      <c r="N13" s="9">
        <v>38.881</v>
      </c>
      <c r="O13" s="9">
        <v>21.925999999999998</v>
      </c>
      <c r="P13" s="9">
        <v>29.673999999999999</v>
      </c>
      <c r="Q13" s="9">
        <v>14.614000000000001</v>
      </c>
      <c r="R13" s="9">
        <v>15.06</v>
      </c>
      <c r="S13" s="9">
        <v>19.542000000000002</v>
      </c>
      <c r="T13" s="9">
        <v>4.3639999999999999</v>
      </c>
      <c r="U13" s="9">
        <v>15.178000000000001</v>
      </c>
      <c r="V13" s="9">
        <v>194.6</v>
      </c>
      <c r="W13" s="9">
        <v>101.18600000000001</v>
      </c>
      <c r="X13" s="9">
        <v>93.414000000000001</v>
      </c>
      <c r="Y13" s="9">
        <v>95.894999999999996</v>
      </c>
      <c r="Z13" s="9">
        <v>54.963000000000001</v>
      </c>
      <c r="AA13" s="9">
        <v>40.932000000000002</v>
      </c>
      <c r="AB13" s="9">
        <v>381.72300000000001</v>
      </c>
      <c r="AC13" s="9">
        <v>192.637</v>
      </c>
      <c r="AD13" s="9">
        <v>189.08600000000001</v>
      </c>
      <c r="AE13" s="9">
        <v>3085.6129999999998</v>
      </c>
      <c r="AF13" s="9">
        <v>1659.835</v>
      </c>
      <c r="AG13" s="9">
        <v>1425.779</v>
      </c>
      <c r="AH13" s="9">
        <v>2532.2359999999999</v>
      </c>
      <c r="AI13" s="9">
        <v>1290.6500000000001</v>
      </c>
      <c r="AJ13" s="9">
        <v>1241.586</v>
      </c>
      <c r="AK13" s="9">
        <v>2432.3989999999999</v>
      </c>
      <c r="AL13" s="9">
        <v>1235.7139999999999</v>
      </c>
      <c r="AM13" s="9">
        <v>1196.6859999999999</v>
      </c>
      <c r="AN13" s="9">
        <v>55.802999999999997</v>
      </c>
      <c r="AO13" s="9">
        <v>28.44</v>
      </c>
      <c r="AP13" s="9">
        <v>27.363</v>
      </c>
      <c r="AQ13" s="9">
        <v>42.222999999999999</v>
      </c>
      <c r="AR13" s="9">
        <v>25.260999999999999</v>
      </c>
      <c r="AS13" s="9">
        <v>16.960999999999999</v>
      </c>
      <c r="AT13" s="9">
        <v>2020.96</v>
      </c>
      <c r="AU13" s="9">
        <v>1062.316</v>
      </c>
      <c r="AV13" s="9">
        <v>958.64400000000001</v>
      </c>
      <c r="AW13" s="9">
        <v>114.762</v>
      </c>
      <c r="AX13" s="9">
        <v>38.000999999999998</v>
      </c>
      <c r="AY13" s="9">
        <v>76.760999999999996</v>
      </c>
      <c r="AZ13" s="9">
        <v>33.237000000000002</v>
      </c>
      <c r="BA13" s="9">
        <v>20.803000000000001</v>
      </c>
      <c r="BB13" s="9">
        <v>12.433</v>
      </c>
      <c r="BC13" s="9">
        <v>34.768000000000001</v>
      </c>
      <c r="BD13" s="9">
        <v>10.215</v>
      </c>
      <c r="BE13" s="9">
        <v>24.553000000000001</v>
      </c>
      <c r="BF13" s="9">
        <v>46.756999999999998</v>
      </c>
      <c r="BG13" s="9">
        <v>6.9820000000000002</v>
      </c>
      <c r="BH13" s="9">
        <v>39.774999999999999</v>
      </c>
      <c r="BI13" s="9">
        <v>118.157</v>
      </c>
      <c r="BJ13" s="9">
        <v>48.713999999999999</v>
      </c>
      <c r="BK13" s="9">
        <v>69.442999999999998</v>
      </c>
      <c r="BL13" s="9">
        <v>39.469000000000001</v>
      </c>
      <c r="BM13" s="9">
        <v>29.248999999999999</v>
      </c>
      <c r="BN13" s="9">
        <v>10.220000000000001</v>
      </c>
      <c r="BO13" s="9">
        <v>43.128999999999998</v>
      </c>
      <c r="BP13" s="9">
        <v>11.819000000000001</v>
      </c>
      <c r="BQ13" s="9">
        <v>31.31</v>
      </c>
      <c r="BR13" s="9">
        <v>35.558999999999997</v>
      </c>
      <c r="BS13" s="9">
        <v>7.6449999999999996</v>
      </c>
      <c r="BT13" s="9">
        <v>27.913</v>
      </c>
      <c r="BU13" s="9">
        <v>278.35700000000003</v>
      </c>
      <c r="BV13" s="9">
        <v>141.62</v>
      </c>
      <c r="BW13" s="9">
        <v>136.73699999999999</v>
      </c>
      <c r="BX13" s="9">
        <v>261.06900000000002</v>
      </c>
      <c r="BY13" s="9">
        <v>133.86099999999999</v>
      </c>
      <c r="BZ13" s="9">
        <v>127.209</v>
      </c>
      <c r="CA13" s="9">
        <v>2271.1669999999999</v>
      </c>
      <c r="CB13" s="9">
        <v>1156.789</v>
      </c>
      <c r="CC13" s="9">
        <v>1114.377</v>
      </c>
      <c r="CD13" s="9">
        <v>219.49600000000001</v>
      </c>
      <c r="CE13" s="9">
        <v>110.496</v>
      </c>
      <c r="CF13" s="9">
        <v>109</v>
      </c>
      <c r="CG13" s="9">
        <v>2312.7399999999998</v>
      </c>
      <c r="CH13" s="9">
        <v>1180.154</v>
      </c>
      <c r="CI13" s="9">
        <v>1132.586</v>
      </c>
      <c r="CJ13" s="9">
        <v>368.69400000000002</v>
      </c>
      <c r="CK13" s="9">
        <v>183.45599999999999</v>
      </c>
      <c r="CL13" s="9">
        <v>185.238</v>
      </c>
      <c r="CM13" s="9">
        <v>111.872</v>
      </c>
      <c r="CN13" s="9">
        <v>60.901000000000003</v>
      </c>
      <c r="CO13" s="9">
        <v>50.970999999999997</v>
      </c>
      <c r="CP13" s="9">
        <v>149.19800000000001</v>
      </c>
      <c r="CQ13" s="9">
        <v>72.959999999999994</v>
      </c>
      <c r="CR13" s="9">
        <v>76.238</v>
      </c>
      <c r="CS13" s="9">
        <v>107.625</v>
      </c>
      <c r="CT13" s="9">
        <v>49.594999999999999</v>
      </c>
      <c r="CU13" s="9">
        <v>58.029000000000003</v>
      </c>
      <c r="CV13" s="9">
        <v>2163.5419999999999</v>
      </c>
      <c r="CW13" s="9">
        <v>1107.194</v>
      </c>
      <c r="CX13" s="9">
        <v>1056.348</v>
      </c>
      <c r="CY13" s="9">
        <v>553.37699999999995</v>
      </c>
      <c r="CZ13" s="9">
        <v>369.18400000000003</v>
      </c>
      <c r="DA13" s="9">
        <v>184.19300000000001</v>
      </c>
      <c r="DB13" s="9">
        <v>377.42899999999997</v>
      </c>
      <c r="DC13" s="9">
        <v>255.447</v>
      </c>
      <c r="DD13" s="9">
        <v>121.982</v>
      </c>
      <c r="DE13" s="9">
        <v>24.472999999999999</v>
      </c>
      <c r="DF13" s="9">
        <v>13.548999999999999</v>
      </c>
      <c r="DG13" s="9">
        <v>10.923999999999999</v>
      </c>
      <c r="DH13" s="9">
        <v>10.096</v>
      </c>
      <c r="DI13" s="9">
        <v>8.15</v>
      </c>
      <c r="DJ13" s="9">
        <v>1.946</v>
      </c>
      <c r="DK13" s="9">
        <v>3.4279999999999999</v>
      </c>
      <c r="DL13" s="9">
        <v>2.415</v>
      </c>
      <c r="DM13" s="9">
        <v>1.0129999999999999</v>
      </c>
      <c r="DN13" s="9">
        <v>10.949</v>
      </c>
      <c r="DO13" s="9">
        <v>2.984</v>
      </c>
      <c r="DP13" s="9">
        <v>7.9649999999999999</v>
      </c>
      <c r="DQ13" s="9">
        <v>22.916</v>
      </c>
      <c r="DR13" s="9">
        <v>14.654</v>
      </c>
      <c r="DS13" s="9">
        <v>8.2620000000000005</v>
      </c>
      <c r="DT13" s="9">
        <v>7.1870000000000003</v>
      </c>
      <c r="DU13" s="9">
        <v>4.8319999999999999</v>
      </c>
      <c r="DV13" s="9">
        <v>2.355</v>
      </c>
      <c r="DW13" s="9">
        <v>7.702</v>
      </c>
      <c r="DX13" s="9">
        <v>3.843</v>
      </c>
      <c r="DY13" s="9">
        <v>3.859</v>
      </c>
      <c r="DZ13" s="9">
        <v>8.0269999999999992</v>
      </c>
      <c r="EA13" s="9">
        <v>5.98</v>
      </c>
      <c r="EB13" s="9">
        <v>2.0470000000000002</v>
      </c>
      <c r="EC13" s="9">
        <v>128.56</v>
      </c>
      <c r="ED13" s="9">
        <v>85.534999999999997</v>
      </c>
      <c r="EE13" s="9">
        <v>43.024999999999999</v>
      </c>
      <c r="EF13" s="9">
        <v>3133.6770000000001</v>
      </c>
      <c r="EG13" s="9">
        <v>1678.5730000000001</v>
      </c>
      <c r="EH13" s="9">
        <v>1455.104</v>
      </c>
      <c r="EI13" s="9">
        <v>571.78599999999994</v>
      </c>
      <c r="EJ13" s="9">
        <v>305.74200000000002</v>
      </c>
      <c r="EK13" s="9">
        <v>266.04399999999998</v>
      </c>
      <c r="EL13" s="9">
        <v>243.596</v>
      </c>
      <c r="EM13" s="9">
        <v>142.50899999999999</v>
      </c>
      <c r="EN13" s="9">
        <v>101.087</v>
      </c>
      <c r="EO13" s="9">
        <v>123.02500000000001</v>
      </c>
      <c r="EP13" s="9">
        <v>76.59</v>
      </c>
      <c r="EQ13" s="9">
        <v>46.435000000000002</v>
      </c>
      <c r="ER13" s="9">
        <v>120.571</v>
      </c>
      <c r="ES13" s="9">
        <v>65.918999999999997</v>
      </c>
      <c r="ET13" s="9">
        <v>54.652000000000001</v>
      </c>
      <c r="EU13" s="9">
        <v>143.30600000000001</v>
      </c>
      <c r="EV13" s="9">
        <v>87.084999999999994</v>
      </c>
      <c r="EW13" s="9">
        <v>56.222000000000001</v>
      </c>
      <c r="EX13" s="9">
        <v>100.29</v>
      </c>
      <c r="EY13" s="9">
        <v>55.424999999999997</v>
      </c>
      <c r="EZ13" s="9">
        <v>44.865000000000002</v>
      </c>
      <c r="FA13" s="9">
        <v>68.727999999999994</v>
      </c>
      <c r="FB13" s="9">
        <v>45.301000000000002</v>
      </c>
      <c r="FC13" s="9">
        <v>23.427</v>
      </c>
      <c r="FD13" s="9">
        <v>93.623999999999995</v>
      </c>
      <c r="FE13" s="9">
        <v>50.948999999999998</v>
      </c>
      <c r="FF13" s="9">
        <v>42.674999999999997</v>
      </c>
      <c r="FG13" s="9">
        <v>31.766999999999999</v>
      </c>
      <c r="FH13" s="9">
        <v>22.283999999999999</v>
      </c>
      <c r="FI13" s="9">
        <v>9.4830000000000005</v>
      </c>
      <c r="FJ13" s="9">
        <v>36.863</v>
      </c>
      <c r="FK13" s="9">
        <v>20.710999999999999</v>
      </c>
      <c r="FL13" s="9">
        <v>16.152000000000001</v>
      </c>
      <c r="FM13" s="9">
        <v>24.994</v>
      </c>
      <c r="FN13" s="9">
        <v>7.9539999999999997</v>
      </c>
      <c r="FO13" s="9">
        <v>17.04</v>
      </c>
      <c r="FP13" s="9">
        <v>81.244</v>
      </c>
      <c r="FQ13" s="9">
        <v>46.259</v>
      </c>
      <c r="FR13" s="9">
        <v>34.984999999999999</v>
      </c>
      <c r="FS13" s="9">
        <v>49.56</v>
      </c>
      <c r="FT13" s="9">
        <v>34.018999999999998</v>
      </c>
      <c r="FU13" s="9">
        <v>15.541</v>
      </c>
      <c r="FV13" s="9">
        <v>19.981000000000002</v>
      </c>
      <c r="FW13" s="9">
        <v>8.6389999999999993</v>
      </c>
      <c r="FX13" s="9">
        <v>11.342000000000001</v>
      </c>
      <c r="FY13" s="9">
        <v>11.702999999999999</v>
      </c>
      <c r="FZ13" s="9">
        <v>3.601</v>
      </c>
      <c r="GA13" s="9">
        <v>8.1020000000000003</v>
      </c>
      <c r="GB13" s="9">
        <v>160.078</v>
      </c>
      <c r="GC13" s="9">
        <v>92.301000000000002</v>
      </c>
      <c r="GD13" s="9">
        <v>67.777000000000001</v>
      </c>
      <c r="GE13" s="9">
        <v>83.518000000000001</v>
      </c>
      <c r="GF13" s="9">
        <v>50.207999999999998</v>
      </c>
      <c r="GG13" s="9">
        <v>33.31</v>
      </c>
      <c r="GH13" s="9">
        <v>328.19</v>
      </c>
      <c r="GI13" s="9">
        <v>163.233</v>
      </c>
      <c r="GJ13" s="9">
        <v>164.95699999999999</v>
      </c>
      <c r="GK13" s="9">
        <v>2561.8910000000001</v>
      </c>
      <c r="GL13" s="9">
        <v>1372.8309999999999</v>
      </c>
      <c r="GM13" s="9">
        <v>1189.06</v>
      </c>
      <c r="GN13" s="9">
        <v>2036.8489999999999</v>
      </c>
      <c r="GO13" s="9">
        <v>1015.8049999999999</v>
      </c>
      <c r="GP13" s="9">
        <v>1021.044</v>
      </c>
      <c r="GQ13" s="9">
        <v>1940.424</v>
      </c>
      <c r="GR13" s="9">
        <v>972.03399999999999</v>
      </c>
      <c r="GS13" s="9">
        <v>968.39</v>
      </c>
      <c r="GT13" s="9">
        <v>53.798999999999999</v>
      </c>
      <c r="GU13" s="9">
        <v>22.396999999999998</v>
      </c>
      <c r="GV13" s="9">
        <v>31.402999999999999</v>
      </c>
      <c r="GW13" s="9">
        <v>42.625</v>
      </c>
      <c r="GX13" s="9">
        <v>21.375</v>
      </c>
      <c r="GY13" s="9">
        <v>21.251000000000001</v>
      </c>
      <c r="GZ13" s="9">
        <v>1585.143</v>
      </c>
      <c r="HA13" s="9">
        <v>809.78800000000001</v>
      </c>
      <c r="HB13" s="9">
        <v>775.35500000000002</v>
      </c>
      <c r="HC13" s="9">
        <v>114.95</v>
      </c>
      <c r="HD13" s="9">
        <v>41.210999999999999</v>
      </c>
      <c r="HE13" s="9">
        <v>73.738</v>
      </c>
      <c r="HF13" s="9">
        <v>34.347999999999999</v>
      </c>
      <c r="HG13" s="9">
        <v>20.550999999999998</v>
      </c>
      <c r="HH13" s="9">
        <v>13.797000000000001</v>
      </c>
      <c r="HI13" s="9">
        <v>35.450000000000003</v>
      </c>
      <c r="HJ13" s="9">
        <v>13.723000000000001</v>
      </c>
      <c r="HK13" s="9">
        <v>21.727</v>
      </c>
      <c r="HL13" s="9">
        <v>45.152000000000001</v>
      </c>
      <c r="HM13" s="9">
        <v>6.9379999999999997</v>
      </c>
      <c r="HN13" s="9">
        <v>38.213999999999999</v>
      </c>
      <c r="HO13" s="9">
        <v>94.721000000000004</v>
      </c>
      <c r="HP13" s="9">
        <v>34.270000000000003</v>
      </c>
      <c r="HQ13" s="9">
        <v>60.45</v>
      </c>
      <c r="HR13" s="9">
        <v>22.138000000000002</v>
      </c>
      <c r="HS13" s="9">
        <v>12.629</v>
      </c>
      <c r="HT13" s="9">
        <v>9.5090000000000003</v>
      </c>
      <c r="HU13" s="9">
        <v>31.254000000000001</v>
      </c>
      <c r="HV13" s="9">
        <v>9.5440000000000005</v>
      </c>
      <c r="HW13" s="9">
        <v>21.710999999999999</v>
      </c>
      <c r="HX13" s="9">
        <v>41.328000000000003</v>
      </c>
      <c r="HY13" s="9">
        <v>12.097</v>
      </c>
      <c r="HZ13" s="9">
        <v>29.231000000000002</v>
      </c>
      <c r="IA13" s="9">
        <v>242.035</v>
      </c>
      <c r="IB13" s="9">
        <v>130.535</v>
      </c>
      <c r="IC13" s="9">
        <v>111.5</v>
      </c>
      <c r="ID13" s="9">
        <v>204.21899999999999</v>
      </c>
      <c r="IE13" s="9">
        <v>104.52</v>
      </c>
      <c r="IF13" s="9">
        <v>99.698999999999998</v>
      </c>
      <c r="IG13" s="9">
        <v>1832.63</v>
      </c>
      <c r="IH13" s="9">
        <v>911.28599999999994</v>
      </c>
      <c r="II13" s="9">
        <v>921.34500000000003</v>
      </c>
      <c r="IJ13" s="9">
        <v>197.34100000000001</v>
      </c>
      <c r="IK13" s="9">
        <v>97.733000000000004</v>
      </c>
      <c r="IL13" s="9">
        <v>99.608000000000004</v>
      </c>
      <c r="IM13" s="9">
        <v>1839.508</v>
      </c>
      <c r="IN13" s="9">
        <v>918.072</v>
      </c>
      <c r="IO13" s="9">
        <v>921.43600000000004</v>
      </c>
      <c r="IP13" s="9">
        <v>306.16800000000001</v>
      </c>
      <c r="IQ13" s="9">
        <v>157.02500000000001</v>
      </c>
    </row>
    <row r="14" spans="1:251">
      <c r="A14" s="10">
        <v>43132</v>
      </c>
      <c r="B14" s="9">
        <v>29.827000000000002</v>
      </c>
      <c r="C14" s="9">
        <v>16.210999999999999</v>
      </c>
      <c r="D14" s="9">
        <v>38.106000000000002</v>
      </c>
      <c r="E14" s="9">
        <v>14.763</v>
      </c>
      <c r="F14" s="9">
        <v>23.343</v>
      </c>
      <c r="G14" s="9">
        <v>27.888999999999999</v>
      </c>
      <c r="H14" s="9">
        <v>6.7450000000000001</v>
      </c>
      <c r="I14" s="9">
        <v>21.143999999999998</v>
      </c>
      <c r="J14" s="9">
        <v>86.956999999999994</v>
      </c>
      <c r="K14" s="9">
        <v>48.631999999999998</v>
      </c>
      <c r="L14" s="9">
        <v>38.325000000000003</v>
      </c>
      <c r="M14" s="9">
        <v>49.475000000000001</v>
      </c>
      <c r="N14" s="9">
        <v>34.637</v>
      </c>
      <c r="O14" s="9">
        <v>14.837999999999999</v>
      </c>
      <c r="P14" s="9">
        <v>19.649000000000001</v>
      </c>
      <c r="Q14" s="9">
        <v>7.7329999999999997</v>
      </c>
      <c r="R14" s="9">
        <v>11.917</v>
      </c>
      <c r="S14" s="9">
        <v>17.832000000000001</v>
      </c>
      <c r="T14" s="9">
        <v>6.2619999999999996</v>
      </c>
      <c r="U14" s="9">
        <v>11.57</v>
      </c>
      <c r="V14" s="9">
        <v>207.33500000000001</v>
      </c>
      <c r="W14" s="9">
        <v>115.80200000000001</v>
      </c>
      <c r="X14" s="9">
        <v>91.533000000000001</v>
      </c>
      <c r="Y14" s="9">
        <v>101.012</v>
      </c>
      <c r="Z14" s="9">
        <v>54.515000000000001</v>
      </c>
      <c r="AA14" s="9">
        <v>46.497</v>
      </c>
      <c r="AB14" s="9">
        <v>443.78899999999999</v>
      </c>
      <c r="AC14" s="9">
        <v>225.375</v>
      </c>
      <c r="AD14" s="9">
        <v>218.41399999999999</v>
      </c>
      <c r="AE14" s="9">
        <v>3143.0349999999999</v>
      </c>
      <c r="AF14" s="9">
        <v>1666.183</v>
      </c>
      <c r="AG14" s="9">
        <v>1476.8520000000001</v>
      </c>
      <c r="AH14" s="9">
        <v>2560.1950000000002</v>
      </c>
      <c r="AI14" s="9">
        <v>1284.203</v>
      </c>
      <c r="AJ14" s="9">
        <v>1275.992</v>
      </c>
      <c r="AK14" s="9">
        <v>2429.1489999999999</v>
      </c>
      <c r="AL14" s="9">
        <v>1219.173</v>
      </c>
      <c r="AM14" s="9">
        <v>1209.9760000000001</v>
      </c>
      <c r="AN14" s="9">
        <v>61.74</v>
      </c>
      <c r="AO14" s="9">
        <v>28.398</v>
      </c>
      <c r="AP14" s="9">
        <v>33.341999999999999</v>
      </c>
      <c r="AQ14" s="9">
        <v>66.685000000000002</v>
      </c>
      <c r="AR14" s="9">
        <v>35.880000000000003</v>
      </c>
      <c r="AS14" s="9">
        <v>30.805</v>
      </c>
      <c r="AT14" s="9">
        <v>2008.8979999999999</v>
      </c>
      <c r="AU14" s="9">
        <v>1039.75</v>
      </c>
      <c r="AV14" s="9">
        <v>969.14800000000002</v>
      </c>
      <c r="AW14" s="9">
        <v>134.03800000000001</v>
      </c>
      <c r="AX14" s="9">
        <v>50.287999999999997</v>
      </c>
      <c r="AY14" s="9">
        <v>83.75</v>
      </c>
      <c r="AZ14" s="9">
        <v>49.179000000000002</v>
      </c>
      <c r="BA14" s="9">
        <v>27.927</v>
      </c>
      <c r="BB14" s="9">
        <v>21.251999999999999</v>
      </c>
      <c r="BC14" s="9">
        <v>37.360999999999997</v>
      </c>
      <c r="BD14" s="9">
        <v>11.997999999999999</v>
      </c>
      <c r="BE14" s="9">
        <v>25.363</v>
      </c>
      <c r="BF14" s="9">
        <v>47.497</v>
      </c>
      <c r="BG14" s="9">
        <v>10.363</v>
      </c>
      <c r="BH14" s="9">
        <v>37.134</v>
      </c>
      <c r="BI14" s="9">
        <v>115.80800000000001</v>
      </c>
      <c r="BJ14" s="9">
        <v>38.301000000000002</v>
      </c>
      <c r="BK14" s="9">
        <v>77.507000000000005</v>
      </c>
      <c r="BL14" s="9">
        <v>32.673000000000002</v>
      </c>
      <c r="BM14" s="9">
        <v>20.83</v>
      </c>
      <c r="BN14" s="9">
        <v>11.843</v>
      </c>
      <c r="BO14" s="9">
        <v>42.204999999999998</v>
      </c>
      <c r="BP14" s="9">
        <v>10.712999999999999</v>
      </c>
      <c r="BQ14" s="9">
        <v>31.492000000000001</v>
      </c>
      <c r="BR14" s="9">
        <v>40.93</v>
      </c>
      <c r="BS14" s="9">
        <v>6.758</v>
      </c>
      <c r="BT14" s="9">
        <v>34.173000000000002</v>
      </c>
      <c r="BU14" s="9">
        <v>301.45100000000002</v>
      </c>
      <c r="BV14" s="9">
        <v>155.864</v>
      </c>
      <c r="BW14" s="9">
        <v>145.58699999999999</v>
      </c>
      <c r="BX14" s="9">
        <v>273.30700000000002</v>
      </c>
      <c r="BY14" s="9">
        <v>138.785</v>
      </c>
      <c r="BZ14" s="9">
        <v>134.52199999999999</v>
      </c>
      <c r="CA14" s="9">
        <v>2286.8879999999999</v>
      </c>
      <c r="CB14" s="9">
        <v>1145.4179999999999</v>
      </c>
      <c r="CC14" s="9">
        <v>1141.47</v>
      </c>
      <c r="CD14" s="9">
        <v>252.36600000000001</v>
      </c>
      <c r="CE14" s="9">
        <v>119.621</v>
      </c>
      <c r="CF14" s="9">
        <v>132.745</v>
      </c>
      <c r="CG14" s="9">
        <v>2307.8290000000002</v>
      </c>
      <c r="CH14" s="9">
        <v>1164.5820000000001</v>
      </c>
      <c r="CI14" s="9">
        <v>1143.2470000000001</v>
      </c>
      <c r="CJ14" s="9">
        <v>396.85599999999999</v>
      </c>
      <c r="CK14" s="9">
        <v>195.875</v>
      </c>
      <c r="CL14" s="9">
        <v>200.98099999999999</v>
      </c>
      <c r="CM14" s="9">
        <v>128.81700000000001</v>
      </c>
      <c r="CN14" s="9">
        <v>62.53</v>
      </c>
      <c r="CO14" s="9">
        <v>66.286000000000001</v>
      </c>
      <c r="CP14" s="9">
        <v>144.49</v>
      </c>
      <c r="CQ14" s="9">
        <v>76.254999999999995</v>
      </c>
      <c r="CR14" s="9">
        <v>68.236000000000004</v>
      </c>
      <c r="CS14" s="9">
        <v>123.54900000000001</v>
      </c>
      <c r="CT14" s="9">
        <v>57.09</v>
      </c>
      <c r="CU14" s="9">
        <v>66.459000000000003</v>
      </c>
      <c r="CV14" s="9">
        <v>2163.3380000000002</v>
      </c>
      <c r="CW14" s="9">
        <v>1088.327</v>
      </c>
      <c r="CX14" s="9">
        <v>1075.011</v>
      </c>
      <c r="CY14" s="9">
        <v>582.84</v>
      </c>
      <c r="CZ14" s="9">
        <v>381.98099999999999</v>
      </c>
      <c r="DA14" s="9">
        <v>200.85900000000001</v>
      </c>
      <c r="DB14" s="9">
        <v>384.09100000000001</v>
      </c>
      <c r="DC14" s="9">
        <v>255.958</v>
      </c>
      <c r="DD14" s="9">
        <v>128.13300000000001</v>
      </c>
      <c r="DE14" s="9">
        <v>24.811</v>
      </c>
      <c r="DF14" s="9">
        <v>17.603000000000002</v>
      </c>
      <c r="DG14" s="9">
        <v>7.2080000000000002</v>
      </c>
      <c r="DH14" s="9">
        <v>9.7240000000000002</v>
      </c>
      <c r="DI14" s="9">
        <v>8.4990000000000006</v>
      </c>
      <c r="DJ14" s="9">
        <v>1.2250000000000001</v>
      </c>
      <c r="DK14" s="9">
        <v>5.2610000000000001</v>
      </c>
      <c r="DL14" s="9">
        <v>3.44</v>
      </c>
      <c r="DM14" s="9">
        <v>1.821</v>
      </c>
      <c r="DN14" s="9">
        <v>9.8260000000000005</v>
      </c>
      <c r="DO14" s="9">
        <v>5.6639999999999997</v>
      </c>
      <c r="DP14" s="9">
        <v>4.1619999999999999</v>
      </c>
      <c r="DQ14" s="9">
        <v>32.948</v>
      </c>
      <c r="DR14" s="9">
        <v>15.624000000000001</v>
      </c>
      <c r="DS14" s="9">
        <v>17.324000000000002</v>
      </c>
      <c r="DT14" s="9">
        <v>11.221</v>
      </c>
      <c r="DU14" s="9">
        <v>6.0140000000000002</v>
      </c>
      <c r="DV14" s="9">
        <v>5.2069999999999999</v>
      </c>
      <c r="DW14" s="9">
        <v>8.3699999999999992</v>
      </c>
      <c r="DX14" s="9">
        <v>5.5529999999999999</v>
      </c>
      <c r="DY14" s="9">
        <v>2.8180000000000001</v>
      </c>
      <c r="DZ14" s="9">
        <v>13.356999999999999</v>
      </c>
      <c r="EA14" s="9">
        <v>4.0570000000000004</v>
      </c>
      <c r="EB14" s="9">
        <v>9.2989999999999995</v>
      </c>
      <c r="EC14" s="9">
        <v>140.99</v>
      </c>
      <c r="ED14" s="9">
        <v>92.796000000000006</v>
      </c>
      <c r="EE14" s="9">
        <v>48.194000000000003</v>
      </c>
      <c r="EF14" s="9">
        <v>3198.8319999999999</v>
      </c>
      <c r="EG14" s="9">
        <v>1708.5329999999999</v>
      </c>
      <c r="EH14" s="9">
        <v>1490.299</v>
      </c>
      <c r="EI14" s="9">
        <v>623.67499999999995</v>
      </c>
      <c r="EJ14" s="9">
        <v>307.35899999999998</v>
      </c>
      <c r="EK14" s="9">
        <v>316.31599999999997</v>
      </c>
      <c r="EL14" s="9">
        <v>275.27600000000001</v>
      </c>
      <c r="EM14" s="9">
        <v>145.76400000000001</v>
      </c>
      <c r="EN14" s="9">
        <v>129.511</v>
      </c>
      <c r="EO14" s="9">
        <v>123.967</v>
      </c>
      <c r="EP14" s="9">
        <v>69.484999999999999</v>
      </c>
      <c r="EQ14" s="9">
        <v>54.481999999999999</v>
      </c>
      <c r="ER14" s="9">
        <v>150.18899999999999</v>
      </c>
      <c r="ES14" s="9">
        <v>75.638000000000005</v>
      </c>
      <c r="ET14" s="9">
        <v>74.55</v>
      </c>
      <c r="EU14" s="9">
        <v>162.745</v>
      </c>
      <c r="EV14" s="9">
        <v>83.853999999999999</v>
      </c>
      <c r="EW14" s="9">
        <v>78.891999999999996</v>
      </c>
      <c r="EX14" s="9">
        <v>112.08799999999999</v>
      </c>
      <c r="EY14" s="9">
        <v>61.469000000000001</v>
      </c>
      <c r="EZ14" s="9">
        <v>50.619</v>
      </c>
      <c r="FA14" s="9">
        <v>85.438000000000002</v>
      </c>
      <c r="FB14" s="9">
        <v>49.38</v>
      </c>
      <c r="FC14" s="9">
        <v>36.058</v>
      </c>
      <c r="FD14" s="9">
        <v>99.896000000000001</v>
      </c>
      <c r="FE14" s="9">
        <v>47.567</v>
      </c>
      <c r="FF14" s="9">
        <v>52.329000000000001</v>
      </c>
      <c r="FG14" s="9">
        <v>31.120999999999999</v>
      </c>
      <c r="FH14" s="9">
        <v>19.504999999999999</v>
      </c>
      <c r="FI14" s="9">
        <v>11.616</v>
      </c>
      <c r="FJ14" s="9">
        <v>44.100999999999999</v>
      </c>
      <c r="FK14" s="9">
        <v>20.065999999999999</v>
      </c>
      <c r="FL14" s="9">
        <v>24.036000000000001</v>
      </c>
      <c r="FM14" s="9">
        <v>24.672999999999998</v>
      </c>
      <c r="FN14" s="9">
        <v>7.9969999999999999</v>
      </c>
      <c r="FO14" s="9">
        <v>16.677</v>
      </c>
      <c r="FP14" s="9">
        <v>89.941999999999993</v>
      </c>
      <c r="FQ14" s="9">
        <v>48.817</v>
      </c>
      <c r="FR14" s="9">
        <v>41.125</v>
      </c>
      <c r="FS14" s="9">
        <v>51.792999999999999</v>
      </c>
      <c r="FT14" s="9">
        <v>32.795000000000002</v>
      </c>
      <c r="FU14" s="9">
        <v>18.997</v>
      </c>
      <c r="FV14" s="9">
        <v>22.045999999999999</v>
      </c>
      <c r="FW14" s="9">
        <v>10.721</v>
      </c>
      <c r="FX14" s="9">
        <v>11.324999999999999</v>
      </c>
      <c r="FY14" s="9">
        <v>16.103000000000002</v>
      </c>
      <c r="FZ14" s="9">
        <v>5.3</v>
      </c>
      <c r="GA14" s="9">
        <v>10.803000000000001</v>
      </c>
      <c r="GB14" s="9">
        <v>181.03100000000001</v>
      </c>
      <c r="GC14" s="9">
        <v>91.256</v>
      </c>
      <c r="GD14" s="9">
        <v>89.775000000000006</v>
      </c>
      <c r="GE14" s="9">
        <v>94.245000000000005</v>
      </c>
      <c r="GF14" s="9">
        <v>54.509</v>
      </c>
      <c r="GG14" s="9">
        <v>39.735999999999997</v>
      </c>
      <c r="GH14" s="9">
        <v>348.399</v>
      </c>
      <c r="GI14" s="9">
        <v>161.595</v>
      </c>
      <c r="GJ14" s="9">
        <v>186.80500000000001</v>
      </c>
      <c r="GK14" s="9">
        <v>2575.1570000000002</v>
      </c>
      <c r="GL14" s="9">
        <v>1401.173</v>
      </c>
      <c r="GM14" s="9">
        <v>1173.9829999999999</v>
      </c>
      <c r="GN14" s="9">
        <v>2060.7809999999999</v>
      </c>
      <c r="GO14" s="9">
        <v>1035.5940000000001</v>
      </c>
      <c r="GP14" s="9">
        <v>1025.1859999999999</v>
      </c>
      <c r="GQ14" s="9">
        <v>1957.0640000000001</v>
      </c>
      <c r="GR14" s="9">
        <v>981.98299999999995</v>
      </c>
      <c r="GS14" s="9">
        <v>975.08100000000002</v>
      </c>
      <c r="GT14" s="9">
        <v>56.241</v>
      </c>
      <c r="GU14" s="9">
        <v>25.373000000000001</v>
      </c>
      <c r="GV14" s="9">
        <v>30.869</v>
      </c>
      <c r="GW14" s="9">
        <v>47.045999999999999</v>
      </c>
      <c r="GX14" s="9">
        <v>27.809000000000001</v>
      </c>
      <c r="GY14" s="9">
        <v>19.236999999999998</v>
      </c>
      <c r="GZ14" s="9">
        <v>1618.106</v>
      </c>
      <c r="HA14" s="9">
        <v>834.279</v>
      </c>
      <c r="HB14" s="9">
        <v>783.827</v>
      </c>
      <c r="HC14" s="9">
        <v>121.712</v>
      </c>
      <c r="HD14" s="9">
        <v>48.417999999999999</v>
      </c>
      <c r="HE14" s="9">
        <v>73.293999999999997</v>
      </c>
      <c r="HF14" s="9">
        <v>36.686999999999998</v>
      </c>
      <c r="HG14" s="9">
        <v>22.423999999999999</v>
      </c>
      <c r="HH14" s="9">
        <v>14.263</v>
      </c>
      <c r="HI14" s="9">
        <v>33.533000000000001</v>
      </c>
      <c r="HJ14" s="9">
        <v>14</v>
      </c>
      <c r="HK14" s="9">
        <v>19.533000000000001</v>
      </c>
      <c r="HL14" s="9">
        <v>51.493000000000002</v>
      </c>
      <c r="HM14" s="9">
        <v>11.994999999999999</v>
      </c>
      <c r="HN14" s="9">
        <v>39.497999999999998</v>
      </c>
      <c r="HO14" s="9">
        <v>94.382000000000005</v>
      </c>
      <c r="HP14" s="9">
        <v>29.164999999999999</v>
      </c>
      <c r="HQ14" s="9">
        <v>65.218000000000004</v>
      </c>
      <c r="HR14" s="9">
        <v>23.353999999999999</v>
      </c>
      <c r="HS14" s="9">
        <v>12.311</v>
      </c>
      <c r="HT14" s="9">
        <v>11.042999999999999</v>
      </c>
      <c r="HU14" s="9">
        <v>34.527000000000001</v>
      </c>
      <c r="HV14" s="9">
        <v>9.3919999999999995</v>
      </c>
      <c r="HW14" s="9">
        <v>25.135000000000002</v>
      </c>
      <c r="HX14" s="9">
        <v>36.500999999999998</v>
      </c>
      <c r="HY14" s="9">
        <v>7.4619999999999997</v>
      </c>
      <c r="HZ14" s="9">
        <v>29.039000000000001</v>
      </c>
      <c r="IA14" s="9">
        <v>226.58</v>
      </c>
      <c r="IB14" s="9">
        <v>123.732</v>
      </c>
      <c r="IC14" s="9">
        <v>102.848</v>
      </c>
      <c r="ID14" s="9">
        <v>227.75800000000001</v>
      </c>
      <c r="IE14" s="9">
        <v>113.455</v>
      </c>
      <c r="IF14" s="9">
        <v>114.303</v>
      </c>
      <c r="IG14" s="9">
        <v>1833.0229999999999</v>
      </c>
      <c r="IH14" s="9">
        <v>922.14</v>
      </c>
      <c r="II14" s="9">
        <v>910.88300000000004</v>
      </c>
      <c r="IJ14" s="9">
        <v>215.56299999999999</v>
      </c>
      <c r="IK14" s="9">
        <v>101.70399999999999</v>
      </c>
      <c r="IL14" s="9">
        <v>113.85899999999999</v>
      </c>
      <c r="IM14" s="9">
        <v>1845.2170000000001</v>
      </c>
      <c r="IN14" s="9">
        <v>933.89099999999996</v>
      </c>
      <c r="IO14" s="9">
        <v>911.327</v>
      </c>
      <c r="IP14" s="9">
        <v>340.25599999999997</v>
      </c>
      <c r="IQ14" s="9">
        <v>163.40100000000001</v>
      </c>
    </row>
    <row r="15" spans="1:251">
      <c r="A15" s="10">
        <v>43497</v>
      </c>
      <c r="B15" s="9">
        <v>26.8</v>
      </c>
      <c r="C15" s="9">
        <v>9.59</v>
      </c>
      <c r="D15" s="9">
        <v>51.862000000000002</v>
      </c>
      <c r="E15" s="9">
        <v>15.41</v>
      </c>
      <c r="F15" s="9">
        <v>36.451999999999998</v>
      </c>
      <c r="G15" s="9">
        <v>39.656999999999996</v>
      </c>
      <c r="H15" s="9">
        <v>13.307</v>
      </c>
      <c r="I15" s="9">
        <v>26.35</v>
      </c>
      <c r="J15" s="9">
        <v>96.843999999999994</v>
      </c>
      <c r="K15" s="9">
        <v>46.710999999999999</v>
      </c>
      <c r="L15" s="9">
        <v>50.133000000000003</v>
      </c>
      <c r="M15" s="9">
        <v>43.012999999999998</v>
      </c>
      <c r="N15" s="9">
        <v>29.792999999999999</v>
      </c>
      <c r="O15" s="9">
        <v>13.218999999999999</v>
      </c>
      <c r="P15" s="9">
        <v>30.187000000000001</v>
      </c>
      <c r="Q15" s="9">
        <v>10.89</v>
      </c>
      <c r="R15" s="9">
        <v>19.297000000000001</v>
      </c>
      <c r="S15" s="9">
        <v>23.643999999999998</v>
      </c>
      <c r="T15" s="9">
        <v>6.0270000000000001</v>
      </c>
      <c r="U15" s="9">
        <v>17.617000000000001</v>
      </c>
      <c r="V15" s="9">
        <v>224.57300000000001</v>
      </c>
      <c r="W15" s="9">
        <v>111.998</v>
      </c>
      <c r="X15" s="9">
        <v>112.575</v>
      </c>
      <c r="Y15" s="9">
        <v>108.514</v>
      </c>
      <c r="Z15" s="9">
        <v>54.261000000000003</v>
      </c>
      <c r="AA15" s="9">
        <v>54.253999999999998</v>
      </c>
      <c r="AB15" s="9">
        <v>406.54199999999997</v>
      </c>
      <c r="AC15" s="9">
        <v>205.88399999999999</v>
      </c>
      <c r="AD15" s="9">
        <v>200.65899999999999</v>
      </c>
      <c r="AE15" s="9">
        <v>3270.2849999999999</v>
      </c>
      <c r="AF15" s="9">
        <v>1750.895</v>
      </c>
      <c r="AG15" s="9">
        <v>1519.39</v>
      </c>
      <c r="AH15" s="9">
        <v>2627.04</v>
      </c>
      <c r="AI15" s="9">
        <v>1321.9760000000001</v>
      </c>
      <c r="AJ15" s="9">
        <v>1305.0640000000001</v>
      </c>
      <c r="AK15" s="9">
        <v>2505.9520000000002</v>
      </c>
      <c r="AL15" s="9">
        <v>1266.8150000000001</v>
      </c>
      <c r="AM15" s="9">
        <v>1239.1379999999999</v>
      </c>
      <c r="AN15" s="9">
        <v>64.515000000000001</v>
      </c>
      <c r="AO15" s="9">
        <v>29.824000000000002</v>
      </c>
      <c r="AP15" s="9">
        <v>34.692</v>
      </c>
      <c r="AQ15" s="9">
        <v>56.573</v>
      </c>
      <c r="AR15" s="9">
        <v>25.338000000000001</v>
      </c>
      <c r="AS15" s="9">
        <v>31.234000000000002</v>
      </c>
      <c r="AT15" s="9">
        <v>2056.1860000000001</v>
      </c>
      <c r="AU15" s="9">
        <v>1076.3030000000001</v>
      </c>
      <c r="AV15" s="9">
        <v>979.88300000000004</v>
      </c>
      <c r="AW15" s="9">
        <v>110.857</v>
      </c>
      <c r="AX15" s="9">
        <v>39.271999999999998</v>
      </c>
      <c r="AY15" s="9">
        <v>71.584999999999994</v>
      </c>
      <c r="AZ15" s="9">
        <v>39.499000000000002</v>
      </c>
      <c r="BA15" s="9">
        <v>23.178000000000001</v>
      </c>
      <c r="BB15" s="9">
        <v>16.321000000000002</v>
      </c>
      <c r="BC15" s="9">
        <v>34.207999999999998</v>
      </c>
      <c r="BD15" s="9">
        <v>10.177</v>
      </c>
      <c r="BE15" s="9">
        <v>24.030999999999999</v>
      </c>
      <c r="BF15" s="9">
        <v>37.15</v>
      </c>
      <c r="BG15" s="9">
        <v>5.9169999999999998</v>
      </c>
      <c r="BH15" s="9">
        <v>31.233000000000001</v>
      </c>
      <c r="BI15" s="9">
        <v>122.485</v>
      </c>
      <c r="BJ15" s="9">
        <v>40.389000000000003</v>
      </c>
      <c r="BK15" s="9">
        <v>82.096000000000004</v>
      </c>
      <c r="BL15" s="9">
        <v>39.094999999999999</v>
      </c>
      <c r="BM15" s="9">
        <v>23.745000000000001</v>
      </c>
      <c r="BN15" s="9">
        <v>15.351000000000001</v>
      </c>
      <c r="BO15" s="9">
        <v>43.957999999999998</v>
      </c>
      <c r="BP15" s="9">
        <v>8.8040000000000003</v>
      </c>
      <c r="BQ15" s="9">
        <v>35.154000000000003</v>
      </c>
      <c r="BR15" s="9">
        <v>39.432000000000002</v>
      </c>
      <c r="BS15" s="9">
        <v>7.84</v>
      </c>
      <c r="BT15" s="9">
        <v>31.591999999999999</v>
      </c>
      <c r="BU15" s="9">
        <v>337.51299999999998</v>
      </c>
      <c r="BV15" s="9">
        <v>166.01300000000001</v>
      </c>
      <c r="BW15" s="9">
        <v>171.499</v>
      </c>
      <c r="BX15" s="9">
        <v>272.96699999999998</v>
      </c>
      <c r="BY15" s="9">
        <v>152.76599999999999</v>
      </c>
      <c r="BZ15" s="9">
        <v>120.20099999999999</v>
      </c>
      <c r="CA15" s="9">
        <v>2354.0729999999999</v>
      </c>
      <c r="CB15" s="9">
        <v>1169.21</v>
      </c>
      <c r="CC15" s="9">
        <v>1184.8630000000001</v>
      </c>
      <c r="CD15" s="9">
        <v>243.16900000000001</v>
      </c>
      <c r="CE15" s="9">
        <v>122.133</v>
      </c>
      <c r="CF15" s="9">
        <v>121.036</v>
      </c>
      <c r="CG15" s="9">
        <v>2383.8710000000001</v>
      </c>
      <c r="CH15" s="9">
        <v>1199.8430000000001</v>
      </c>
      <c r="CI15" s="9">
        <v>1184.027</v>
      </c>
      <c r="CJ15" s="9">
        <v>394.87</v>
      </c>
      <c r="CK15" s="9">
        <v>209.745</v>
      </c>
      <c r="CL15" s="9">
        <v>185.125</v>
      </c>
      <c r="CM15" s="9">
        <v>121.267</v>
      </c>
      <c r="CN15" s="9">
        <v>65.155000000000001</v>
      </c>
      <c r="CO15" s="9">
        <v>56.112000000000002</v>
      </c>
      <c r="CP15" s="9">
        <v>151.70099999999999</v>
      </c>
      <c r="CQ15" s="9">
        <v>87.611999999999995</v>
      </c>
      <c r="CR15" s="9">
        <v>64.088999999999999</v>
      </c>
      <c r="CS15" s="9">
        <v>121.90300000000001</v>
      </c>
      <c r="CT15" s="9">
        <v>56.978000000000002</v>
      </c>
      <c r="CU15" s="9">
        <v>64.924000000000007</v>
      </c>
      <c r="CV15" s="9">
        <v>2232.17</v>
      </c>
      <c r="CW15" s="9">
        <v>1112.232</v>
      </c>
      <c r="CX15" s="9">
        <v>1119.9380000000001</v>
      </c>
      <c r="CY15" s="9">
        <v>643.245</v>
      </c>
      <c r="CZ15" s="9">
        <v>428.91899999999998</v>
      </c>
      <c r="DA15" s="9">
        <v>214.32599999999999</v>
      </c>
      <c r="DB15" s="9">
        <v>406.7</v>
      </c>
      <c r="DC15" s="9">
        <v>281.80599999999998</v>
      </c>
      <c r="DD15" s="9">
        <v>124.89400000000001</v>
      </c>
      <c r="DE15" s="9">
        <v>22.9</v>
      </c>
      <c r="DF15" s="9">
        <v>12.102</v>
      </c>
      <c r="DG15" s="9">
        <v>10.798999999999999</v>
      </c>
      <c r="DH15" s="9">
        <v>10.308999999999999</v>
      </c>
      <c r="DI15" s="9">
        <v>8.4390000000000001</v>
      </c>
      <c r="DJ15" s="9">
        <v>1.87</v>
      </c>
      <c r="DK15" s="9">
        <v>5.0220000000000002</v>
      </c>
      <c r="DL15" s="9">
        <v>2.6549999999999998</v>
      </c>
      <c r="DM15" s="9">
        <v>2.367</v>
      </c>
      <c r="DN15" s="9">
        <v>7.57</v>
      </c>
      <c r="DO15" s="9">
        <v>1.008</v>
      </c>
      <c r="DP15" s="9">
        <v>6.5620000000000003</v>
      </c>
      <c r="DQ15" s="9">
        <v>28.76</v>
      </c>
      <c r="DR15" s="9">
        <v>18.388999999999999</v>
      </c>
      <c r="DS15" s="9">
        <v>10.371</v>
      </c>
      <c r="DT15" s="9">
        <v>6.2919999999999998</v>
      </c>
      <c r="DU15" s="9">
        <v>5.19</v>
      </c>
      <c r="DV15" s="9">
        <v>1.1020000000000001</v>
      </c>
      <c r="DW15" s="9">
        <v>12.061</v>
      </c>
      <c r="DX15" s="9">
        <v>7.3650000000000002</v>
      </c>
      <c r="DY15" s="9">
        <v>4.6959999999999997</v>
      </c>
      <c r="DZ15" s="9">
        <v>10.407</v>
      </c>
      <c r="EA15" s="9">
        <v>5.8339999999999996</v>
      </c>
      <c r="EB15" s="9">
        <v>4.5730000000000004</v>
      </c>
      <c r="EC15" s="9">
        <v>184.88399999999999</v>
      </c>
      <c r="ED15" s="9">
        <v>116.622</v>
      </c>
      <c r="EE15" s="9">
        <v>68.262</v>
      </c>
      <c r="EF15" s="9">
        <v>3309.8339999999998</v>
      </c>
      <c r="EG15" s="9">
        <v>1766.2349999999999</v>
      </c>
      <c r="EH15" s="9">
        <v>1543.5989999999999</v>
      </c>
      <c r="EI15" s="9">
        <v>662.899</v>
      </c>
      <c r="EJ15" s="9">
        <v>340.37</v>
      </c>
      <c r="EK15" s="9">
        <v>322.529</v>
      </c>
      <c r="EL15" s="9">
        <v>293.28500000000003</v>
      </c>
      <c r="EM15" s="9">
        <v>156.66900000000001</v>
      </c>
      <c r="EN15" s="9">
        <v>136.61600000000001</v>
      </c>
      <c r="EO15" s="9">
        <v>128.429</v>
      </c>
      <c r="EP15" s="9">
        <v>68.7</v>
      </c>
      <c r="EQ15" s="9">
        <v>59.728999999999999</v>
      </c>
      <c r="ER15" s="9">
        <v>164.15100000000001</v>
      </c>
      <c r="ES15" s="9">
        <v>87.968999999999994</v>
      </c>
      <c r="ET15" s="9">
        <v>76.182000000000002</v>
      </c>
      <c r="EU15" s="9">
        <v>162.858</v>
      </c>
      <c r="EV15" s="9">
        <v>81.786000000000001</v>
      </c>
      <c r="EW15" s="9">
        <v>81.072000000000003</v>
      </c>
      <c r="EX15" s="9">
        <v>128.952</v>
      </c>
      <c r="EY15" s="9">
        <v>74.113</v>
      </c>
      <c r="EZ15" s="9">
        <v>54.838999999999999</v>
      </c>
      <c r="FA15" s="9">
        <v>94.537999999999997</v>
      </c>
      <c r="FB15" s="9">
        <v>55.356000000000002</v>
      </c>
      <c r="FC15" s="9">
        <v>39.182000000000002</v>
      </c>
      <c r="FD15" s="9">
        <v>111.928</v>
      </c>
      <c r="FE15" s="9">
        <v>53.969000000000001</v>
      </c>
      <c r="FF15" s="9">
        <v>57.959000000000003</v>
      </c>
      <c r="FG15" s="9">
        <v>32.134999999999998</v>
      </c>
      <c r="FH15" s="9">
        <v>22.704000000000001</v>
      </c>
      <c r="FI15" s="9">
        <v>9.43</v>
      </c>
      <c r="FJ15" s="9">
        <v>45.250999999999998</v>
      </c>
      <c r="FK15" s="9">
        <v>19.768000000000001</v>
      </c>
      <c r="FL15" s="9">
        <v>25.483000000000001</v>
      </c>
      <c r="FM15" s="9">
        <v>34.542999999999999</v>
      </c>
      <c r="FN15" s="9">
        <v>11.497</v>
      </c>
      <c r="FO15" s="9">
        <v>23.045999999999999</v>
      </c>
      <c r="FP15" s="9">
        <v>86.817999999999998</v>
      </c>
      <c r="FQ15" s="9">
        <v>47.344000000000001</v>
      </c>
      <c r="FR15" s="9">
        <v>39.473999999999997</v>
      </c>
      <c r="FS15" s="9">
        <v>48.115000000000002</v>
      </c>
      <c r="FT15" s="9">
        <v>33.463000000000001</v>
      </c>
      <c r="FU15" s="9">
        <v>14.653</v>
      </c>
      <c r="FV15" s="9">
        <v>23.552</v>
      </c>
      <c r="FW15" s="9">
        <v>11.336</v>
      </c>
      <c r="FX15" s="9">
        <v>12.215999999999999</v>
      </c>
      <c r="FY15" s="9">
        <v>15.151</v>
      </c>
      <c r="FZ15" s="9">
        <v>2.5449999999999999</v>
      </c>
      <c r="GA15" s="9">
        <v>12.605</v>
      </c>
      <c r="GB15" s="9">
        <v>200.23400000000001</v>
      </c>
      <c r="GC15" s="9">
        <v>106.18300000000001</v>
      </c>
      <c r="GD15" s="9">
        <v>94.051000000000002</v>
      </c>
      <c r="GE15" s="9">
        <v>93.051000000000002</v>
      </c>
      <c r="GF15" s="9">
        <v>50.485999999999997</v>
      </c>
      <c r="GG15" s="9">
        <v>42.564999999999998</v>
      </c>
      <c r="GH15" s="9">
        <v>369.61399999999998</v>
      </c>
      <c r="GI15" s="9">
        <v>183.7</v>
      </c>
      <c r="GJ15" s="9">
        <v>185.91399999999999</v>
      </c>
      <c r="GK15" s="9">
        <v>2646.9349999999999</v>
      </c>
      <c r="GL15" s="9">
        <v>1425.865</v>
      </c>
      <c r="GM15" s="9">
        <v>1221.07</v>
      </c>
      <c r="GN15" s="9">
        <v>2136.6060000000002</v>
      </c>
      <c r="GO15" s="9">
        <v>1088.056</v>
      </c>
      <c r="GP15" s="9">
        <v>1048.55</v>
      </c>
      <c r="GQ15" s="9">
        <v>2002.4079999999999</v>
      </c>
      <c r="GR15" s="9">
        <v>1021.192</v>
      </c>
      <c r="GS15" s="9">
        <v>981.21600000000001</v>
      </c>
      <c r="GT15" s="9">
        <v>69.564999999999998</v>
      </c>
      <c r="GU15" s="9">
        <v>32.802999999999997</v>
      </c>
      <c r="GV15" s="9">
        <v>36.762</v>
      </c>
      <c r="GW15" s="9">
        <v>64.632999999999996</v>
      </c>
      <c r="GX15" s="9">
        <v>34.061</v>
      </c>
      <c r="GY15" s="9">
        <v>30.571999999999999</v>
      </c>
      <c r="GZ15" s="9">
        <v>1665.0039999999999</v>
      </c>
      <c r="HA15" s="9">
        <v>876.74199999999996</v>
      </c>
      <c r="HB15" s="9">
        <v>788.26199999999994</v>
      </c>
      <c r="HC15" s="9">
        <v>122.84399999999999</v>
      </c>
      <c r="HD15" s="9">
        <v>40.314999999999998</v>
      </c>
      <c r="HE15" s="9">
        <v>82.528999999999996</v>
      </c>
      <c r="HF15" s="9">
        <v>25.742999999999999</v>
      </c>
      <c r="HG15" s="9">
        <v>15.811</v>
      </c>
      <c r="HH15" s="9">
        <v>9.9320000000000004</v>
      </c>
      <c r="HI15" s="9">
        <v>41.036999999999999</v>
      </c>
      <c r="HJ15" s="9">
        <v>12.606999999999999</v>
      </c>
      <c r="HK15" s="9">
        <v>28.43</v>
      </c>
      <c r="HL15" s="9">
        <v>56.064</v>
      </c>
      <c r="HM15" s="9">
        <v>11.897</v>
      </c>
      <c r="HN15" s="9">
        <v>44.167000000000002</v>
      </c>
      <c r="HO15" s="9">
        <v>94.061000000000007</v>
      </c>
      <c r="HP15" s="9">
        <v>35.332000000000001</v>
      </c>
      <c r="HQ15" s="9">
        <v>58.728999999999999</v>
      </c>
      <c r="HR15" s="9">
        <v>29.134</v>
      </c>
      <c r="HS15" s="9">
        <v>19.768999999999998</v>
      </c>
      <c r="HT15" s="9">
        <v>9.3640000000000008</v>
      </c>
      <c r="HU15" s="9">
        <v>23.173999999999999</v>
      </c>
      <c r="HV15" s="9">
        <v>3.8359999999999999</v>
      </c>
      <c r="HW15" s="9">
        <v>19.338000000000001</v>
      </c>
      <c r="HX15" s="9">
        <v>41.753999999999998</v>
      </c>
      <c r="HY15" s="9">
        <v>11.727</v>
      </c>
      <c r="HZ15" s="9">
        <v>30.027000000000001</v>
      </c>
      <c r="IA15" s="9">
        <v>254.696</v>
      </c>
      <c r="IB15" s="9">
        <v>135.667</v>
      </c>
      <c r="IC15" s="9">
        <v>119.029</v>
      </c>
      <c r="ID15" s="9">
        <v>288.35899999999998</v>
      </c>
      <c r="IE15" s="9">
        <v>149.239</v>
      </c>
      <c r="IF15" s="9">
        <v>139.12</v>
      </c>
      <c r="IG15" s="9">
        <v>1848.2470000000001</v>
      </c>
      <c r="IH15" s="9">
        <v>938.81700000000001</v>
      </c>
      <c r="II15" s="9">
        <v>909.43</v>
      </c>
      <c r="IJ15" s="9">
        <v>237.881</v>
      </c>
      <c r="IK15" s="9">
        <v>118.077</v>
      </c>
      <c r="IL15" s="9">
        <v>119.803</v>
      </c>
      <c r="IM15" s="9">
        <v>1898.7249999999999</v>
      </c>
      <c r="IN15" s="9">
        <v>969.97900000000004</v>
      </c>
      <c r="IO15" s="9">
        <v>928.74599999999998</v>
      </c>
      <c r="IP15" s="9">
        <v>399.49900000000002</v>
      </c>
      <c r="IQ15" s="9">
        <v>207.892</v>
      </c>
    </row>
    <row r="16" spans="1:251">
      <c r="A16" s="10">
        <v>43862</v>
      </c>
      <c r="B16" s="9">
        <v>24.542000000000002</v>
      </c>
      <c r="C16" s="9">
        <v>9.4809999999999999</v>
      </c>
      <c r="D16" s="9">
        <v>38.222000000000001</v>
      </c>
      <c r="E16" s="9">
        <v>19.416</v>
      </c>
      <c r="F16" s="9">
        <v>18.806000000000001</v>
      </c>
      <c r="G16" s="9">
        <v>23.983000000000001</v>
      </c>
      <c r="H16" s="9">
        <v>9.2959999999999994</v>
      </c>
      <c r="I16" s="9">
        <v>14.686999999999999</v>
      </c>
      <c r="J16" s="9">
        <v>99.299000000000007</v>
      </c>
      <c r="K16" s="9">
        <v>45.097000000000001</v>
      </c>
      <c r="L16" s="9">
        <v>54.201999999999998</v>
      </c>
      <c r="M16" s="9">
        <v>53.55</v>
      </c>
      <c r="N16" s="9">
        <v>32.908000000000001</v>
      </c>
      <c r="O16" s="9">
        <v>20.641999999999999</v>
      </c>
      <c r="P16" s="9">
        <v>28.678999999999998</v>
      </c>
      <c r="Q16" s="9">
        <v>10.356</v>
      </c>
      <c r="R16" s="9">
        <v>18.321999999999999</v>
      </c>
      <c r="S16" s="9">
        <v>17.07</v>
      </c>
      <c r="T16" s="9">
        <v>1.8320000000000001</v>
      </c>
      <c r="U16" s="9">
        <v>15.238</v>
      </c>
      <c r="V16" s="9">
        <v>225.12100000000001</v>
      </c>
      <c r="W16" s="9">
        <v>112.937</v>
      </c>
      <c r="X16" s="9">
        <v>112.184</v>
      </c>
      <c r="Y16" s="9">
        <v>89.128</v>
      </c>
      <c r="Z16" s="9">
        <v>48.957999999999998</v>
      </c>
      <c r="AA16" s="9">
        <v>40.17</v>
      </c>
      <c r="AB16" s="9">
        <v>400.14</v>
      </c>
      <c r="AC16" s="9">
        <v>188.321</v>
      </c>
      <c r="AD16" s="9">
        <v>211.81899999999999</v>
      </c>
      <c r="AE16" s="9">
        <v>3316.1840000000002</v>
      </c>
      <c r="AF16" s="9">
        <v>1777.4090000000001</v>
      </c>
      <c r="AG16" s="9">
        <v>1538.7750000000001</v>
      </c>
      <c r="AH16" s="9">
        <v>2705.6709999999998</v>
      </c>
      <c r="AI16" s="9">
        <v>1369.104</v>
      </c>
      <c r="AJ16" s="9">
        <v>1336.567</v>
      </c>
      <c r="AK16" s="9">
        <v>2566.8389999999999</v>
      </c>
      <c r="AL16" s="9">
        <v>1305.4369999999999</v>
      </c>
      <c r="AM16" s="9">
        <v>1261.402</v>
      </c>
      <c r="AN16" s="9">
        <v>63.835999999999999</v>
      </c>
      <c r="AO16" s="9">
        <v>23.122</v>
      </c>
      <c r="AP16" s="9">
        <v>40.713999999999999</v>
      </c>
      <c r="AQ16" s="9">
        <v>74.995999999999995</v>
      </c>
      <c r="AR16" s="9">
        <v>40.545000000000002</v>
      </c>
      <c r="AS16" s="9">
        <v>34.451000000000001</v>
      </c>
      <c r="AT16" s="9">
        <v>2081.0709999999999</v>
      </c>
      <c r="AU16" s="9">
        <v>1083.0809999999999</v>
      </c>
      <c r="AV16" s="9">
        <v>997.99</v>
      </c>
      <c r="AW16" s="9">
        <v>133.05600000000001</v>
      </c>
      <c r="AX16" s="9">
        <v>38.201000000000001</v>
      </c>
      <c r="AY16" s="9">
        <v>94.855000000000004</v>
      </c>
      <c r="AZ16" s="9">
        <v>33.356000000000002</v>
      </c>
      <c r="BA16" s="9">
        <v>13.965</v>
      </c>
      <c r="BB16" s="9">
        <v>19.391999999999999</v>
      </c>
      <c r="BC16" s="9">
        <v>51.838000000000001</v>
      </c>
      <c r="BD16" s="9">
        <v>15.313000000000001</v>
      </c>
      <c r="BE16" s="9">
        <v>36.524999999999999</v>
      </c>
      <c r="BF16" s="9">
        <v>47.862000000000002</v>
      </c>
      <c r="BG16" s="9">
        <v>8.9239999999999995</v>
      </c>
      <c r="BH16" s="9">
        <v>38.938000000000002</v>
      </c>
      <c r="BI16" s="9">
        <v>113.69799999999999</v>
      </c>
      <c r="BJ16" s="9">
        <v>47.926000000000002</v>
      </c>
      <c r="BK16" s="9">
        <v>65.772000000000006</v>
      </c>
      <c r="BL16" s="9">
        <v>33.679000000000002</v>
      </c>
      <c r="BM16" s="9">
        <v>22.265999999999998</v>
      </c>
      <c r="BN16" s="9">
        <v>11.414</v>
      </c>
      <c r="BO16" s="9">
        <v>42.914000000000001</v>
      </c>
      <c r="BP16" s="9">
        <v>13.427</v>
      </c>
      <c r="BQ16" s="9">
        <v>29.486999999999998</v>
      </c>
      <c r="BR16" s="9">
        <v>37.103999999999999</v>
      </c>
      <c r="BS16" s="9">
        <v>12.233000000000001</v>
      </c>
      <c r="BT16" s="9">
        <v>24.870999999999999</v>
      </c>
      <c r="BU16" s="9">
        <v>377.846</v>
      </c>
      <c r="BV16" s="9">
        <v>199.89599999999999</v>
      </c>
      <c r="BW16" s="9">
        <v>177.95</v>
      </c>
      <c r="BX16" s="9">
        <v>310.286</v>
      </c>
      <c r="BY16" s="9">
        <v>158.68</v>
      </c>
      <c r="BZ16" s="9">
        <v>151.60599999999999</v>
      </c>
      <c r="CA16" s="9">
        <v>2395.3850000000002</v>
      </c>
      <c r="CB16" s="9">
        <v>1210.424</v>
      </c>
      <c r="CC16" s="9">
        <v>1184.961</v>
      </c>
      <c r="CD16" s="9">
        <v>252.512</v>
      </c>
      <c r="CE16" s="9">
        <v>114.96899999999999</v>
      </c>
      <c r="CF16" s="9">
        <v>137.54300000000001</v>
      </c>
      <c r="CG16" s="9">
        <v>2453.1590000000001</v>
      </c>
      <c r="CH16" s="9">
        <v>1254.135</v>
      </c>
      <c r="CI16" s="9">
        <v>1199.0239999999999</v>
      </c>
      <c r="CJ16" s="9">
        <v>424.70600000000002</v>
      </c>
      <c r="CK16" s="9">
        <v>209.37700000000001</v>
      </c>
      <c r="CL16" s="9">
        <v>215.32900000000001</v>
      </c>
      <c r="CM16" s="9">
        <v>138.09200000000001</v>
      </c>
      <c r="CN16" s="9">
        <v>64.272000000000006</v>
      </c>
      <c r="CO16" s="9">
        <v>73.819000000000003</v>
      </c>
      <c r="CP16" s="9">
        <v>172.19399999999999</v>
      </c>
      <c r="CQ16" s="9">
        <v>94.406999999999996</v>
      </c>
      <c r="CR16" s="9">
        <v>77.787000000000006</v>
      </c>
      <c r="CS16" s="9">
        <v>114.42</v>
      </c>
      <c r="CT16" s="9">
        <v>50.697000000000003</v>
      </c>
      <c r="CU16" s="9">
        <v>63.722999999999999</v>
      </c>
      <c r="CV16" s="9">
        <v>2280.9650000000001</v>
      </c>
      <c r="CW16" s="9">
        <v>1159.7270000000001</v>
      </c>
      <c r="CX16" s="9">
        <v>1121.2380000000001</v>
      </c>
      <c r="CY16" s="9">
        <v>610.51400000000001</v>
      </c>
      <c r="CZ16" s="9">
        <v>408.30599999999998</v>
      </c>
      <c r="DA16" s="9">
        <v>202.208</v>
      </c>
      <c r="DB16" s="9">
        <v>377.74299999999999</v>
      </c>
      <c r="DC16" s="9">
        <v>254.37</v>
      </c>
      <c r="DD16" s="9">
        <v>123.373</v>
      </c>
      <c r="DE16" s="9">
        <v>31.45</v>
      </c>
      <c r="DF16" s="9">
        <v>18.916</v>
      </c>
      <c r="DG16" s="9">
        <v>12.534000000000001</v>
      </c>
      <c r="DH16" s="9">
        <v>11.539</v>
      </c>
      <c r="DI16" s="9">
        <v>9.7100000000000009</v>
      </c>
      <c r="DJ16" s="9">
        <v>1.829</v>
      </c>
      <c r="DK16" s="9">
        <v>9.0850000000000009</v>
      </c>
      <c r="DL16" s="9">
        <v>6.1769999999999996</v>
      </c>
      <c r="DM16" s="9">
        <v>2.9079999999999999</v>
      </c>
      <c r="DN16" s="9">
        <v>10.824999999999999</v>
      </c>
      <c r="DO16" s="9">
        <v>3.0289999999999999</v>
      </c>
      <c r="DP16" s="9">
        <v>7.7960000000000003</v>
      </c>
      <c r="DQ16" s="9">
        <v>31.414999999999999</v>
      </c>
      <c r="DR16" s="9">
        <v>16.760000000000002</v>
      </c>
      <c r="DS16" s="9">
        <v>14.654</v>
      </c>
      <c r="DT16" s="9">
        <v>7.7640000000000002</v>
      </c>
      <c r="DU16" s="9">
        <v>5.7430000000000003</v>
      </c>
      <c r="DV16" s="9">
        <v>2.0209999999999999</v>
      </c>
      <c r="DW16" s="9">
        <v>13.333</v>
      </c>
      <c r="DX16" s="9">
        <v>6.4770000000000003</v>
      </c>
      <c r="DY16" s="9">
        <v>6.8559999999999999</v>
      </c>
      <c r="DZ16" s="9">
        <v>10.318</v>
      </c>
      <c r="EA16" s="9">
        <v>4.5410000000000004</v>
      </c>
      <c r="EB16" s="9">
        <v>5.7770000000000001</v>
      </c>
      <c r="EC16" s="9">
        <v>169.90600000000001</v>
      </c>
      <c r="ED16" s="9">
        <v>118.259</v>
      </c>
      <c r="EE16" s="9">
        <v>51.646000000000001</v>
      </c>
      <c r="EF16" s="9">
        <v>3377.3850000000002</v>
      </c>
      <c r="EG16" s="9">
        <v>1784.1089999999999</v>
      </c>
      <c r="EH16" s="9">
        <v>1593.2760000000001</v>
      </c>
      <c r="EI16" s="9">
        <v>658.18799999999999</v>
      </c>
      <c r="EJ16" s="9">
        <v>341.26400000000001</v>
      </c>
      <c r="EK16" s="9">
        <v>316.92399999999998</v>
      </c>
      <c r="EL16" s="9">
        <v>296.25700000000001</v>
      </c>
      <c r="EM16" s="9">
        <v>172.3</v>
      </c>
      <c r="EN16" s="9">
        <v>123.95699999999999</v>
      </c>
      <c r="EO16" s="9">
        <v>150.18799999999999</v>
      </c>
      <c r="EP16" s="9">
        <v>87.442999999999998</v>
      </c>
      <c r="EQ16" s="9">
        <v>62.744999999999997</v>
      </c>
      <c r="ER16" s="9">
        <v>145.49100000000001</v>
      </c>
      <c r="ES16" s="9">
        <v>84.278999999999996</v>
      </c>
      <c r="ET16" s="9">
        <v>61.212000000000003</v>
      </c>
      <c r="EU16" s="9">
        <v>164.49600000000001</v>
      </c>
      <c r="EV16" s="9">
        <v>94.841999999999999</v>
      </c>
      <c r="EW16" s="9">
        <v>69.653999999999996</v>
      </c>
      <c r="EX16" s="9">
        <v>131.24600000000001</v>
      </c>
      <c r="EY16" s="9">
        <v>76.944000000000003</v>
      </c>
      <c r="EZ16" s="9">
        <v>54.302</v>
      </c>
      <c r="FA16" s="9">
        <v>100.76300000000001</v>
      </c>
      <c r="FB16" s="9">
        <v>65.090999999999994</v>
      </c>
      <c r="FC16" s="9">
        <v>35.671999999999997</v>
      </c>
      <c r="FD16" s="9">
        <v>91.798000000000002</v>
      </c>
      <c r="FE16" s="9">
        <v>43.914000000000001</v>
      </c>
      <c r="FF16" s="9">
        <v>47.884</v>
      </c>
      <c r="FG16" s="9">
        <v>29.495999999999999</v>
      </c>
      <c r="FH16" s="9">
        <v>22.036999999999999</v>
      </c>
      <c r="FI16" s="9">
        <v>7.4589999999999996</v>
      </c>
      <c r="FJ16" s="9">
        <v>34.814</v>
      </c>
      <c r="FK16" s="9">
        <v>13.888999999999999</v>
      </c>
      <c r="FL16" s="9">
        <v>20.923999999999999</v>
      </c>
      <c r="FM16" s="9">
        <v>27.489000000000001</v>
      </c>
      <c r="FN16" s="9">
        <v>7.9870000000000001</v>
      </c>
      <c r="FO16" s="9">
        <v>19.501999999999999</v>
      </c>
      <c r="FP16" s="9">
        <v>103.69499999999999</v>
      </c>
      <c r="FQ16" s="9">
        <v>63.295000000000002</v>
      </c>
      <c r="FR16" s="9">
        <v>40.4</v>
      </c>
      <c r="FS16" s="9">
        <v>52.758000000000003</v>
      </c>
      <c r="FT16" s="9">
        <v>40.268000000000001</v>
      </c>
      <c r="FU16" s="9">
        <v>12.489000000000001</v>
      </c>
      <c r="FV16" s="9">
        <v>28.550999999999998</v>
      </c>
      <c r="FW16" s="9">
        <v>13.137</v>
      </c>
      <c r="FX16" s="9">
        <v>15.414</v>
      </c>
      <c r="FY16" s="9">
        <v>22.385999999999999</v>
      </c>
      <c r="FZ16" s="9">
        <v>9.89</v>
      </c>
      <c r="GA16" s="9">
        <v>12.497</v>
      </c>
      <c r="GB16" s="9">
        <v>201.03399999999999</v>
      </c>
      <c r="GC16" s="9">
        <v>115.157</v>
      </c>
      <c r="GD16" s="9">
        <v>85.876999999999995</v>
      </c>
      <c r="GE16" s="9">
        <v>95.222999999999999</v>
      </c>
      <c r="GF16" s="9">
        <v>57.143000000000001</v>
      </c>
      <c r="GG16" s="9">
        <v>38.079000000000001</v>
      </c>
      <c r="GH16" s="9">
        <v>361.93200000000002</v>
      </c>
      <c r="GI16" s="9">
        <v>168.964</v>
      </c>
      <c r="GJ16" s="9">
        <v>192.96799999999999</v>
      </c>
      <c r="GK16" s="9">
        <v>2719.1970000000001</v>
      </c>
      <c r="GL16" s="9">
        <v>1442.845</v>
      </c>
      <c r="GM16" s="9">
        <v>1276.3520000000001</v>
      </c>
      <c r="GN16" s="9">
        <v>2190.9639999999999</v>
      </c>
      <c r="GO16" s="9">
        <v>1097.989</v>
      </c>
      <c r="GP16" s="9">
        <v>1092.9749999999999</v>
      </c>
      <c r="GQ16" s="9">
        <v>2078.0970000000002</v>
      </c>
      <c r="GR16" s="9">
        <v>1047.116</v>
      </c>
      <c r="GS16" s="9">
        <v>1030.98</v>
      </c>
      <c r="GT16" s="9">
        <v>55.601999999999997</v>
      </c>
      <c r="GU16" s="9">
        <v>26.314</v>
      </c>
      <c r="GV16" s="9">
        <v>29.286999999999999</v>
      </c>
      <c r="GW16" s="9">
        <v>55.323</v>
      </c>
      <c r="GX16" s="9">
        <v>24.08</v>
      </c>
      <c r="GY16" s="9">
        <v>31.242999999999999</v>
      </c>
      <c r="GZ16" s="9">
        <v>1658.211</v>
      </c>
      <c r="HA16" s="9">
        <v>853.61500000000001</v>
      </c>
      <c r="HB16" s="9">
        <v>804.59699999999998</v>
      </c>
      <c r="HC16" s="9">
        <v>118.949</v>
      </c>
      <c r="HD16" s="9">
        <v>44.594000000000001</v>
      </c>
      <c r="HE16" s="9">
        <v>74.355000000000004</v>
      </c>
      <c r="HF16" s="9">
        <v>31.731999999999999</v>
      </c>
      <c r="HG16" s="9">
        <v>17.776</v>
      </c>
      <c r="HH16" s="9">
        <v>13.955</v>
      </c>
      <c r="HI16" s="9">
        <v>29.449000000000002</v>
      </c>
      <c r="HJ16" s="9">
        <v>12.917999999999999</v>
      </c>
      <c r="HK16" s="9">
        <v>16.530999999999999</v>
      </c>
      <c r="HL16" s="9">
        <v>57.768000000000001</v>
      </c>
      <c r="HM16" s="9">
        <v>13.9</v>
      </c>
      <c r="HN16" s="9">
        <v>43.868000000000002</v>
      </c>
      <c r="HO16" s="9">
        <v>124.383</v>
      </c>
      <c r="HP16" s="9">
        <v>44.024000000000001</v>
      </c>
      <c r="HQ16" s="9">
        <v>80.358000000000004</v>
      </c>
      <c r="HR16" s="9">
        <v>32.057000000000002</v>
      </c>
      <c r="HS16" s="9">
        <v>20.311</v>
      </c>
      <c r="HT16" s="9">
        <v>11.746</v>
      </c>
      <c r="HU16" s="9">
        <v>43.533999999999999</v>
      </c>
      <c r="HV16" s="9">
        <v>14.217000000000001</v>
      </c>
      <c r="HW16" s="9">
        <v>29.315999999999999</v>
      </c>
      <c r="HX16" s="9">
        <v>48.792000000000002</v>
      </c>
      <c r="HY16" s="9">
        <v>9.4960000000000004</v>
      </c>
      <c r="HZ16" s="9">
        <v>39.295999999999999</v>
      </c>
      <c r="IA16" s="9">
        <v>289.42</v>
      </c>
      <c r="IB16" s="9">
        <v>155.755</v>
      </c>
      <c r="IC16" s="9">
        <v>133.66499999999999</v>
      </c>
      <c r="ID16" s="9">
        <v>232.11600000000001</v>
      </c>
      <c r="IE16" s="9">
        <v>107.41800000000001</v>
      </c>
      <c r="IF16" s="9">
        <v>124.69799999999999</v>
      </c>
      <c r="IG16" s="9">
        <v>1958.848</v>
      </c>
      <c r="IH16" s="9">
        <v>990.57100000000003</v>
      </c>
      <c r="II16" s="9">
        <v>968.27599999999995</v>
      </c>
      <c r="IJ16" s="9">
        <v>204.309</v>
      </c>
      <c r="IK16" s="9">
        <v>101.622</v>
      </c>
      <c r="IL16" s="9">
        <v>102.688</v>
      </c>
      <c r="IM16" s="9">
        <v>1986.655</v>
      </c>
      <c r="IN16" s="9">
        <v>996.36699999999996</v>
      </c>
      <c r="IO16" s="9">
        <v>990.28700000000003</v>
      </c>
      <c r="IP16" s="9">
        <v>322.45100000000002</v>
      </c>
      <c r="IQ16" s="9">
        <v>153.583</v>
      </c>
    </row>
    <row r="17" spans="1:251">
      <c r="A17" s="10">
        <v>44228</v>
      </c>
      <c r="B17" s="9">
        <v>17.577000000000002</v>
      </c>
      <c r="C17" s="9">
        <v>6.3390000000000004</v>
      </c>
      <c r="D17" s="9">
        <v>41.473999999999997</v>
      </c>
      <c r="E17" s="9">
        <v>18.125</v>
      </c>
      <c r="F17" s="9">
        <v>23.349</v>
      </c>
      <c r="G17" s="9">
        <v>24.937000000000001</v>
      </c>
      <c r="H17" s="9">
        <v>11.59</v>
      </c>
      <c r="I17" s="9">
        <v>13.346</v>
      </c>
      <c r="J17" s="9">
        <v>90.548000000000002</v>
      </c>
      <c r="K17" s="9">
        <v>49.418999999999997</v>
      </c>
      <c r="L17" s="9">
        <v>41.128999999999998</v>
      </c>
      <c r="M17" s="9">
        <v>41.665999999999997</v>
      </c>
      <c r="N17" s="9">
        <v>30.076000000000001</v>
      </c>
      <c r="O17" s="9">
        <v>11.59</v>
      </c>
      <c r="P17" s="9">
        <v>31.266999999999999</v>
      </c>
      <c r="Q17" s="9">
        <v>15.391</v>
      </c>
      <c r="R17" s="9">
        <v>15.875999999999999</v>
      </c>
      <c r="S17" s="9">
        <v>17.614999999999998</v>
      </c>
      <c r="T17" s="9">
        <v>3.9529999999999998</v>
      </c>
      <c r="U17" s="9">
        <v>13.662000000000001</v>
      </c>
      <c r="V17" s="9">
        <v>177.91399999999999</v>
      </c>
      <c r="W17" s="9">
        <v>100.611</v>
      </c>
      <c r="X17" s="9">
        <v>77.304000000000002</v>
      </c>
      <c r="Y17" s="9">
        <v>97.281000000000006</v>
      </c>
      <c r="Z17" s="9">
        <v>49.616999999999997</v>
      </c>
      <c r="AA17" s="9">
        <v>47.664000000000001</v>
      </c>
      <c r="AB17" s="9">
        <v>410.53699999999998</v>
      </c>
      <c r="AC17" s="9">
        <v>202.44200000000001</v>
      </c>
      <c r="AD17" s="9">
        <v>208.095</v>
      </c>
      <c r="AE17" s="9">
        <v>3324.7469999999998</v>
      </c>
      <c r="AF17" s="9">
        <v>1754.944</v>
      </c>
      <c r="AG17" s="9">
        <v>1569.8040000000001</v>
      </c>
      <c r="AH17" s="9">
        <v>2695.9459999999999</v>
      </c>
      <c r="AI17" s="9">
        <v>1344.229</v>
      </c>
      <c r="AJ17" s="9">
        <v>1351.7159999999999</v>
      </c>
      <c r="AK17" s="9">
        <v>2578.3069999999998</v>
      </c>
      <c r="AL17" s="9">
        <v>1287.809</v>
      </c>
      <c r="AM17" s="9">
        <v>1290.499</v>
      </c>
      <c r="AN17" s="9">
        <v>66.843999999999994</v>
      </c>
      <c r="AO17" s="9">
        <v>31.646999999999998</v>
      </c>
      <c r="AP17" s="9">
        <v>35.197000000000003</v>
      </c>
      <c r="AQ17" s="9">
        <v>48.689</v>
      </c>
      <c r="AR17" s="9">
        <v>24.01</v>
      </c>
      <c r="AS17" s="9">
        <v>24.678000000000001</v>
      </c>
      <c r="AT17" s="9">
        <v>2003.2570000000001</v>
      </c>
      <c r="AU17" s="9">
        <v>1029.5450000000001</v>
      </c>
      <c r="AV17" s="9">
        <v>973.71100000000001</v>
      </c>
      <c r="AW17" s="9">
        <v>165.49199999999999</v>
      </c>
      <c r="AX17" s="9">
        <v>57.99</v>
      </c>
      <c r="AY17" s="9">
        <v>107.503</v>
      </c>
      <c r="AZ17" s="9">
        <v>42.186999999999998</v>
      </c>
      <c r="BA17" s="9">
        <v>23.145</v>
      </c>
      <c r="BB17" s="9">
        <v>19.042000000000002</v>
      </c>
      <c r="BC17" s="9">
        <v>61.195</v>
      </c>
      <c r="BD17" s="9">
        <v>23.39</v>
      </c>
      <c r="BE17" s="9">
        <v>37.805999999999997</v>
      </c>
      <c r="BF17" s="9">
        <v>62.11</v>
      </c>
      <c r="BG17" s="9">
        <v>11.455</v>
      </c>
      <c r="BH17" s="9">
        <v>50.655000000000001</v>
      </c>
      <c r="BI17" s="9">
        <v>155.86699999999999</v>
      </c>
      <c r="BJ17" s="9">
        <v>68.980999999999995</v>
      </c>
      <c r="BK17" s="9">
        <v>86.885999999999996</v>
      </c>
      <c r="BL17" s="9">
        <v>44.970999999999997</v>
      </c>
      <c r="BM17" s="9">
        <v>30.602</v>
      </c>
      <c r="BN17" s="9">
        <v>14.369</v>
      </c>
      <c r="BO17" s="9">
        <v>49.4</v>
      </c>
      <c r="BP17" s="9">
        <v>23.856000000000002</v>
      </c>
      <c r="BQ17" s="9">
        <v>25.542999999999999</v>
      </c>
      <c r="BR17" s="9">
        <v>61.497</v>
      </c>
      <c r="BS17" s="9">
        <v>14.523</v>
      </c>
      <c r="BT17" s="9">
        <v>46.975000000000001</v>
      </c>
      <c r="BU17" s="9">
        <v>371.32900000000001</v>
      </c>
      <c r="BV17" s="9">
        <v>187.71299999999999</v>
      </c>
      <c r="BW17" s="9">
        <v>183.61600000000001</v>
      </c>
      <c r="BX17" s="9">
        <v>256.21899999999999</v>
      </c>
      <c r="BY17" s="9">
        <v>119.503</v>
      </c>
      <c r="BZ17" s="9">
        <v>136.71600000000001</v>
      </c>
      <c r="CA17" s="9">
        <v>2439.7260000000001</v>
      </c>
      <c r="CB17" s="9">
        <v>1224.7260000000001</v>
      </c>
      <c r="CC17" s="9">
        <v>1215</v>
      </c>
      <c r="CD17" s="9">
        <v>227.84700000000001</v>
      </c>
      <c r="CE17" s="9">
        <v>103.172</v>
      </c>
      <c r="CF17" s="9">
        <v>124.675</v>
      </c>
      <c r="CG17" s="9">
        <v>2468.098</v>
      </c>
      <c r="CH17" s="9">
        <v>1241.057</v>
      </c>
      <c r="CI17" s="9">
        <v>1227.0419999999999</v>
      </c>
      <c r="CJ17" s="9">
        <v>377.238</v>
      </c>
      <c r="CK17" s="9">
        <v>170.70599999999999</v>
      </c>
      <c r="CL17" s="9">
        <v>206.53200000000001</v>
      </c>
      <c r="CM17" s="9">
        <v>106.82899999999999</v>
      </c>
      <c r="CN17" s="9">
        <v>51.97</v>
      </c>
      <c r="CO17" s="9">
        <v>54.859000000000002</v>
      </c>
      <c r="CP17" s="9">
        <v>149.39099999999999</v>
      </c>
      <c r="CQ17" s="9">
        <v>67.533000000000001</v>
      </c>
      <c r="CR17" s="9">
        <v>81.856999999999999</v>
      </c>
      <c r="CS17" s="9">
        <v>121.018</v>
      </c>
      <c r="CT17" s="9">
        <v>51.201999999999998</v>
      </c>
      <c r="CU17" s="9">
        <v>69.816000000000003</v>
      </c>
      <c r="CV17" s="9">
        <v>2318.7080000000001</v>
      </c>
      <c r="CW17" s="9">
        <v>1173.5239999999999</v>
      </c>
      <c r="CX17" s="9">
        <v>1145.184</v>
      </c>
      <c r="CY17" s="9">
        <v>628.80200000000002</v>
      </c>
      <c r="CZ17" s="9">
        <v>410.71499999999997</v>
      </c>
      <c r="DA17" s="9">
        <v>218.08699999999999</v>
      </c>
      <c r="DB17" s="9">
        <v>353.57499999999999</v>
      </c>
      <c r="DC17" s="9">
        <v>230.84100000000001</v>
      </c>
      <c r="DD17" s="9">
        <v>122.73399999999999</v>
      </c>
      <c r="DE17" s="9">
        <v>36.207999999999998</v>
      </c>
      <c r="DF17" s="9">
        <v>20.364999999999998</v>
      </c>
      <c r="DG17" s="9">
        <v>15.843999999999999</v>
      </c>
      <c r="DH17" s="9">
        <v>8.8960000000000008</v>
      </c>
      <c r="DI17" s="9">
        <v>5.84</v>
      </c>
      <c r="DJ17" s="9">
        <v>3.056</v>
      </c>
      <c r="DK17" s="9">
        <v>13.836</v>
      </c>
      <c r="DL17" s="9">
        <v>9.8740000000000006</v>
      </c>
      <c r="DM17" s="9">
        <v>3.9620000000000002</v>
      </c>
      <c r="DN17" s="9">
        <v>13.477</v>
      </c>
      <c r="DO17" s="9">
        <v>4.6500000000000004</v>
      </c>
      <c r="DP17" s="9">
        <v>8.8260000000000005</v>
      </c>
      <c r="DQ17" s="9">
        <v>70.429000000000002</v>
      </c>
      <c r="DR17" s="9">
        <v>40.381999999999998</v>
      </c>
      <c r="DS17" s="9">
        <v>30.047000000000001</v>
      </c>
      <c r="DT17" s="9">
        <v>25.888999999999999</v>
      </c>
      <c r="DU17" s="9">
        <v>17.059000000000001</v>
      </c>
      <c r="DV17" s="9">
        <v>8.83</v>
      </c>
      <c r="DW17" s="9">
        <v>25.001000000000001</v>
      </c>
      <c r="DX17" s="9">
        <v>14.414</v>
      </c>
      <c r="DY17" s="9">
        <v>10.587</v>
      </c>
      <c r="DZ17" s="9">
        <v>19.539000000000001</v>
      </c>
      <c r="EA17" s="9">
        <v>8.9090000000000007</v>
      </c>
      <c r="EB17" s="9">
        <v>10.63</v>
      </c>
      <c r="EC17" s="9">
        <v>168.589</v>
      </c>
      <c r="ED17" s="9">
        <v>119.127</v>
      </c>
      <c r="EE17" s="9">
        <v>49.462000000000003</v>
      </c>
      <c r="EF17" s="9">
        <v>3308.605</v>
      </c>
      <c r="EG17" s="9">
        <v>1747.441</v>
      </c>
      <c r="EH17" s="9">
        <v>1561.164</v>
      </c>
      <c r="EI17" s="9">
        <v>544.66800000000001</v>
      </c>
      <c r="EJ17" s="9">
        <v>265.46899999999999</v>
      </c>
      <c r="EK17" s="9">
        <v>279.19900000000001</v>
      </c>
      <c r="EL17" s="9">
        <v>233.61099999999999</v>
      </c>
      <c r="EM17" s="9">
        <v>122.621</v>
      </c>
      <c r="EN17" s="9">
        <v>110.99</v>
      </c>
      <c r="EO17" s="9">
        <v>95.016999999999996</v>
      </c>
      <c r="EP17" s="9">
        <v>47.072000000000003</v>
      </c>
      <c r="EQ17" s="9">
        <v>47.945</v>
      </c>
      <c r="ER17" s="9">
        <v>138</v>
      </c>
      <c r="ES17" s="9">
        <v>75.549000000000007</v>
      </c>
      <c r="ET17" s="9">
        <v>62.451000000000001</v>
      </c>
      <c r="EU17" s="9">
        <v>119.233</v>
      </c>
      <c r="EV17" s="9">
        <v>57.392000000000003</v>
      </c>
      <c r="EW17" s="9">
        <v>61.841000000000001</v>
      </c>
      <c r="EX17" s="9">
        <v>113.07899999999999</v>
      </c>
      <c r="EY17" s="9">
        <v>63.93</v>
      </c>
      <c r="EZ17" s="9">
        <v>49.149000000000001</v>
      </c>
      <c r="FA17" s="9">
        <v>80.326999999999998</v>
      </c>
      <c r="FB17" s="9">
        <v>45.878</v>
      </c>
      <c r="FC17" s="9">
        <v>34.448</v>
      </c>
      <c r="FD17" s="9">
        <v>90.028000000000006</v>
      </c>
      <c r="FE17" s="9">
        <v>42.170999999999999</v>
      </c>
      <c r="FF17" s="9">
        <v>47.857999999999997</v>
      </c>
      <c r="FG17" s="9">
        <v>25.497</v>
      </c>
      <c r="FH17" s="9">
        <v>11.97</v>
      </c>
      <c r="FI17" s="9">
        <v>13.526999999999999</v>
      </c>
      <c r="FJ17" s="9">
        <v>37.14</v>
      </c>
      <c r="FK17" s="9">
        <v>21.318999999999999</v>
      </c>
      <c r="FL17" s="9">
        <v>15.821</v>
      </c>
      <c r="FM17" s="9">
        <v>27.390999999999998</v>
      </c>
      <c r="FN17" s="9">
        <v>8.8810000000000002</v>
      </c>
      <c r="FO17" s="9">
        <v>18.509</v>
      </c>
      <c r="FP17" s="9">
        <v>63.256</v>
      </c>
      <c r="FQ17" s="9">
        <v>34.572000000000003</v>
      </c>
      <c r="FR17" s="9">
        <v>28.684000000000001</v>
      </c>
      <c r="FS17" s="9">
        <v>25.692</v>
      </c>
      <c r="FT17" s="9">
        <v>15.606999999999999</v>
      </c>
      <c r="FU17" s="9">
        <v>10.085000000000001</v>
      </c>
      <c r="FV17" s="9">
        <v>25.184999999999999</v>
      </c>
      <c r="FW17" s="9">
        <v>13.303000000000001</v>
      </c>
      <c r="FX17" s="9">
        <v>11.882</v>
      </c>
      <c r="FY17" s="9">
        <v>12.379</v>
      </c>
      <c r="FZ17" s="9">
        <v>5.6619999999999999</v>
      </c>
      <c r="GA17" s="9">
        <v>6.7169999999999996</v>
      </c>
      <c r="GB17" s="9">
        <v>153.98699999999999</v>
      </c>
      <c r="GC17" s="9">
        <v>78.284000000000006</v>
      </c>
      <c r="GD17" s="9">
        <v>75.703000000000003</v>
      </c>
      <c r="GE17" s="9">
        <v>79.623999999999995</v>
      </c>
      <c r="GF17" s="9">
        <v>44.337000000000003</v>
      </c>
      <c r="GG17" s="9">
        <v>35.286999999999999</v>
      </c>
      <c r="GH17" s="9">
        <v>311.05700000000002</v>
      </c>
      <c r="GI17" s="9">
        <v>142.84800000000001</v>
      </c>
      <c r="GJ17" s="9">
        <v>168.209</v>
      </c>
      <c r="GK17" s="9">
        <v>2763.9369999999999</v>
      </c>
      <c r="GL17" s="9">
        <v>1481.972</v>
      </c>
      <c r="GM17" s="9">
        <v>1281.9649999999999</v>
      </c>
      <c r="GN17" s="9">
        <v>2231.14</v>
      </c>
      <c r="GO17" s="9">
        <v>1136.299</v>
      </c>
      <c r="GP17" s="9">
        <v>1094.8409999999999</v>
      </c>
      <c r="GQ17" s="9">
        <v>2108.4569999999999</v>
      </c>
      <c r="GR17" s="9">
        <v>1086.942</v>
      </c>
      <c r="GS17" s="9">
        <v>1021.515</v>
      </c>
      <c r="GT17" s="9">
        <v>69.762</v>
      </c>
      <c r="GU17" s="9">
        <v>24.934000000000001</v>
      </c>
      <c r="GV17" s="9">
        <v>44.828000000000003</v>
      </c>
      <c r="GW17" s="9">
        <v>51.198999999999998</v>
      </c>
      <c r="GX17" s="9">
        <v>23.891999999999999</v>
      </c>
      <c r="GY17" s="9">
        <v>27.306999999999999</v>
      </c>
      <c r="GZ17" s="9">
        <v>1556.876</v>
      </c>
      <c r="HA17" s="9">
        <v>826.21900000000005</v>
      </c>
      <c r="HB17" s="9">
        <v>730.65700000000004</v>
      </c>
      <c r="HC17" s="9">
        <v>185.71899999999999</v>
      </c>
      <c r="HD17" s="9">
        <v>72.013999999999996</v>
      </c>
      <c r="HE17" s="9">
        <v>113.70399999999999</v>
      </c>
      <c r="HF17" s="9">
        <v>41.622999999999998</v>
      </c>
      <c r="HG17" s="9">
        <v>24.567</v>
      </c>
      <c r="HH17" s="9">
        <v>17.056999999999999</v>
      </c>
      <c r="HI17" s="9">
        <v>78.337999999999994</v>
      </c>
      <c r="HJ17" s="9">
        <v>35.612000000000002</v>
      </c>
      <c r="HK17" s="9">
        <v>42.725000000000001</v>
      </c>
      <c r="HL17" s="9">
        <v>65.757999999999996</v>
      </c>
      <c r="HM17" s="9">
        <v>11.835000000000001</v>
      </c>
      <c r="HN17" s="9">
        <v>53.921999999999997</v>
      </c>
      <c r="HO17" s="9">
        <v>163.298</v>
      </c>
      <c r="HP17" s="9">
        <v>63.484999999999999</v>
      </c>
      <c r="HQ17" s="9">
        <v>99.813000000000002</v>
      </c>
      <c r="HR17" s="9">
        <v>56.603000000000002</v>
      </c>
      <c r="HS17" s="9">
        <v>35.381999999999998</v>
      </c>
      <c r="HT17" s="9">
        <v>21.221</v>
      </c>
      <c r="HU17" s="9">
        <v>52.207999999999998</v>
      </c>
      <c r="HV17" s="9">
        <v>14.7</v>
      </c>
      <c r="HW17" s="9">
        <v>37.508000000000003</v>
      </c>
      <c r="HX17" s="9">
        <v>54.487000000000002</v>
      </c>
      <c r="HY17" s="9">
        <v>13.401999999999999</v>
      </c>
      <c r="HZ17" s="9">
        <v>41.084000000000003</v>
      </c>
      <c r="IA17" s="9">
        <v>325.24700000000001</v>
      </c>
      <c r="IB17" s="9">
        <v>174.58099999999999</v>
      </c>
      <c r="IC17" s="9">
        <v>150.666</v>
      </c>
      <c r="ID17" s="9">
        <v>244.86699999999999</v>
      </c>
      <c r="IE17" s="9">
        <v>119.801</v>
      </c>
      <c r="IF17" s="9">
        <v>125.06699999999999</v>
      </c>
      <c r="IG17" s="9">
        <v>1986.2729999999999</v>
      </c>
      <c r="IH17" s="9">
        <v>1016.499</v>
      </c>
      <c r="II17" s="9">
        <v>969.774</v>
      </c>
      <c r="IJ17" s="9">
        <v>247.41399999999999</v>
      </c>
      <c r="IK17" s="9">
        <v>111.131</v>
      </c>
      <c r="IL17" s="9">
        <v>136.28399999999999</v>
      </c>
      <c r="IM17" s="9">
        <v>1983.7260000000001</v>
      </c>
      <c r="IN17" s="9">
        <v>1025.1690000000001</v>
      </c>
      <c r="IO17" s="9">
        <v>958.55700000000002</v>
      </c>
      <c r="IP17" s="9">
        <v>366.87700000000001</v>
      </c>
      <c r="IQ17" s="9">
        <v>181.43700000000001</v>
      </c>
    </row>
    <row r="18" spans="1:251">
      <c r="A18" s="10">
        <v>44593</v>
      </c>
      <c r="B18" s="9">
        <v>20.853000000000002</v>
      </c>
      <c r="C18" s="9">
        <v>13.396000000000001</v>
      </c>
      <c r="D18" s="9">
        <v>51.83</v>
      </c>
      <c r="E18" s="9">
        <v>22.042999999999999</v>
      </c>
      <c r="F18" s="9">
        <v>29.786999999999999</v>
      </c>
      <c r="G18" s="9">
        <v>24.956</v>
      </c>
      <c r="H18" s="9">
        <v>6.9219999999999997</v>
      </c>
      <c r="I18" s="9">
        <v>18.035</v>
      </c>
      <c r="J18" s="9">
        <v>110.203</v>
      </c>
      <c r="K18" s="9">
        <v>57.18</v>
      </c>
      <c r="L18" s="9">
        <v>53.024000000000001</v>
      </c>
      <c r="M18" s="9">
        <v>66.073999999999998</v>
      </c>
      <c r="N18" s="9">
        <v>41.155999999999999</v>
      </c>
      <c r="O18" s="9">
        <v>24.917999999999999</v>
      </c>
      <c r="P18" s="9">
        <v>20.949000000000002</v>
      </c>
      <c r="Q18" s="9">
        <v>10.259</v>
      </c>
      <c r="R18" s="9">
        <v>10.69</v>
      </c>
      <c r="S18" s="9">
        <v>23.18</v>
      </c>
      <c r="T18" s="9">
        <v>5.7649999999999997</v>
      </c>
      <c r="U18" s="9">
        <v>17.414999999999999</v>
      </c>
      <c r="V18" s="9">
        <v>238.57300000000001</v>
      </c>
      <c r="W18" s="9">
        <v>117.09699999999999</v>
      </c>
      <c r="X18" s="9">
        <v>121.476</v>
      </c>
      <c r="Y18" s="9">
        <v>98.918000000000006</v>
      </c>
      <c r="Z18" s="9">
        <v>52.338000000000001</v>
      </c>
      <c r="AA18" s="9">
        <v>46.579000000000001</v>
      </c>
      <c r="AB18" s="9">
        <v>458.82299999999998</v>
      </c>
      <c r="AC18" s="9">
        <v>229.541</v>
      </c>
      <c r="AD18" s="9">
        <v>229.28200000000001</v>
      </c>
      <c r="AE18" s="9">
        <v>3297.1480000000001</v>
      </c>
      <c r="AF18" s="9">
        <v>1740.9549999999999</v>
      </c>
      <c r="AG18" s="9">
        <v>1556.193</v>
      </c>
      <c r="AH18" s="9">
        <v>2659.1860000000001</v>
      </c>
      <c r="AI18" s="9">
        <v>1317.16</v>
      </c>
      <c r="AJ18" s="9">
        <v>1342.0260000000001</v>
      </c>
      <c r="AK18" s="9">
        <v>2510.5790000000002</v>
      </c>
      <c r="AL18" s="9">
        <v>1252.579</v>
      </c>
      <c r="AM18" s="9">
        <v>1258</v>
      </c>
      <c r="AN18" s="9">
        <v>78.486999999999995</v>
      </c>
      <c r="AO18" s="9">
        <v>35.817999999999998</v>
      </c>
      <c r="AP18" s="9">
        <v>42.668999999999997</v>
      </c>
      <c r="AQ18" s="9">
        <v>68.989999999999995</v>
      </c>
      <c r="AR18" s="9">
        <v>28.195</v>
      </c>
      <c r="AS18" s="9">
        <v>40.795000000000002</v>
      </c>
      <c r="AT18" s="9">
        <v>1956.2529999999999</v>
      </c>
      <c r="AU18" s="9">
        <v>987.31600000000003</v>
      </c>
      <c r="AV18" s="9">
        <v>968.93700000000001</v>
      </c>
      <c r="AW18" s="9">
        <v>175.315</v>
      </c>
      <c r="AX18" s="9">
        <v>66.388000000000005</v>
      </c>
      <c r="AY18" s="9">
        <v>108.92700000000001</v>
      </c>
      <c r="AZ18" s="9">
        <v>57.703000000000003</v>
      </c>
      <c r="BA18" s="9">
        <v>30.146999999999998</v>
      </c>
      <c r="BB18" s="9">
        <v>27.556000000000001</v>
      </c>
      <c r="BC18" s="9">
        <v>55.671999999999997</v>
      </c>
      <c r="BD18" s="9">
        <v>21.701000000000001</v>
      </c>
      <c r="BE18" s="9">
        <v>33.970999999999997</v>
      </c>
      <c r="BF18" s="9">
        <v>61.94</v>
      </c>
      <c r="BG18" s="9">
        <v>14.54</v>
      </c>
      <c r="BH18" s="9">
        <v>47.4</v>
      </c>
      <c r="BI18" s="9">
        <v>131.69499999999999</v>
      </c>
      <c r="BJ18" s="9">
        <v>56.881</v>
      </c>
      <c r="BK18" s="9">
        <v>74.814999999999998</v>
      </c>
      <c r="BL18" s="9">
        <v>44.747</v>
      </c>
      <c r="BM18" s="9">
        <v>33.22</v>
      </c>
      <c r="BN18" s="9">
        <v>11.526999999999999</v>
      </c>
      <c r="BO18" s="9">
        <v>39.540999999999997</v>
      </c>
      <c r="BP18" s="9">
        <v>12.760999999999999</v>
      </c>
      <c r="BQ18" s="9">
        <v>26.780999999999999</v>
      </c>
      <c r="BR18" s="9">
        <v>47.406999999999996</v>
      </c>
      <c r="BS18" s="9">
        <v>10.9</v>
      </c>
      <c r="BT18" s="9">
        <v>36.506999999999998</v>
      </c>
      <c r="BU18" s="9">
        <v>395.923</v>
      </c>
      <c r="BV18" s="9">
        <v>206.57599999999999</v>
      </c>
      <c r="BW18" s="9">
        <v>189.34800000000001</v>
      </c>
      <c r="BX18" s="9">
        <v>315.49400000000003</v>
      </c>
      <c r="BY18" s="9">
        <v>159.73099999999999</v>
      </c>
      <c r="BZ18" s="9">
        <v>155.76300000000001</v>
      </c>
      <c r="CA18" s="9">
        <v>2343.692</v>
      </c>
      <c r="CB18" s="9">
        <v>1157.4290000000001</v>
      </c>
      <c r="CC18" s="9">
        <v>1186.2629999999999</v>
      </c>
      <c r="CD18" s="9">
        <v>279.88</v>
      </c>
      <c r="CE18" s="9">
        <v>133.46</v>
      </c>
      <c r="CF18" s="9">
        <v>146.41999999999999</v>
      </c>
      <c r="CG18" s="9">
        <v>2379.306</v>
      </c>
      <c r="CH18" s="9">
        <v>1183.7</v>
      </c>
      <c r="CI18" s="9">
        <v>1195.606</v>
      </c>
      <c r="CJ18" s="9">
        <v>436.05799999999999</v>
      </c>
      <c r="CK18" s="9">
        <v>213.07</v>
      </c>
      <c r="CL18" s="9">
        <v>222.989</v>
      </c>
      <c r="CM18" s="9">
        <v>159.316</v>
      </c>
      <c r="CN18" s="9">
        <v>80.120999999999995</v>
      </c>
      <c r="CO18" s="9">
        <v>79.194999999999993</v>
      </c>
      <c r="CP18" s="9">
        <v>156.178</v>
      </c>
      <c r="CQ18" s="9">
        <v>79.61</v>
      </c>
      <c r="CR18" s="9">
        <v>76.567999999999998</v>
      </c>
      <c r="CS18" s="9">
        <v>120.56399999999999</v>
      </c>
      <c r="CT18" s="9">
        <v>53.338999999999999</v>
      </c>
      <c r="CU18" s="9">
        <v>67.224999999999994</v>
      </c>
      <c r="CV18" s="9">
        <v>2223.1280000000002</v>
      </c>
      <c r="CW18" s="9">
        <v>1104.0899999999999</v>
      </c>
      <c r="CX18" s="9">
        <v>1119.037</v>
      </c>
      <c r="CY18" s="9">
        <v>637.96199999999999</v>
      </c>
      <c r="CZ18" s="9">
        <v>423.79500000000002</v>
      </c>
      <c r="DA18" s="9">
        <v>214.167</v>
      </c>
      <c r="DB18" s="9">
        <v>374.916</v>
      </c>
      <c r="DC18" s="9">
        <v>254.76300000000001</v>
      </c>
      <c r="DD18" s="9">
        <v>120.15300000000001</v>
      </c>
      <c r="DE18" s="9">
        <v>45.387</v>
      </c>
      <c r="DF18" s="9">
        <v>27.344999999999999</v>
      </c>
      <c r="DG18" s="9">
        <v>18.042000000000002</v>
      </c>
      <c r="DH18" s="9">
        <v>14.456</v>
      </c>
      <c r="DI18" s="9">
        <v>9.8680000000000003</v>
      </c>
      <c r="DJ18" s="9">
        <v>4.5880000000000001</v>
      </c>
      <c r="DK18" s="9">
        <v>15.093999999999999</v>
      </c>
      <c r="DL18" s="9">
        <v>11.907999999999999</v>
      </c>
      <c r="DM18" s="9">
        <v>3.1859999999999999</v>
      </c>
      <c r="DN18" s="9">
        <v>15.837</v>
      </c>
      <c r="DO18" s="9">
        <v>5.569</v>
      </c>
      <c r="DP18" s="9">
        <v>10.268000000000001</v>
      </c>
      <c r="DQ18" s="9">
        <v>35.08</v>
      </c>
      <c r="DR18" s="9">
        <v>22.702000000000002</v>
      </c>
      <c r="DS18" s="9">
        <v>12.378</v>
      </c>
      <c r="DT18" s="9">
        <v>15.324</v>
      </c>
      <c r="DU18" s="9">
        <v>10</v>
      </c>
      <c r="DV18" s="9">
        <v>5.3250000000000002</v>
      </c>
      <c r="DW18" s="9">
        <v>11.465</v>
      </c>
      <c r="DX18" s="9">
        <v>8.891</v>
      </c>
      <c r="DY18" s="9">
        <v>2.5739999999999998</v>
      </c>
      <c r="DZ18" s="9">
        <v>8.2910000000000004</v>
      </c>
      <c r="EA18" s="9">
        <v>3.8119999999999998</v>
      </c>
      <c r="EB18" s="9">
        <v>4.4790000000000001</v>
      </c>
      <c r="EC18" s="9">
        <v>182.578</v>
      </c>
      <c r="ED18" s="9">
        <v>118.98399999999999</v>
      </c>
      <c r="EE18" s="9">
        <v>63.594000000000001</v>
      </c>
      <c r="EF18" s="9">
        <v>3433.277</v>
      </c>
      <c r="EG18" s="9">
        <v>1808.03</v>
      </c>
      <c r="EH18" s="9">
        <v>1625.2470000000001</v>
      </c>
      <c r="EI18" s="9">
        <v>768.47400000000005</v>
      </c>
      <c r="EJ18" s="9">
        <v>379.81900000000002</v>
      </c>
      <c r="EK18" s="9">
        <v>388.654</v>
      </c>
      <c r="EL18" s="9">
        <v>347.08800000000002</v>
      </c>
      <c r="EM18" s="9">
        <v>167.23599999999999</v>
      </c>
      <c r="EN18" s="9">
        <v>179.852</v>
      </c>
      <c r="EO18" s="9">
        <v>149.499</v>
      </c>
      <c r="EP18" s="9">
        <v>72.992999999999995</v>
      </c>
      <c r="EQ18" s="9">
        <v>76.506</v>
      </c>
      <c r="ER18" s="9">
        <v>197.59</v>
      </c>
      <c r="ES18" s="9">
        <v>94.242999999999995</v>
      </c>
      <c r="ET18" s="9">
        <v>103.346</v>
      </c>
      <c r="EU18" s="9">
        <v>201.79900000000001</v>
      </c>
      <c r="EV18" s="9">
        <v>95.323999999999998</v>
      </c>
      <c r="EW18" s="9">
        <v>106.47499999999999</v>
      </c>
      <c r="EX18" s="9">
        <v>144.73699999999999</v>
      </c>
      <c r="EY18" s="9">
        <v>71.36</v>
      </c>
      <c r="EZ18" s="9">
        <v>73.376999999999995</v>
      </c>
      <c r="FA18" s="9">
        <v>127.702</v>
      </c>
      <c r="FB18" s="9">
        <v>67.983000000000004</v>
      </c>
      <c r="FC18" s="9">
        <v>59.719000000000001</v>
      </c>
      <c r="FD18" s="9">
        <v>127.437</v>
      </c>
      <c r="FE18" s="9">
        <v>55.837000000000003</v>
      </c>
      <c r="FF18" s="9">
        <v>71.599999999999994</v>
      </c>
      <c r="FG18" s="9">
        <v>35.701999999999998</v>
      </c>
      <c r="FH18" s="9">
        <v>24.134</v>
      </c>
      <c r="FI18" s="9">
        <v>11.568</v>
      </c>
      <c r="FJ18" s="9">
        <v>50.994</v>
      </c>
      <c r="FK18" s="9">
        <v>20.181999999999999</v>
      </c>
      <c r="FL18" s="9">
        <v>30.812999999999999</v>
      </c>
      <c r="FM18" s="9">
        <v>40.74</v>
      </c>
      <c r="FN18" s="9">
        <v>11.521000000000001</v>
      </c>
      <c r="FO18" s="9">
        <v>29.219000000000001</v>
      </c>
      <c r="FP18" s="9">
        <v>91.948999999999998</v>
      </c>
      <c r="FQ18" s="9">
        <v>43.415999999999997</v>
      </c>
      <c r="FR18" s="9">
        <v>48.533000000000001</v>
      </c>
      <c r="FS18" s="9">
        <v>56.686</v>
      </c>
      <c r="FT18" s="9">
        <v>31.207999999999998</v>
      </c>
      <c r="FU18" s="9">
        <v>25.478000000000002</v>
      </c>
      <c r="FV18" s="9">
        <v>19.831</v>
      </c>
      <c r="FW18" s="9">
        <v>6.3</v>
      </c>
      <c r="FX18" s="9">
        <v>13.532</v>
      </c>
      <c r="FY18" s="9">
        <v>15.432</v>
      </c>
      <c r="FZ18" s="9">
        <v>5.9089999999999998</v>
      </c>
      <c r="GA18" s="9">
        <v>9.5229999999999997</v>
      </c>
      <c r="GB18" s="9">
        <v>246.417</v>
      </c>
      <c r="GC18" s="9">
        <v>116.298</v>
      </c>
      <c r="GD18" s="9">
        <v>130.119</v>
      </c>
      <c r="GE18" s="9">
        <v>100.67100000000001</v>
      </c>
      <c r="GF18" s="9">
        <v>50.938000000000002</v>
      </c>
      <c r="GG18" s="9">
        <v>49.732999999999997</v>
      </c>
      <c r="GH18" s="9">
        <v>421.38499999999999</v>
      </c>
      <c r="GI18" s="9">
        <v>212.583</v>
      </c>
      <c r="GJ18" s="9">
        <v>208.803</v>
      </c>
      <c r="GK18" s="9">
        <v>2664.8040000000001</v>
      </c>
      <c r="GL18" s="9">
        <v>1428.211</v>
      </c>
      <c r="GM18" s="9">
        <v>1236.5930000000001</v>
      </c>
      <c r="GN18" s="9">
        <v>2132.107</v>
      </c>
      <c r="GO18" s="9">
        <v>1089.4349999999999</v>
      </c>
      <c r="GP18" s="9">
        <v>1042.673</v>
      </c>
      <c r="GQ18" s="9">
        <v>2007.162</v>
      </c>
      <c r="GR18" s="9">
        <v>1036.154</v>
      </c>
      <c r="GS18" s="9">
        <v>971.00800000000004</v>
      </c>
      <c r="GT18" s="9">
        <v>67.492000000000004</v>
      </c>
      <c r="GU18" s="9">
        <v>30.273</v>
      </c>
      <c r="GV18" s="9">
        <v>37.219000000000001</v>
      </c>
      <c r="GW18" s="9">
        <v>56.238999999999997</v>
      </c>
      <c r="GX18" s="9">
        <v>21.792999999999999</v>
      </c>
      <c r="GY18" s="9">
        <v>34.445</v>
      </c>
      <c r="GZ18" s="9">
        <v>1537.0039999999999</v>
      </c>
      <c r="HA18" s="9">
        <v>821.92</v>
      </c>
      <c r="HB18" s="9">
        <v>715.08399999999995</v>
      </c>
      <c r="HC18" s="9">
        <v>151.15</v>
      </c>
      <c r="HD18" s="9">
        <v>54.143000000000001</v>
      </c>
      <c r="HE18" s="9">
        <v>97.007000000000005</v>
      </c>
      <c r="HF18" s="9">
        <v>38.125</v>
      </c>
      <c r="HG18" s="9">
        <v>19.010999999999999</v>
      </c>
      <c r="HH18" s="9">
        <v>19.114999999999998</v>
      </c>
      <c r="HI18" s="9">
        <v>60.209000000000003</v>
      </c>
      <c r="HJ18" s="9">
        <v>25.507000000000001</v>
      </c>
      <c r="HK18" s="9">
        <v>34.701999999999998</v>
      </c>
      <c r="HL18" s="9">
        <v>52.816000000000003</v>
      </c>
      <c r="HM18" s="9">
        <v>9.625</v>
      </c>
      <c r="HN18" s="9">
        <v>43.19</v>
      </c>
      <c r="HO18" s="9">
        <v>124.736</v>
      </c>
      <c r="HP18" s="9">
        <v>45.537999999999997</v>
      </c>
      <c r="HQ18" s="9">
        <v>79.197999999999993</v>
      </c>
      <c r="HR18" s="9">
        <v>31.385000000000002</v>
      </c>
      <c r="HS18" s="9">
        <v>15.952</v>
      </c>
      <c r="HT18" s="9">
        <v>15.433</v>
      </c>
      <c r="HU18" s="9">
        <v>48.593000000000004</v>
      </c>
      <c r="HV18" s="9">
        <v>19.198</v>
      </c>
      <c r="HW18" s="9">
        <v>29.395</v>
      </c>
      <c r="HX18" s="9">
        <v>44.758000000000003</v>
      </c>
      <c r="HY18" s="9">
        <v>10.388</v>
      </c>
      <c r="HZ18" s="9">
        <v>34.369999999999997</v>
      </c>
      <c r="IA18" s="9">
        <v>319.21699999999998</v>
      </c>
      <c r="IB18" s="9">
        <v>167.834</v>
      </c>
      <c r="IC18" s="9">
        <v>151.38300000000001</v>
      </c>
      <c r="ID18" s="9">
        <v>284.32499999999999</v>
      </c>
      <c r="IE18" s="9">
        <v>142.12299999999999</v>
      </c>
      <c r="IF18" s="9">
        <v>142.202</v>
      </c>
      <c r="IG18" s="9">
        <v>1847.7819999999999</v>
      </c>
      <c r="IH18" s="9">
        <v>947.31200000000001</v>
      </c>
      <c r="II18" s="9">
        <v>900.47</v>
      </c>
      <c r="IJ18" s="9">
        <v>249.19499999999999</v>
      </c>
      <c r="IK18" s="9">
        <v>120.776</v>
      </c>
      <c r="IL18" s="9">
        <v>128.41999999999999</v>
      </c>
      <c r="IM18" s="9">
        <v>1882.912</v>
      </c>
      <c r="IN18" s="9">
        <v>968.65899999999999</v>
      </c>
      <c r="IO18" s="9">
        <v>914.25300000000004</v>
      </c>
      <c r="IP18" s="9">
        <v>391.86099999999999</v>
      </c>
      <c r="IQ18" s="9">
        <v>191.3</v>
      </c>
    </row>
    <row r="19" spans="1:251">
      <c r="A19" s="10">
        <v>44958</v>
      </c>
      <c r="B19" s="9">
        <v>33.204000000000001</v>
      </c>
      <c r="C19" s="9">
        <v>12.877000000000001</v>
      </c>
      <c r="D19" s="9">
        <v>40.488</v>
      </c>
      <c r="E19" s="9">
        <v>21.273</v>
      </c>
      <c r="F19" s="9">
        <v>19.215</v>
      </c>
      <c r="G19" s="9">
        <v>35.799999999999997</v>
      </c>
      <c r="H19" s="9">
        <v>7.077</v>
      </c>
      <c r="I19" s="9">
        <v>28.722000000000001</v>
      </c>
      <c r="J19" s="9">
        <v>121.014</v>
      </c>
      <c r="K19" s="9">
        <v>56.024000000000001</v>
      </c>
      <c r="L19" s="9">
        <v>64.989999999999995</v>
      </c>
      <c r="M19" s="9">
        <v>69.12</v>
      </c>
      <c r="N19" s="9">
        <v>38.6</v>
      </c>
      <c r="O19" s="9">
        <v>30.52</v>
      </c>
      <c r="P19" s="9">
        <v>22.22</v>
      </c>
      <c r="Q19" s="9">
        <v>8.4819999999999993</v>
      </c>
      <c r="R19" s="9">
        <v>13.738</v>
      </c>
      <c r="S19" s="9">
        <v>29.673999999999999</v>
      </c>
      <c r="T19" s="9">
        <v>8.9420000000000002</v>
      </c>
      <c r="U19" s="9">
        <v>20.731999999999999</v>
      </c>
      <c r="V19" s="9">
        <v>300.209</v>
      </c>
      <c r="W19" s="9">
        <v>157.67699999999999</v>
      </c>
      <c r="X19" s="9">
        <v>142.53200000000001</v>
      </c>
      <c r="Y19" s="9">
        <v>93.974000000000004</v>
      </c>
      <c r="Z19" s="9">
        <v>47.548000000000002</v>
      </c>
      <c r="AA19" s="9">
        <v>46.424999999999997</v>
      </c>
      <c r="AB19" s="9">
        <v>469.572</v>
      </c>
      <c r="AC19" s="9">
        <v>221.16900000000001</v>
      </c>
      <c r="AD19" s="9">
        <v>248.40199999999999</v>
      </c>
      <c r="AE19" s="9">
        <v>3429.5369999999998</v>
      </c>
      <c r="AF19" s="9">
        <v>1818.2370000000001</v>
      </c>
      <c r="AG19" s="9">
        <v>1611.3</v>
      </c>
      <c r="AH19" s="9">
        <v>2783.7829999999999</v>
      </c>
      <c r="AI19" s="9">
        <v>1385.49</v>
      </c>
      <c r="AJ19" s="9">
        <v>1398.2919999999999</v>
      </c>
      <c r="AK19" s="9">
        <v>2620.8240000000001</v>
      </c>
      <c r="AL19" s="9">
        <v>1307.434</v>
      </c>
      <c r="AM19" s="9">
        <v>1313.39</v>
      </c>
      <c r="AN19" s="9">
        <v>88.724000000000004</v>
      </c>
      <c r="AO19" s="9">
        <v>38.192</v>
      </c>
      <c r="AP19" s="9">
        <v>50.531999999999996</v>
      </c>
      <c r="AQ19" s="9">
        <v>69.057000000000002</v>
      </c>
      <c r="AR19" s="9">
        <v>36.942</v>
      </c>
      <c r="AS19" s="9">
        <v>32.116</v>
      </c>
      <c r="AT19" s="9">
        <v>2141.3130000000001</v>
      </c>
      <c r="AU19" s="9">
        <v>1112.328</v>
      </c>
      <c r="AV19" s="9">
        <v>1028.9849999999999</v>
      </c>
      <c r="AW19" s="9">
        <v>149.989</v>
      </c>
      <c r="AX19" s="9">
        <v>49.194000000000003</v>
      </c>
      <c r="AY19" s="9">
        <v>100.794</v>
      </c>
      <c r="AZ19" s="9">
        <v>33.945</v>
      </c>
      <c r="BA19" s="9">
        <v>20.861000000000001</v>
      </c>
      <c r="BB19" s="9">
        <v>13.084</v>
      </c>
      <c r="BC19" s="9">
        <v>49.945999999999998</v>
      </c>
      <c r="BD19" s="9">
        <v>13.666</v>
      </c>
      <c r="BE19" s="9">
        <v>36.28</v>
      </c>
      <c r="BF19" s="9">
        <v>66.096999999999994</v>
      </c>
      <c r="BG19" s="9">
        <v>14.667</v>
      </c>
      <c r="BH19" s="9">
        <v>51.43</v>
      </c>
      <c r="BI19" s="9">
        <v>123.19799999999999</v>
      </c>
      <c r="BJ19" s="9">
        <v>37.054000000000002</v>
      </c>
      <c r="BK19" s="9">
        <v>86.144000000000005</v>
      </c>
      <c r="BL19" s="9">
        <v>33.417999999999999</v>
      </c>
      <c r="BM19" s="9">
        <v>16.93</v>
      </c>
      <c r="BN19" s="9">
        <v>16.488</v>
      </c>
      <c r="BO19" s="9">
        <v>42.984000000000002</v>
      </c>
      <c r="BP19" s="9">
        <v>9.9719999999999995</v>
      </c>
      <c r="BQ19" s="9">
        <v>33.012</v>
      </c>
      <c r="BR19" s="9">
        <v>46.796999999999997</v>
      </c>
      <c r="BS19" s="9">
        <v>10.151999999999999</v>
      </c>
      <c r="BT19" s="9">
        <v>36.645000000000003</v>
      </c>
      <c r="BU19" s="9">
        <v>369.28199999999998</v>
      </c>
      <c r="BV19" s="9">
        <v>186.91399999999999</v>
      </c>
      <c r="BW19" s="9">
        <v>182.369</v>
      </c>
      <c r="BX19" s="9">
        <v>370.202</v>
      </c>
      <c r="BY19" s="9">
        <v>179.863</v>
      </c>
      <c r="BZ19" s="9">
        <v>190.339</v>
      </c>
      <c r="CA19" s="9">
        <v>2413.5810000000001</v>
      </c>
      <c r="CB19" s="9">
        <v>1205.6279999999999</v>
      </c>
      <c r="CC19" s="9">
        <v>1207.953</v>
      </c>
      <c r="CD19" s="9">
        <v>301.27100000000002</v>
      </c>
      <c r="CE19" s="9">
        <v>127.012</v>
      </c>
      <c r="CF19" s="9">
        <v>174.25899999999999</v>
      </c>
      <c r="CG19" s="9">
        <v>2482.5120000000002</v>
      </c>
      <c r="CH19" s="9">
        <v>1258.4780000000001</v>
      </c>
      <c r="CI19" s="9">
        <v>1224.0340000000001</v>
      </c>
      <c r="CJ19" s="9">
        <v>490.27499999999998</v>
      </c>
      <c r="CK19" s="9">
        <v>223.23099999999999</v>
      </c>
      <c r="CL19" s="9">
        <v>267.04399999999998</v>
      </c>
      <c r="CM19" s="9">
        <v>181.197</v>
      </c>
      <c r="CN19" s="9">
        <v>83.644000000000005</v>
      </c>
      <c r="CO19" s="9">
        <v>97.554000000000002</v>
      </c>
      <c r="CP19" s="9">
        <v>189.00399999999999</v>
      </c>
      <c r="CQ19" s="9">
        <v>96.218999999999994</v>
      </c>
      <c r="CR19" s="9">
        <v>92.786000000000001</v>
      </c>
      <c r="CS19" s="9">
        <v>120.074</v>
      </c>
      <c r="CT19" s="9">
        <v>43.369</v>
      </c>
      <c r="CU19" s="9">
        <v>76.704999999999998</v>
      </c>
      <c r="CV19" s="9">
        <v>2293.5070000000001</v>
      </c>
      <c r="CW19" s="9">
        <v>1162.259</v>
      </c>
      <c r="CX19" s="9">
        <v>1131.248</v>
      </c>
      <c r="CY19" s="9">
        <v>645.75400000000002</v>
      </c>
      <c r="CZ19" s="9">
        <v>432.74700000000001</v>
      </c>
      <c r="DA19" s="9">
        <v>213.00800000000001</v>
      </c>
      <c r="DB19" s="9">
        <v>402.74299999999999</v>
      </c>
      <c r="DC19" s="9">
        <v>273.745</v>
      </c>
      <c r="DD19" s="9">
        <v>128.99799999999999</v>
      </c>
      <c r="DE19" s="9">
        <v>25.902000000000001</v>
      </c>
      <c r="DF19" s="9">
        <v>12.956</v>
      </c>
      <c r="DG19" s="9">
        <v>12.946</v>
      </c>
      <c r="DH19" s="9">
        <v>9.6769999999999996</v>
      </c>
      <c r="DI19" s="9">
        <v>5.9989999999999997</v>
      </c>
      <c r="DJ19" s="9">
        <v>3.6779999999999999</v>
      </c>
      <c r="DK19" s="9">
        <v>8.2850000000000001</v>
      </c>
      <c r="DL19" s="9">
        <v>5.0789999999999997</v>
      </c>
      <c r="DM19" s="9">
        <v>3.2050000000000001</v>
      </c>
      <c r="DN19" s="9">
        <v>7.94</v>
      </c>
      <c r="DO19" s="9">
        <v>1.877</v>
      </c>
      <c r="DP19" s="9">
        <v>6.0629999999999997</v>
      </c>
      <c r="DQ19" s="9">
        <v>33.723999999999997</v>
      </c>
      <c r="DR19" s="9">
        <v>24.382999999999999</v>
      </c>
      <c r="DS19" s="9">
        <v>9.3409999999999993</v>
      </c>
      <c r="DT19" s="9">
        <v>11.566000000000001</v>
      </c>
      <c r="DU19" s="9">
        <v>9.843</v>
      </c>
      <c r="DV19" s="9">
        <v>1.724</v>
      </c>
      <c r="DW19" s="9">
        <v>12.848000000000001</v>
      </c>
      <c r="DX19" s="9">
        <v>9.359</v>
      </c>
      <c r="DY19" s="9">
        <v>3.4889999999999999</v>
      </c>
      <c r="DZ19" s="9">
        <v>9.31</v>
      </c>
      <c r="EA19" s="9">
        <v>5.1820000000000004</v>
      </c>
      <c r="EB19" s="9">
        <v>4.1280000000000001</v>
      </c>
      <c r="EC19" s="9">
        <v>183.38499999999999</v>
      </c>
      <c r="ED19" s="9">
        <v>121.66200000000001</v>
      </c>
      <c r="EE19" s="9">
        <v>61.722999999999999</v>
      </c>
      <c r="EF19" s="9">
        <v>3562.473</v>
      </c>
      <c r="EG19" s="9">
        <v>1873.0340000000001</v>
      </c>
      <c r="EH19" s="9">
        <v>1689.4380000000001</v>
      </c>
      <c r="EI19" s="9">
        <v>780.21600000000001</v>
      </c>
      <c r="EJ19" s="9">
        <v>397.28699999999998</v>
      </c>
      <c r="EK19" s="9">
        <v>382.92899999999997</v>
      </c>
      <c r="EL19" s="9">
        <v>331.9</v>
      </c>
      <c r="EM19" s="9">
        <v>181.60900000000001</v>
      </c>
      <c r="EN19" s="9">
        <v>150.291</v>
      </c>
      <c r="EO19" s="9">
        <v>136.429</v>
      </c>
      <c r="EP19" s="9">
        <v>75.284999999999997</v>
      </c>
      <c r="EQ19" s="9">
        <v>61.143000000000001</v>
      </c>
      <c r="ER19" s="9">
        <v>192.947</v>
      </c>
      <c r="ES19" s="9">
        <v>104.791</v>
      </c>
      <c r="ET19" s="9">
        <v>88.156000000000006</v>
      </c>
      <c r="EU19" s="9">
        <v>178.6</v>
      </c>
      <c r="EV19" s="9">
        <v>103.428</v>
      </c>
      <c r="EW19" s="9">
        <v>75.171999999999997</v>
      </c>
      <c r="EX19" s="9">
        <v>149.54599999999999</v>
      </c>
      <c r="EY19" s="9">
        <v>75.418999999999997</v>
      </c>
      <c r="EZ19" s="9">
        <v>74.126999999999995</v>
      </c>
      <c r="FA19" s="9">
        <v>139.35499999999999</v>
      </c>
      <c r="FB19" s="9">
        <v>91.445999999999998</v>
      </c>
      <c r="FC19" s="9">
        <v>47.908999999999999</v>
      </c>
      <c r="FD19" s="9">
        <v>106.46599999999999</v>
      </c>
      <c r="FE19" s="9">
        <v>49.155999999999999</v>
      </c>
      <c r="FF19" s="9">
        <v>57.31</v>
      </c>
      <c r="FG19" s="9">
        <v>28.344000000000001</v>
      </c>
      <c r="FH19" s="9">
        <v>16.029</v>
      </c>
      <c r="FI19" s="9">
        <v>12.315</v>
      </c>
      <c r="FJ19" s="9">
        <v>44.768000000000001</v>
      </c>
      <c r="FK19" s="9">
        <v>23.088000000000001</v>
      </c>
      <c r="FL19" s="9">
        <v>21.68</v>
      </c>
      <c r="FM19" s="9">
        <v>33.353999999999999</v>
      </c>
      <c r="FN19" s="9">
        <v>10.039</v>
      </c>
      <c r="FO19" s="9">
        <v>23.315000000000001</v>
      </c>
      <c r="FP19" s="9">
        <v>86.078999999999994</v>
      </c>
      <c r="FQ19" s="9">
        <v>41.006999999999998</v>
      </c>
      <c r="FR19" s="9">
        <v>45.072000000000003</v>
      </c>
      <c r="FS19" s="9">
        <v>43.530999999999999</v>
      </c>
      <c r="FT19" s="9">
        <v>26.925999999999998</v>
      </c>
      <c r="FU19" s="9">
        <v>16.605</v>
      </c>
      <c r="FV19" s="9">
        <v>29.029</v>
      </c>
      <c r="FW19" s="9">
        <v>10.404</v>
      </c>
      <c r="FX19" s="9">
        <v>18.625</v>
      </c>
      <c r="FY19" s="9">
        <v>13.519</v>
      </c>
      <c r="FZ19" s="9">
        <v>3.677</v>
      </c>
      <c r="GA19" s="9">
        <v>9.8420000000000005</v>
      </c>
      <c r="GB19" s="9">
        <v>238.03200000000001</v>
      </c>
      <c r="GC19" s="9">
        <v>131.80600000000001</v>
      </c>
      <c r="GD19" s="9">
        <v>106.226</v>
      </c>
      <c r="GE19" s="9">
        <v>93.867999999999995</v>
      </c>
      <c r="GF19" s="9">
        <v>49.802999999999997</v>
      </c>
      <c r="GG19" s="9">
        <v>44.064999999999998</v>
      </c>
      <c r="GH19" s="9">
        <v>448.31599999999997</v>
      </c>
      <c r="GI19" s="9">
        <v>215.678</v>
      </c>
      <c r="GJ19" s="9">
        <v>232.63800000000001</v>
      </c>
      <c r="GK19" s="9">
        <v>2782.2570000000001</v>
      </c>
      <c r="GL19" s="9">
        <v>1475.7470000000001</v>
      </c>
      <c r="GM19" s="9">
        <v>1306.51</v>
      </c>
      <c r="GN19" s="9">
        <v>2261.1660000000002</v>
      </c>
      <c r="GO19" s="9">
        <v>1141.329</v>
      </c>
      <c r="GP19" s="9">
        <v>1119.837</v>
      </c>
      <c r="GQ19" s="9">
        <v>2117.748</v>
      </c>
      <c r="GR19" s="9">
        <v>1074.402</v>
      </c>
      <c r="GS19" s="9">
        <v>1043.346</v>
      </c>
      <c r="GT19" s="9">
        <v>71.120999999999995</v>
      </c>
      <c r="GU19" s="9">
        <v>32.725000000000001</v>
      </c>
      <c r="GV19" s="9">
        <v>38.395000000000003</v>
      </c>
      <c r="GW19" s="9">
        <v>69.631</v>
      </c>
      <c r="GX19" s="9">
        <v>33.371000000000002</v>
      </c>
      <c r="GY19" s="9">
        <v>36.259</v>
      </c>
      <c r="GZ19" s="9">
        <v>1743.4349999999999</v>
      </c>
      <c r="HA19" s="9">
        <v>917.03499999999997</v>
      </c>
      <c r="HB19" s="9">
        <v>826.4</v>
      </c>
      <c r="HC19" s="9">
        <v>117.964</v>
      </c>
      <c r="HD19" s="9">
        <v>43.969000000000001</v>
      </c>
      <c r="HE19" s="9">
        <v>73.995999999999995</v>
      </c>
      <c r="HF19" s="9">
        <v>25.530999999999999</v>
      </c>
      <c r="HG19" s="9">
        <v>14.193</v>
      </c>
      <c r="HH19" s="9">
        <v>11.337999999999999</v>
      </c>
      <c r="HI19" s="9">
        <v>39.811999999999998</v>
      </c>
      <c r="HJ19" s="9">
        <v>11.683</v>
      </c>
      <c r="HK19" s="9">
        <v>28.129000000000001</v>
      </c>
      <c r="HL19" s="9">
        <v>52.621000000000002</v>
      </c>
      <c r="HM19" s="9">
        <v>18.091999999999999</v>
      </c>
      <c r="HN19" s="9">
        <v>34.527999999999999</v>
      </c>
      <c r="HO19" s="9">
        <v>95.852999999999994</v>
      </c>
      <c r="HP19" s="9">
        <v>30.667000000000002</v>
      </c>
      <c r="HQ19" s="9">
        <v>65.186000000000007</v>
      </c>
      <c r="HR19" s="9">
        <v>20.190000000000001</v>
      </c>
      <c r="HS19" s="9">
        <v>10.314</v>
      </c>
      <c r="HT19" s="9">
        <v>9.875</v>
      </c>
      <c r="HU19" s="9">
        <v>38.119</v>
      </c>
      <c r="HV19" s="9">
        <v>11.513</v>
      </c>
      <c r="HW19" s="9">
        <v>26.606000000000002</v>
      </c>
      <c r="HX19" s="9">
        <v>37.543999999999997</v>
      </c>
      <c r="HY19" s="9">
        <v>8.84</v>
      </c>
      <c r="HZ19" s="9">
        <v>28.704000000000001</v>
      </c>
      <c r="IA19" s="9">
        <v>303.91399999999999</v>
      </c>
      <c r="IB19" s="9">
        <v>149.65899999999999</v>
      </c>
      <c r="IC19" s="9">
        <v>154.255</v>
      </c>
      <c r="ID19" s="9">
        <v>330.322</v>
      </c>
      <c r="IE19" s="9">
        <v>168.17500000000001</v>
      </c>
      <c r="IF19" s="9">
        <v>162.14699999999999</v>
      </c>
      <c r="IG19" s="9">
        <v>1930.8440000000001</v>
      </c>
      <c r="IH19" s="9">
        <v>973.154</v>
      </c>
      <c r="II19" s="9">
        <v>957.69</v>
      </c>
      <c r="IJ19" s="9">
        <v>247.30799999999999</v>
      </c>
      <c r="IK19" s="9">
        <v>119.79300000000001</v>
      </c>
      <c r="IL19" s="9">
        <v>127.515</v>
      </c>
      <c r="IM19" s="9">
        <v>2013.8579999999999</v>
      </c>
      <c r="IN19" s="9">
        <v>1021.5359999999999</v>
      </c>
      <c r="IO19" s="9">
        <v>992.322</v>
      </c>
      <c r="IP19" s="9">
        <v>421.29500000000002</v>
      </c>
      <c r="IQ19" s="9">
        <v>212.28200000000001</v>
      </c>
    </row>
    <row r="20" spans="1:251">
      <c r="A20" s="10">
        <v>45323</v>
      </c>
      <c r="B20" s="9">
        <v>22.709</v>
      </c>
      <c r="C20" s="9">
        <v>14.086</v>
      </c>
      <c r="D20" s="9">
        <v>53.246000000000002</v>
      </c>
      <c r="E20" s="9">
        <v>29.852</v>
      </c>
      <c r="F20" s="9">
        <v>23.393999999999998</v>
      </c>
      <c r="G20" s="9">
        <v>28.198</v>
      </c>
      <c r="H20" s="9">
        <v>9.9499999999999993</v>
      </c>
      <c r="I20" s="9">
        <v>18.248000000000001</v>
      </c>
      <c r="J20" s="9">
        <v>85.203000000000003</v>
      </c>
      <c r="K20" s="9">
        <v>48.890999999999998</v>
      </c>
      <c r="L20" s="9">
        <v>36.311</v>
      </c>
      <c r="M20" s="9">
        <v>43.683999999999997</v>
      </c>
      <c r="N20" s="9">
        <v>34.555</v>
      </c>
      <c r="O20" s="9">
        <v>9.1289999999999996</v>
      </c>
      <c r="P20" s="9">
        <v>25.393000000000001</v>
      </c>
      <c r="Q20" s="9">
        <v>8.8309999999999995</v>
      </c>
      <c r="R20" s="9">
        <v>16.562000000000001</v>
      </c>
      <c r="S20" s="9">
        <v>16.126000000000001</v>
      </c>
      <c r="T20" s="9">
        <v>5.5049999999999999</v>
      </c>
      <c r="U20" s="9">
        <v>10.621</v>
      </c>
      <c r="V20" s="9">
        <v>230.72900000000001</v>
      </c>
      <c r="W20" s="9">
        <v>125.43300000000001</v>
      </c>
      <c r="X20" s="9">
        <v>105.295</v>
      </c>
      <c r="Y20" s="9">
        <v>101.85</v>
      </c>
      <c r="Z20" s="9">
        <v>59.27</v>
      </c>
      <c r="AA20" s="9">
        <v>42.58</v>
      </c>
      <c r="AB20" s="9">
        <v>445.97500000000002</v>
      </c>
      <c r="AC20" s="9">
        <v>229.20500000000001</v>
      </c>
      <c r="AD20" s="9">
        <v>216.77</v>
      </c>
      <c r="AE20" s="9">
        <v>3601.1350000000002</v>
      </c>
      <c r="AF20" s="9">
        <v>1878.9690000000001</v>
      </c>
      <c r="AG20" s="9">
        <v>1722.165</v>
      </c>
      <c r="AH20" s="9">
        <v>2930.01</v>
      </c>
      <c r="AI20" s="9">
        <v>1443.684</v>
      </c>
      <c r="AJ20" s="9">
        <v>1486.326</v>
      </c>
      <c r="AK20" s="9">
        <v>2783.3119999999999</v>
      </c>
      <c r="AL20" s="9">
        <v>1374.98</v>
      </c>
      <c r="AM20" s="9">
        <v>1408.3309999999999</v>
      </c>
      <c r="AN20" s="9">
        <v>84.268000000000001</v>
      </c>
      <c r="AO20" s="9">
        <v>41.908000000000001</v>
      </c>
      <c r="AP20" s="9">
        <v>42.36</v>
      </c>
      <c r="AQ20" s="9">
        <v>55.786999999999999</v>
      </c>
      <c r="AR20" s="9">
        <v>24.378</v>
      </c>
      <c r="AS20" s="9">
        <v>31.408999999999999</v>
      </c>
      <c r="AT20" s="9">
        <v>2259.0050000000001</v>
      </c>
      <c r="AU20" s="9">
        <v>1151.6579999999999</v>
      </c>
      <c r="AV20" s="9">
        <v>1107.347</v>
      </c>
      <c r="AW20" s="9">
        <v>138.286</v>
      </c>
      <c r="AX20" s="9">
        <v>38.021000000000001</v>
      </c>
      <c r="AY20" s="9">
        <v>100.265</v>
      </c>
      <c r="AZ20" s="9">
        <v>23.33</v>
      </c>
      <c r="BA20" s="9">
        <v>13.711</v>
      </c>
      <c r="BB20" s="9">
        <v>9.6199999999999992</v>
      </c>
      <c r="BC20" s="9">
        <v>55.600999999999999</v>
      </c>
      <c r="BD20" s="9">
        <v>12.454000000000001</v>
      </c>
      <c r="BE20" s="9">
        <v>43.148000000000003</v>
      </c>
      <c r="BF20" s="9">
        <v>59.353999999999999</v>
      </c>
      <c r="BG20" s="9">
        <v>11.856</v>
      </c>
      <c r="BH20" s="9">
        <v>47.497999999999998</v>
      </c>
      <c r="BI20" s="9">
        <v>118.431</v>
      </c>
      <c r="BJ20" s="9">
        <v>42.817999999999998</v>
      </c>
      <c r="BK20" s="9">
        <v>75.613</v>
      </c>
      <c r="BL20" s="9">
        <v>32.668999999999997</v>
      </c>
      <c r="BM20" s="9">
        <v>19.917999999999999</v>
      </c>
      <c r="BN20" s="9">
        <v>12.750999999999999</v>
      </c>
      <c r="BO20" s="9">
        <v>50.16</v>
      </c>
      <c r="BP20" s="9">
        <v>15.308</v>
      </c>
      <c r="BQ20" s="9">
        <v>34.851999999999997</v>
      </c>
      <c r="BR20" s="9">
        <v>35.601999999999997</v>
      </c>
      <c r="BS20" s="9">
        <v>7.5919999999999996</v>
      </c>
      <c r="BT20" s="9">
        <v>28.009</v>
      </c>
      <c r="BU20" s="9">
        <v>414.28899999999999</v>
      </c>
      <c r="BV20" s="9">
        <v>211.18799999999999</v>
      </c>
      <c r="BW20" s="9">
        <v>203.101</v>
      </c>
      <c r="BX20" s="9">
        <v>346.98599999999999</v>
      </c>
      <c r="BY20" s="9">
        <v>162.834</v>
      </c>
      <c r="BZ20" s="9">
        <v>184.15199999999999</v>
      </c>
      <c r="CA20" s="9">
        <v>2583.0239999999999</v>
      </c>
      <c r="CB20" s="9">
        <v>1280.8499999999999</v>
      </c>
      <c r="CC20" s="9">
        <v>1302.174</v>
      </c>
      <c r="CD20" s="9">
        <v>279.68700000000001</v>
      </c>
      <c r="CE20" s="9">
        <v>128.24299999999999</v>
      </c>
      <c r="CF20" s="9">
        <v>151.44399999999999</v>
      </c>
      <c r="CG20" s="9">
        <v>2650.3229999999999</v>
      </c>
      <c r="CH20" s="9">
        <v>1315.441</v>
      </c>
      <c r="CI20" s="9">
        <v>1334.8820000000001</v>
      </c>
      <c r="CJ20" s="9">
        <v>467.35599999999999</v>
      </c>
      <c r="CK20" s="9">
        <v>217.89699999999999</v>
      </c>
      <c r="CL20" s="9">
        <v>249.459</v>
      </c>
      <c r="CM20" s="9">
        <v>159.31700000000001</v>
      </c>
      <c r="CN20" s="9">
        <v>73.180000000000007</v>
      </c>
      <c r="CO20" s="9">
        <v>86.137</v>
      </c>
      <c r="CP20" s="9">
        <v>187.66900000000001</v>
      </c>
      <c r="CQ20" s="9">
        <v>89.653999999999996</v>
      </c>
      <c r="CR20" s="9">
        <v>98.015000000000001</v>
      </c>
      <c r="CS20" s="9">
        <v>120.37</v>
      </c>
      <c r="CT20" s="9">
        <v>55.063000000000002</v>
      </c>
      <c r="CU20" s="9">
        <v>65.307000000000002</v>
      </c>
      <c r="CV20" s="9">
        <v>2462.654</v>
      </c>
      <c r="CW20" s="9">
        <v>1225.787</v>
      </c>
      <c r="CX20" s="9">
        <v>1236.867</v>
      </c>
      <c r="CY20" s="9">
        <v>671.125</v>
      </c>
      <c r="CZ20" s="9">
        <v>435.28500000000003</v>
      </c>
      <c r="DA20" s="9">
        <v>235.839</v>
      </c>
      <c r="DB20" s="9">
        <v>416.85</v>
      </c>
      <c r="DC20" s="9">
        <v>274.911</v>
      </c>
      <c r="DD20" s="9">
        <v>141.93899999999999</v>
      </c>
      <c r="DE20" s="9">
        <v>22.74</v>
      </c>
      <c r="DF20" s="9">
        <v>16.373999999999999</v>
      </c>
      <c r="DG20" s="9">
        <v>6.3659999999999997</v>
      </c>
      <c r="DH20" s="9">
        <v>8.6010000000000009</v>
      </c>
      <c r="DI20" s="9">
        <v>7.3860000000000001</v>
      </c>
      <c r="DJ20" s="9">
        <v>1.2150000000000001</v>
      </c>
      <c r="DK20" s="9">
        <v>8.3239999999999998</v>
      </c>
      <c r="DL20" s="9">
        <v>6.3049999999999997</v>
      </c>
      <c r="DM20" s="9">
        <v>2.0179999999999998</v>
      </c>
      <c r="DN20" s="9">
        <v>5.8150000000000004</v>
      </c>
      <c r="DO20" s="9">
        <v>2.6819999999999999</v>
      </c>
      <c r="DP20" s="9">
        <v>3.1320000000000001</v>
      </c>
      <c r="DQ20" s="9">
        <v>35.741</v>
      </c>
      <c r="DR20" s="9">
        <v>20.96</v>
      </c>
      <c r="DS20" s="9">
        <v>14.781000000000001</v>
      </c>
      <c r="DT20" s="9">
        <v>17.338999999999999</v>
      </c>
      <c r="DU20" s="9">
        <v>10.403</v>
      </c>
      <c r="DV20" s="9">
        <v>6.9359999999999999</v>
      </c>
      <c r="DW20" s="9">
        <v>5.4930000000000003</v>
      </c>
      <c r="DX20" s="9">
        <v>3.2629999999999999</v>
      </c>
      <c r="DY20" s="9">
        <v>2.23</v>
      </c>
      <c r="DZ20" s="9">
        <v>12.909000000000001</v>
      </c>
      <c r="EA20" s="9">
        <v>7.2939999999999996</v>
      </c>
      <c r="EB20" s="9">
        <v>5.6159999999999997</v>
      </c>
      <c r="EC20" s="9">
        <v>195.79400000000001</v>
      </c>
      <c r="ED20" s="9">
        <v>123.04</v>
      </c>
      <c r="EE20" s="9">
        <v>72.754000000000005</v>
      </c>
      <c r="EF20" s="9">
        <v>3669.94</v>
      </c>
      <c r="EG20" s="9">
        <v>1903.992</v>
      </c>
      <c r="EH20" s="9">
        <v>1765.9480000000001</v>
      </c>
      <c r="EI20" s="9">
        <v>667.00199999999995</v>
      </c>
      <c r="EJ20" s="9">
        <v>338.63299999999998</v>
      </c>
      <c r="EK20" s="9">
        <v>328.36900000000003</v>
      </c>
      <c r="EL20" s="9">
        <v>280.125</v>
      </c>
      <c r="EM20" s="9">
        <v>135.083</v>
      </c>
      <c r="EN20" s="9">
        <v>145.041</v>
      </c>
      <c r="EO20" s="9">
        <v>131.773</v>
      </c>
      <c r="EP20" s="9">
        <v>70.62</v>
      </c>
      <c r="EQ20" s="9">
        <v>61.152999999999999</v>
      </c>
      <c r="ER20" s="9">
        <v>144.202</v>
      </c>
      <c r="ES20" s="9">
        <v>62.473999999999997</v>
      </c>
      <c r="ET20" s="9">
        <v>81.727000000000004</v>
      </c>
      <c r="EU20" s="9">
        <v>168.39500000000001</v>
      </c>
      <c r="EV20" s="9">
        <v>91.69</v>
      </c>
      <c r="EW20" s="9">
        <v>76.704999999999998</v>
      </c>
      <c r="EX20" s="9">
        <v>107.631</v>
      </c>
      <c r="EY20" s="9">
        <v>41.948999999999998</v>
      </c>
      <c r="EZ20" s="9">
        <v>65.683000000000007</v>
      </c>
      <c r="FA20" s="9">
        <v>119.621</v>
      </c>
      <c r="FB20" s="9">
        <v>62.649000000000001</v>
      </c>
      <c r="FC20" s="9">
        <v>56.972999999999999</v>
      </c>
      <c r="FD20" s="9">
        <v>76.287000000000006</v>
      </c>
      <c r="FE20" s="9">
        <v>32.415999999999997</v>
      </c>
      <c r="FF20" s="9">
        <v>43.872</v>
      </c>
      <c r="FG20" s="9">
        <v>23.981999999999999</v>
      </c>
      <c r="FH20" s="9">
        <v>18.050999999999998</v>
      </c>
      <c r="FI20" s="9">
        <v>5.93</v>
      </c>
      <c r="FJ20" s="9">
        <v>25.094999999999999</v>
      </c>
      <c r="FK20" s="9">
        <v>9.5289999999999999</v>
      </c>
      <c r="FL20" s="9">
        <v>15.566000000000001</v>
      </c>
      <c r="FM20" s="9">
        <v>27.21</v>
      </c>
      <c r="FN20" s="9">
        <v>4.835</v>
      </c>
      <c r="FO20" s="9">
        <v>22.375</v>
      </c>
      <c r="FP20" s="9">
        <v>84.215999999999994</v>
      </c>
      <c r="FQ20" s="9">
        <v>40.018999999999998</v>
      </c>
      <c r="FR20" s="9">
        <v>44.197000000000003</v>
      </c>
      <c r="FS20" s="9">
        <v>47.436999999999998</v>
      </c>
      <c r="FT20" s="9">
        <v>24.693000000000001</v>
      </c>
      <c r="FU20" s="9">
        <v>22.744</v>
      </c>
      <c r="FV20" s="9">
        <v>24.940999999999999</v>
      </c>
      <c r="FW20" s="9">
        <v>11.528</v>
      </c>
      <c r="FX20" s="9">
        <v>13.412000000000001</v>
      </c>
      <c r="FY20" s="9">
        <v>11.839</v>
      </c>
      <c r="FZ20" s="9">
        <v>3.798</v>
      </c>
      <c r="GA20" s="9">
        <v>8.0410000000000004</v>
      </c>
      <c r="GB20" s="9">
        <v>198.012</v>
      </c>
      <c r="GC20" s="9">
        <v>99.042000000000002</v>
      </c>
      <c r="GD20" s="9">
        <v>98.97</v>
      </c>
      <c r="GE20" s="9">
        <v>82.111999999999995</v>
      </c>
      <c r="GF20" s="9">
        <v>36.040999999999997</v>
      </c>
      <c r="GG20" s="9">
        <v>46.070999999999998</v>
      </c>
      <c r="GH20" s="9">
        <v>386.87700000000001</v>
      </c>
      <c r="GI20" s="9">
        <v>203.54900000000001</v>
      </c>
      <c r="GJ20" s="9">
        <v>183.328</v>
      </c>
      <c r="GK20" s="9">
        <v>3002.9380000000001</v>
      </c>
      <c r="GL20" s="9">
        <v>1565.3589999999999</v>
      </c>
      <c r="GM20" s="9">
        <v>1437.579</v>
      </c>
      <c r="GN20" s="9">
        <v>2492.9070000000002</v>
      </c>
      <c r="GO20" s="9">
        <v>1236.174</v>
      </c>
      <c r="GP20" s="9">
        <v>1256.7339999999999</v>
      </c>
      <c r="GQ20" s="9">
        <v>2380.0210000000002</v>
      </c>
      <c r="GR20" s="9">
        <v>1183.2850000000001</v>
      </c>
      <c r="GS20" s="9">
        <v>1196.7349999999999</v>
      </c>
      <c r="GT20" s="9">
        <v>59.267000000000003</v>
      </c>
      <c r="GU20" s="9">
        <v>27.088999999999999</v>
      </c>
      <c r="GV20" s="9">
        <v>32.177999999999997</v>
      </c>
      <c r="GW20" s="9">
        <v>46.405000000000001</v>
      </c>
      <c r="GX20" s="9">
        <v>23.774000000000001</v>
      </c>
      <c r="GY20" s="9">
        <v>22.631</v>
      </c>
      <c r="GZ20" s="9">
        <v>1950.203</v>
      </c>
      <c r="HA20" s="9">
        <v>994.51</v>
      </c>
      <c r="HB20" s="9">
        <v>955.69299999999998</v>
      </c>
      <c r="HC20" s="9">
        <v>120.25700000000001</v>
      </c>
      <c r="HD20" s="9">
        <v>40.466999999999999</v>
      </c>
      <c r="HE20" s="9">
        <v>79.790000000000006</v>
      </c>
      <c r="HF20" s="9">
        <v>21.638999999999999</v>
      </c>
      <c r="HG20" s="9">
        <v>14.864000000000001</v>
      </c>
      <c r="HH20" s="9">
        <v>6.7750000000000004</v>
      </c>
      <c r="HI20" s="9">
        <v>41.137999999999998</v>
      </c>
      <c r="HJ20" s="9">
        <v>15.565</v>
      </c>
      <c r="HK20" s="9">
        <v>25.573</v>
      </c>
      <c r="HL20" s="9">
        <v>57.481000000000002</v>
      </c>
      <c r="HM20" s="9">
        <v>10.039</v>
      </c>
      <c r="HN20" s="9">
        <v>47.442</v>
      </c>
      <c r="HO20" s="9">
        <v>100.77200000000001</v>
      </c>
      <c r="HP20" s="9">
        <v>30.5</v>
      </c>
      <c r="HQ20" s="9">
        <v>70.271000000000001</v>
      </c>
      <c r="HR20" s="9">
        <v>21.927</v>
      </c>
      <c r="HS20" s="9">
        <v>11.717000000000001</v>
      </c>
      <c r="HT20" s="9">
        <v>10.210000000000001</v>
      </c>
      <c r="HU20" s="9">
        <v>39.600999999999999</v>
      </c>
      <c r="HV20" s="9">
        <v>10.19</v>
      </c>
      <c r="HW20" s="9">
        <v>29.411000000000001</v>
      </c>
      <c r="HX20" s="9">
        <v>39.244</v>
      </c>
      <c r="HY20" s="9">
        <v>8.593</v>
      </c>
      <c r="HZ20" s="9">
        <v>30.65</v>
      </c>
      <c r="IA20" s="9">
        <v>321.67500000000001</v>
      </c>
      <c r="IB20" s="9">
        <v>170.696</v>
      </c>
      <c r="IC20" s="9">
        <v>150.97999999999999</v>
      </c>
      <c r="ID20" s="9">
        <v>296.14100000000002</v>
      </c>
      <c r="IE20" s="9">
        <v>161.827</v>
      </c>
      <c r="IF20" s="9">
        <v>134.31399999999999</v>
      </c>
      <c r="IG20" s="9">
        <v>2196.7660000000001</v>
      </c>
      <c r="IH20" s="9">
        <v>1074.347</v>
      </c>
      <c r="II20" s="9">
        <v>1122.42</v>
      </c>
      <c r="IJ20" s="9">
        <v>234.3</v>
      </c>
      <c r="IK20" s="9">
        <v>110.062</v>
      </c>
      <c r="IL20" s="9">
        <v>124.238</v>
      </c>
      <c r="IM20" s="9">
        <v>2258.607</v>
      </c>
      <c r="IN20" s="9">
        <v>1126.1110000000001</v>
      </c>
      <c r="IO20" s="9">
        <v>1132.4960000000001</v>
      </c>
      <c r="IP20" s="9">
        <v>385.50099999999998</v>
      </c>
      <c r="IQ20" s="9">
        <v>197.70599999999999</v>
      </c>
    </row>
    <row r="21" spans="1:251">
      <c r="A21" s="10">
        <v>45689</v>
      </c>
      <c r="B21" s="9">
        <v>15.242000000000001</v>
      </c>
      <c r="C21" s="9">
        <v>8.484</v>
      </c>
      <c r="D21" s="9">
        <v>28.280999999999999</v>
      </c>
      <c r="E21" s="9">
        <v>11.821999999999999</v>
      </c>
      <c r="F21" s="9">
        <v>16.46</v>
      </c>
      <c r="G21" s="9">
        <v>31.367000000000001</v>
      </c>
      <c r="H21" s="9">
        <v>10.458</v>
      </c>
      <c r="I21" s="9">
        <v>20.908999999999999</v>
      </c>
      <c r="J21" s="9">
        <v>92.441999999999993</v>
      </c>
      <c r="K21" s="9">
        <v>46.665999999999997</v>
      </c>
      <c r="L21" s="9">
        <v>45.776000000000003</v>
      </c>
      <c r="M21" s="9">
        <v>51.591999999999999</v>
      </c>
      <c r="N21" s="9">
        <v>32.924999999999997</v>
      </c>
      <c r="O21" s="9">
        <v>18.667000000000002</v>
      </c>
      <c r="P21" s="9">
        <v>22.582000000000001</v>
      </c>
      <c r="Q21" s="9">
        <v>8.4949999999999992</v>
      </c>
      <c r="R21" s="9">
        <v>14.086</v>
      </c>
      <c r="S21" s="9">
        <v>18.268000000000001</v>
      </c>
      <c r="T21" s="9">
        <v>5.2460000000000004</v>
      </c>
      <c r="U21" s="9">
        <v>13.023</v>
      </c>
      <c r="V21" s="9">
        <v>223.54499999999999</v>
      </c>
      <c r="W21" s="9">
        <v>115.16</v>
      </c>
      <c r="X21" s="9">
        <v>108.384</v>
      </c>
      <c r="Y21" s="9">
        <v>79.888999999999996</v>
      </c>
      <c r="Z21" s="9">
        <v>41.24</v>
      </c>
      <c r="AA21" s="9">
        <v>38.649000000000001</v>
      </c>
      <c r="AB21" s="9">
        <v>400.13499999999999</v>
      </c>
      <c r="AC21" s="9">
        <v>187.803</v>
      </c>
      <c r="AD21" s="9">
        <v>212.33199999999999</v>
      </c>
      <c r="AE21" s="9">
        <v>3762.6210000000001</v>
      </c>
      <c r="AF21" s="9">
        <v>1973.077</v>
      </c>
      <c r="AG21" s="9">
        <v>1789.5440000000001</v>
      </c>
      <c r="AH21" s="9">
        <v>3118.5360000000001</v>
      </c>
      <c r="AI21" s="9">
        <v>1546.5250000000001</v>
      </c>
      <c r="AJ21" s="9">
        <v>1572.011</v>
      </c>
      <c r="AK21" s="9">
        <v>2977.931</v>
      </c>
      <c r="AL21" s="9">
        <v>1478.5</v>
      </c>
      <c r="AM21" s="9">
        <v>1499.431</v>
      </c>
      <c r="AN21" s="9">
        <v>72.512</v>
      </c>
      <c r="AO21" s="9">
        <v>35.975999999999999</v>
      </c>
      <c r="AP21" s="9">
        <v>36.536999999999999</v>
      </c>
      <c r="AQ21" s="9">
        <v>65.385000000000005</v>
      </c>
      <c r="AR21" s="9">
        <v>30.640999999999998</v>
      </c>
      <c r="AS21" s="9">
        <v>34.744</v>
      </c>
      <c r="AT21" s="9">
        <v>2427.16</v>
      </c>
      <c r="AU21" s="9">
        <v>1230.473</v>
      </c>
      <c r="AV21" s="9">
        <v>1196.6869999999999</v>
      </c>
      <c r="AW21" s="9">
        <v>105.066</v>
      </c>
      <c r="AX21" s="9">
        <v>37.674999999999997</v>
      </c>
      <c r="AY21" s="9">
        <v>67.391999999999996</v>
      </c>
      <c r="AZ21" s="9">
        <v>27.370999999999999</v>
      </c>
      <c r="BA21" s="9">
        <v>16.623999999999999</v>
      </c>
      <c r="BB21" s="9">
        <v>10.747</v>
      </c>
      <c r="BC21" s="9">
        <v>25.437999999999999</v>
      </c>
      <c r="BD21" s="9">
        <v>7.4260000000000002</v>
      </c>
      <c r="BE21" s="9">
        <v>18.012</v>
      </c>
      <c r="BF21" s="9">
        <v>52.256999999999998</v>
      </c>
      <c r="BG21" s="9">
        <v>13.624000000000001</v>
      </c>
      <c r="BH21" s="9">
        <v>38.633000000000003</v>
      </c>
      <c r="BI21" s="9">
        <v>121.63</v>
      </c>
      <c r="BJ21" s="9">
        <v>40.311</v>
      </c>
      <c r="BK21" s="9">
        <v>81.319000000000003</v>
      </c>
      <c r="BL21" s="9">
        <v>32.100999999999999</v>
      </c>
      <c r="BM21" s="9">
        <v>16.82</v>
      </c>
      <c r="BN21" s="9">
        <v>15.281000000000001</v>
      </c>
      <c r="BO21" s="9">
        <v>52.241999999999997</v>
      </c>
      <c r="BP21" s="9">
        <v>11.613</v>
      </c>
      <c r="BQ21" s="9">
        <v>40.628999999999998</v>
      </c>
      <c r="BR21" s="9">
        <v>37.287999999999997</v>
      </c>
      <c r="BS21" s="9">
        <v>11.879</v>
      </c>
      <c r="BT21" s="9">
        <v>25.408999999999999</v>
      </c>
      <c r="BU21" s="9">
        <v>464.68</v>
      </c>
      <c r="BV21" s="9">
        <v>238.06700000000001</v>
      </c>
      <c r="BW21" s="9">
        <v>226.613</v>
      </c>
      <c r="BX21" s="9">
        <v>326.03300000000002</v>
      </c>
      <c r="BY21" s="9">
        <v>167.88200000000001</v>
      </c>
      <c r="BZ21" s="9">
        <v>158.15100000000001</v>
      </c>
      <c r="CA21" s="9">
        <v>2792.5039999999999</v>
      </c>
      <c r="CB21" s="9">
        <v>1378.643</v>
      </c>
      <c r="CC21" s="9">
        <v>1413.8610000000001</v>
      </c>
      <c r="CD21" s="9">
        <v>280.52300000000002</v>
      </c>
      <c r="CE21" s="9">
        <v>132.50200000000001</v>
      </c>
      <c r="CF21" s="9">
        <v>148.02099999999999</v>
      </c>
      <c r="CG21" s="9">
        <v>2838.0129999999999</v>
      </c>
      <c r="CH21" s="9">
        <v>1414.0229999999999</v>
      </c>
      <c r="CI21" s="9">
        <v>1423.99</v>
      </c>
      <c r="CJ21" s="9">
        <v>456.77499999999998</v>
      </c>
      <c r="CK21" s="9">
        <v>231.40199999999999</v>
      </c>
      <c r="CL21" s="9">
        <v>225.37299999999999</v>
      </c>
      <c r="CM21" s="9">
        <v>149.78100000000001</v>
      </c>
      <c r="CN21" s="9">
        <v>68.981999999999999</v>
      </c>
      <c r="CO21" s="9">
        <v>80.798000000000002</v>
      </c>
      <c r="CP21" s="9">
        <v>176.25200000000001</v>
      </c>
      <c r="CQ21" s="9">
        <v>98.9</v>
      </c>
      <c r="CR21" s="9">
        <v>77.352000000000004</v>
      </c>
      <c r="CS21" s="9">
        <v>130.74199999999999</v>
      </c>
      <c r="CT21" s="9">
        <v>63.52</v>
      </c>
      <c r="CU21" s="9">
        <v>67.222999999999999</v>
      </c>
      <c r="CV21" s="9">
        <v>2661.761</v>
      </c>
      <c r="CW21" s="9">
        <v>1315.123</v>
      </c>
      <c r="CX21" s="9">
        <v>1346.6379999999999</v>
      </c>
      <c r="CY21" s="9">
        <v>644.08399999999995</v>
      </c>
      <c r="CZ21" s="9">
        <v>426.55200000000002</v>
      </c>
      <c r="DA21" s="9">
        <v>217.53200000000001</v>
      </c>
      <c r="DB21" s="9">
        <v>400.55</v>
      </c>
      <c r="DC21" s="9">
        <v>264.79899999999998</v>
      </c>
      <c r="DD21" s="9">
        <v>135.751</v>
      </c>
      <c r="DE21" s="9">
        <v>28.887</v>
      </c>
      <c r="DF21" s="9">
        <v>15.792</v>
      </c>
      <c r="DG21" s="9">
        <v>13.095000000000001</v>
      </c>
      <c r="DH21" s="9">
        <v>10.698</v>
      </c>
      <c r="DI21" s="9">
        <v>8.6820000000000004</v>
      </c>
      <c r="DJ21" s="9">
        <v>2.016</v>
      </c>
      <c r="DK21" s="9">
        <v>7.0110000000000001</v>
      </c>
      <c r="DL21" s="9">
        <v>4.641</v>
      </c>
      <c r="DM21" s="9">
        <v>2.37</v>
      </c>
      <c r="DN21" s="9">
        <v>11.177</v>
      </c>
      <c r="DO21" s="9">
        <v>2.4689999999999999</v>
      </c>
      <c r="DP21" s="9">
        <v>8.7089999999999996</v>
      </c>
      <c r="DQ21" s="9">
        <v>28.233000000000001</v>
      </c>
      <c r="DR21" s="9">
        <v>14.484</v>
      </c>
      <c r="DS21" s="9">
        <v>13.749000000000001</v>
      </c>
      <c r="DT21" s="9">
        <v>9.6170000000000009</v>
      </c>
      <c r="DU21" s="9">
        <v>5.6790000000000003</v>
      </c>
      <c r="DV21" s="9">
        <v>3.9380000000000002</v>
      </c>
      <c r="DW21" s="9">
        <v>7.4450000000000003</v>
      </c>
      <c r="DX21" s="9">
        <v>4.38</v>
      </c>
      <c r="DY21" s="9">
        <v>3.0640000000000001</v>
      </c>
      <c r="DZ21" s="9">
        <v>11.170999999999999</v>
      </c>
      <c r="EA21" s="9">
        <v>4.4249999999999998</v>
      </c>
      <c r="EB21" s="9">
        <v>6.7460000000000004</v>
      </c>
      <c r="EC21" s="9">
        <v>186.41399999999999</v>
      </c>
      <c r="ED21" s="9">
        <v>131.477</v>
      </c>
      <c r="EE21" s="9">
        <v>54.936999999999998</v>
      </c>
      <c r="EF21" s="9">
        <v>3736.7370000000001</v>
      </c>
      <c r="EG21" s="9">
        <v>1949.4960000000001</v>
      </c>
      <c r="EH21" s="9">
        <v>1787.24</v>
      </c>
      <c r="EI21" s="9">
        <v>611.90800000000002</v>
      </c>
      <c r="EJ21" s="9">
        <v>304.64699999999999</v>
      </c>
      <c r="EK21" s="9">
        <v>307.26</v>
      </c>
      <c r="EL21" s="9">
        <v>265.31599999999997</v>
      </c>
      <c r="EM21" s="9">
        <v>134.09</v>
      </c>
      <c r="EN21" s="9">
        <v>131.226</v>
      </c>
      <c r="EO21" s="9">
        <v>137.48099999999999</v>
      </c>
      <c r="EP21" s="9">
        <v>74.087999999999994</v>
      </c>
      <c r="EQ21" s="9">
        <v>63.393000000000001</v>
      </c>
      <c r="ER21" s="9">
        <v>126.985</v>
      </c>
      <c r="ES21" s="9">
        <v>60.003</v>
      </c>
      <c r="ET21" s="9">
        <v>66.981999999999999</v>
      </c>
      <c r="EU21" s="9">
        <v>166.52500000000001</v>
      </c>
      <c r="EV21" s="9">
        <v>88.83</v>
      </c>
      <c r="EW21" s="9">
        <v>77.694999999999993</v>
      </c>
      <c r="EX21" s="9">
        <v>97.941000000000003</v>
      </c>
      <c r="EY21" s="9">
        <v>45.261000000000003</v>
      </c>
      <c r="EZ21" s="9">
        <v>52.68</v>
      </c>
      <c r="FA21" s="9">
        <v>110.63</v>
      </c>
      <c r="FB21" s="9">
        <v>57.930999999999997</v>
      </c>
      <c r="FC21" s="9">
        <v>52.698999999999998</v>
      </c>
      <c r="FD21" s="9">
        <v>83.054000000000002</v>
      </c>
      <c r="FE21" s="9">
        <v>38.238</v>
      </c>
      <c r="FF21" s="9">
        <v>44.816000000000003</v>
      </c>
      <c r="FG21" s="9">
        <v>23.888999999999999</v>
      </c>
      <c r="FH21" s="9">
        <v>15.521000000000001</v>
      </c>
      <c r="FI21" s="9">
        <v>8.3680000000000003</v>
      </c>
      <c r="FJ21" s="9">
        <v>29.452999999999999</v>
      </c>
      <c r="FK21" s="9">
        <v>14.3</v>
      </c>
      <c r="FL21" s="9">
        <v>15.153</v>
      </c>
      <c r="FM21" s="9">
        <v>29.712</v>
      </c>
      <c r="FN21" s="9">
        <v>8.4160000000000004</v>
      </c>
      <c r="FO21" s="9">
        <v>21.295000000000002</v>
      </c>
      <c r="FP21" s="9">
        <v>71.632000000000005</v>
      </c>
      <c r="FQ21" s="9">
        <v>37.921999999999997</v>
      </c>
      <c r="FR21" s="9">
        <v>33.71</v>
      </c>
      <c r="FS21" s="9">
        <v>31.327999999999999</v>
      </c>
      <c r="FT21" s="9">
        <v>21.504000000000001</v>
      </c>
      <c r="FU21" s="9">
        <v>9.8239999999999998</v>
      </c>
      <c r="FV21" s="9">
        <v>23.885999999999999</v>
      </c>
      <c r="FW21" s="9">
        <v>11.018000000000001</v>
      </c>
      <c r="FX21" s="9">
        <v>12.868</v>
      </c>
      <c r="FY21" s="9">
        <v>16.417999999999999</v>
      </c>
      <c r="FZ21" s="9">
        <v>5.4</v>
      </c>
      <c r="GA21" s="9">
        <v>11.018000000000001</v>
      </c>
      <c r="GB21" s="9">
        <v>188.964</v>
      </c>
      <c r="GC21" s="9">
        <v>93.06</v>
      </c>
      <c r="GD21" s="9">
        <v>95.903999999999996</v>
      </c>
      <c r="GE21" s="9">
        <v>76.352000000000004</v>
      </c>
      <c r="GF21" s="9">
        <v>41.03</v>
      </c>
      <c r="GG21" s="9">
        <v>35.322000000000003</v>
      </c>
      <c r="GH21" s="9">
        <v>346.59199999999998</v>
      </c>
      <c r="GI21" s="9">
        <v>170.55699999999999</v>
      </c>
      <c r="GJ21" s="9">
        <v>176.035</v>
      </c>
      <c r="GK21" s="9">
        <v>3124.8290000000002</v>
      </c>
      <c r="GL21" s="9">
        <v>1644.8489999999999</v>
      </c>
      <c r="GM21" s="9">
        <v>1479.98</v>
      </c>
      <c r="GN21" s="9">
        <v>2590.3220000000001</v>
      </c>
      <c r="GO21" s="9">
        <v>1291.575</v>
      </c>
      <c r="GP21" s="9">
        <v>1298.7470000000001</v>
      </c>
      <c r="GQ21" s="9">
        <v>2477.279</v>
      </c>
      <c r="GR21" s="9">
        <v>1250.28</v>
      </c>
      <c r="GS21" s="9">
        <v>1226.999</v>
      </c>
      <c r="GT21" s="9">
        <v>59.372999999999998</v>
      </c>
      <c r="GU21" s="9">
        <v>23.585000000000001</v>
      </c>
      <c r="GV21" s="9">
        <v>35.786999999999999</v>
      </c>
      <c r="GW21" s="9">
        <v>52.447000000000003</v>
      </c>
      <c r="GX21" s="9">
        <v>17.079999999999998</v>
      </c>
      <c r="GY21" s="9">
        <v>35.366999999999997</v>
      </c>
      <c r="GZ21" s="9">
        <v>2011.567</v>
      </c>
      <c r="HA21" s="9">
        <v>1031.287</v>
      </c>
      <c r="HB21" s="9">
        <v>980.28</v>
      </c>
      <c r="HC21" s="9">
        <v>116.254</v>
      </c>
      <c r="HD21" s="9">
        <v>42.695</v>
      </c>
      <c r="HE21" s="9">
        <v>73.558000000000007</v>
      </c>
      <c r="HF21" s="9">
        <v>21.027999999999999</v>
      </c>
      <c r="HG21" s="9">
        <v>12.311</v>
      </c>
      <c r="HH21" s="9">
        <v>8.7170000000000005</v>
      </c>
      <c r="HI21" s="9">
        <v>36.768000000000001</v>
      </c>
      <c r="HJ21" s="9">
        <v>13.221</v>
      </c>
      <c r="HK21" s="9">
        <v>23.547000000000001</v>
      </c>
      <c r="HL21" s="9">
        <v>58.457999999999998</v>
      </c>
      <c r="HM21" s="9">
        <v>17.163</v>
      </c>
      <c r="HN21" s="9">
        <v>41.293999999999997</v>
      </c>
      <c r="HO21" s="9">
        <v>110.134</v>
      </c>
      <c r="HP21" s="9">
        <v>34.557000000000002</v>
      </c>
      <c r="HQ21" s="9">
        <v>75.576999999999998</v>
      </c>
      <c r="HR21" s="9">
        <v>31.491</v>
      </c>
      <c r="HS21" s="9">
        <v>15.605</v>
      </c>
      <c r="HT21" s="9">
        <v>15.885</v>
      </c>
      <c r="HU21" s="9">
        <v>32.588999999999999</v>
      </c>
      <c r="HV21" s="9">
        <v>6.617</v>
      </c>
      <c r="HW21" s="9">
        <v>25.972000000000001</v>
      </c>
      <c r="HX21" s="9">
        <v>46.055</v>
      </c>
      <c r="HY21" s="9">
        <v>12.335000000000001</v>
      </c>
      <c r="HZ21" s="9">
        <v>33.72</v>
      </c>
      <c r="IA21" s="9">
        <v>352.36599999999999</v>
      </c>
      <c r="IB21" s="9">
        <v>183.036</v>
      </c>
      <c r="IC21" s="9">
        <v>169.33099999999999</v>
      </c>
      <c r="ID21" s="9">
        <v>301.97899999999998</v>
      </c>
      <c r="IE21" s="9">
        <v>148.31100000000001</v>
      </c>
      <c r="IF21" s="9">
        <v>153.66800000000001</v>
      </c>
      <c r="IG21" s="9">
        <v>2288.3429999999998</v>
      </c>
      <c r="IH21" s="9">
        <v>1143.2639999999999</v>
      </c>
      <c r="II21" s="9">
        <v>1145.079</v>
      </c>
      <c r="IJ21" s="9">
        <v>242.542</v>
      </c>
      <c r="IK21" s="9">
        <v>116.875</v>
      </c>
      <c r="IL21" s="9">
        <v>125.667</v>
      </c>
      <c r="IM21" s="9">
        <v>2347.7800000000002</v>
      </c>
      <c r="IN21" s="9">
        <v>1174.7</v>
      </c>
      <c r="IO21" s="9">
        <v>1173.08</v>
      </c>
      <c r="IP21" s="9">
        <v>412.20400000000001</v>
      </c>
      <c r="IQ21" s="9">
        <v>197.524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6806</vt:i4>
      </vt:variant>
    </vt:vector>
  </HeadingPairs>
  <TitlesOfParts>
    <vt:vector size="6820" baseType="lpstr">
      <vt:lpstr>Contents</vt:lpstr>
      <vt:lpstr>Table 3.1</vt:lpstr>
      <vt:lpstr>Table 3.2</vt:lpstr>
      <vt:lpstr>Index</vt:lpstr>
      <vt:lpstr>Data1</vt:lpstr>
      <vt:lpstr>Data2</vt:lpstr>
      <vt:lpstr>Data3</vt:lpstr>
      <vt:lpstr>Data4</vt:lpstr>
      <vt:lpstr>Data5</vt:lpstr>
      <vt:lpstr>Data6</vt:lpstr>
      <vt:lpstr>Data7</vt:lpstr>
      <vt:lpstr>Data8</vt:lpstr>
      <vt:lpstr>Data9</vt:lpstr>
      <vt:lpstr>Data10</vt:lpstr>
      <vt:lpstr>A126273698F</vt:lpstr>
      <vt:lpstr>A126273698F_Data</vt:lpstr>
      <vt:lpstr>A126273698F_Latest</vt:lpstr>
      <vt:lpstr>A126273702K</vt:lpstr>
      <vt:lpstr>A126273702K_Data</vt:lpstr>
      <vt:lpstr>A126273702K_Latest</vt:lpstr>
      <vt:lpstr>A126273706V</vt:lpstr>
      <vt:lpstr>A126273706V_Data</vt:lpstr>
      <vt:lpstr>A126273706V_Latest</vt:lpstr>
      <vt:lpstr>A126273710K</vt:lpstr>
      <vt:lpstr>A126273710K_Data</vt:lpstr>
      <vt:lpstr>A126273710K_Latest</vt:lpstr>
      <vt:lpstr>A126273714V</vt:lpstr>
      <vt:lpstr>A126273714V_Data</vt:lpstr>
      <vt:lpstr>A126273714V_Latest</vt:lpstr>
      <vt:lpstr>A126273718C</vt:lpstr>
      <vt:lpstr>A126273718C_Data</vt:lpstr>
      <vt:lpstr>A126273718C_Latest</vt:lpstr>
      <vt:lpstr>A126273722V</vt:lpstr>
      <vt:lpstr>A126273722V_Data</vt:lpstr>
      <vt:lpstr>A126273722V_Latest</vt:lpstr>
      <vt:lpstr>A126273726C</vt:lpstr>
      <vt:lpstr>A126273726C_Data</vt:lpstr>
      <vt:lpstr>A126273726C_Latest</vt:lpstr>
      <vt:lpstr>A126273730V</vt:lpstr>
      <vt:lpstr>A126273730V_Data</vt:lpstr>
      <vt:lpstr>A126273730V_Latest</vt:lpstr>
      <vt:lpstr>A126273734C</vt:lpstr>
      <vt:lpstr>A126273734C_Data</vt:lpstr>
      <vt:lpstr>A126273734C_Latest</vt:lpstr>
      <vt:lpstr>A126273738L</vt:lpstr>
      <vt:lpstr>A126273738L_Data</vt:lpstr>
      <vt:lpstr>A126273738L_Latest</vt:lpstr>
      <vt:lpstr>A126273742C</vt:lpstr>
      <vt:lpstr>A126273742C_Data</vt:lpstr>
      <vt:lpstr>A126273742C_Latest</vt:lpstr>
      <vt:lpstr>A126273746L</vt:lpstr>
      <vt:lpstr>A126273746L_Data</vt:lpstr>
      <vt:lpstr>A126273746L_Latest</vt:lpstr>
      <vt:lpstr>A126273750C</vt:lpstr>
      <vt:lpstr>A126273750C_Data</vt:lpstr>
      <vt:lpstr>A126273750C_Latest</vt:lpstr>
      <vt:lpstr>A126273754L</vt:lpstr>
      <vt:lpstr>A126273754L_Data</vt:lpstr>
      <vt:lpstr>A126273754L_Latest</vt:lpstr>
      <vt:lpstr>A126273758W</vt:lpstr>
      <vt:lpstr>A126273758W_Data</vt:lpstr>
      <vt:lpstr>A126273758W_Latest</vt:lpstr>
      <vt:lpstr>A126273762L</vt:lpstr>
      <vt:lpstr>A126273762L_Data</vt:lpstr>
      <vt:lpstr>A126273762L_Latest</vt:lpstr>
      <vt:lpstr>A126273766W</vt:lpstr>
      <vt:lpstr>A126273766W_Data</vt:lpstr>
      <vt:lpstr>A126273766W_Latest</vt:lpstr>
      <vt:lpstr>A126273770L</vt:lpstr>
      <vt:lpstr>A126273770L_Data</vt:lpstr>
      <vt:lpstr>A126273770L_Latest</vt:lpstr>
      <vt:lpstr>A126273774W</vt:lpstr>
      <vt:lpstr>A126273774W_Data</vt:lpstr>
      <vt:lpstr>A126273774W_Latest</vt:lpstr>
      <vt:lpstr>A126273778F</vt:lpstr>
      <vt:lpstr>A126273778F_Data</vt:lpstr>
      <vt:lpstr>A126273778F_Latest</vt:lpstr>
      <vt:lpstr>A126273782W</vt:lpstr>
      <vt:lpstr>A126273782W_Data</vt:lpstr>
      <vt:lpstr>A126273782W_Latest</vt:lpstr>
      <vt:lpstr>A126273786F</vt:lpstr>
      <vt:lpstr>A126273786F_Data</vt:lpstr>
      <vt:lpstr>A126273786F_Latest</vt:lpstr>
      <vt:lpstr>A126273790W</vt:lpstr>
      <vt:lpstr>A126273790W_Data</vt:lpstr>
      <vt:lpstr>A126273790W_Latest</vt:lpstr>
      <vt:lpstr>A126273794F</vt:lpstr>
      <vt:lpstr>A126273794F_Data</vt:lpstr>
      <vt:lpstr>A126273794F_Latest</vt:lpstr>
      <vt:lpstr>A126273798R</vt:lpstr>
      <vt:lpstr>A126273798R_Data</vt:lpstr>
      <vt:lpstr>A126273798R_Latest</vt:lpstr>
      <vt:lpstr>A126273802V</vt:lpstr>
      <vt:lpstr>A126273802V_Data</vt:lpstr>
      <vt:lpstr>A126273802V_Latest</vt:lpstr>
      <vt:lpstr>A126273806C</vt:lpstr>
      <vt:lpstr>A126273806C_Data</vt:lpstr>
      <vt:lpstr>A126273806C_Latest</vt:lpstr>
      <vt:lpstr>A126273810V</vt:lpstr>
      <vt:lpstr>A126273810V_Data</vt:lpstr>
      <vt:lpstr>A126273810V_Latest</vt:lpstr>
      <vt:lpstr>A126273814C</vt:lpstr>
      <vt:lpstr>A126273814C_Data</vt:lpstr>
      <vt:lpstr>A126273814C_Latest</vt:lpstr>
      <vt:lpstr>A126273818L</vt:lpstr>
      <vt:lpstr>A126273818L_Data</vt:lpstr>
      <vt:lpstr>A126273818L_Latest</vt:lpstr>
      <vt:lpstr>A126273822C</vt:lpstr>
      <vt:lpstr>A126273822C_Data</vt:lpstr>
      <vt:lpstr>A126273822C_Latest</vt:lpstr>
      <vt:lpstr>A126273826L</vt:lpstr>
      <vt:lpstr>A126273826L_Data</vt:lpstr>
      <vt:lpstr>A126273826L_Latest</vt:lpstr>
      <vt:lpstr>A126273830C</vt:lpstr>
      <vt:lpstr>A126273830C_Data</vt:lpstr>
      <vt:lpstr>A126273830C_Latest</vt:lpstr>
      <vt:lpstr>A126273834L</vt:lpstr>
      <vt:lpstr>A126273834L_Data</vt:lpstr>
      <vt:lpstr>A126273834L_Latest</vt:lpstr>
      <vt:lpstr>A126273838W</vt:lpstr>
      <vt:lpstr>A126273838W_Data</vt:lpstr>
      <vt:lpstr>A126273838W_Latest</vt:lpstr>
      <vt:lpstr>A126273842L</vt:lpstr>
      <vt:lpstr>A126273842L_Data</vt:lpstr>
      <vt:lpstr>A126273842L_Latest</vt:lpstr>
      <vt:lpstr>A126273846W</vt:lpstr>
      <vt:lpstr>A126273846W_Data</vt:lpstr>
      <vt:lpstr>A126273846W_Latest</vt:lpstr>
      <vt:lpstr>A126273850L</vt:lpstr>
      <vt:lpstr>A126273850L_Data</vt:lpstr>
      <vt:lpstr>A126273850L_Latest</vt:lpstr>
      <vt:lpstr>A126273854W</vt:lpstr>
      <vt:lpstr>A126273854W_Data</vt:lpstr>
      <vt:lpstr>A126273854W_Latest</vt:lpstr>
      <vt:lpstr>A126273858F</vt:lpstr>
      <vt:lpstr>A126273858F_Data</vt:lpstr>
      <vt:lpstr>A126273858F_Latest</vt:lpstr>
      <vt:lpstr>A126273862W</vt:lpstr>
      <vt:lpstr>A126273862W_Data</vt:lpstr>
      <vt:lpstr>A126273862W_Latest</vt:lpstr>
      <vt:lpstr>A126273866F</vt:lpstr>
      <vt:lpstr>A126273866F_Data</vt:lpstr>
      <vt:lpstr>A126273866F_Latest</vt:lpstr>
      <vt:lpstr>A126273870W</vt:lpstr>
      <vt:lpstr>A126273870W_Data</vt:lpstr>
      <vt:lpstr>A126273870W_Latest</vt:lpstr>
      <vt:lpstr>A126273874F</vt:lpstr>
      <vt:lpstr>A126273874F_Data</vt:lpstr>
      <vt:lpstr>A126273874F_Latest</vt:lpstr>
      <vt:lpstr>A126273878R</vt:lpstr>
      <vt:lpstr>A126273878R_Data</vt:lpstr>
      <vt:lpstr>A126273878R_Latest</vt:lpstr>
      <vt:lpstr>A126273882F</vt:lpstr>
      <vt:lpstr>A126273882F_Data</vt:lpstr>
      <vt:lpstr>A126273882F_Latest</vt:lpstr>
      <vt:lpstr>A126273886R</vt:lpstr>
      <vt:lpstr>A126273886R_Data</vt:lpstr>
      <vt:lpstr>A126273886R_Latest</vt:lpstr>
      <vt:lpstr>A126273890F</vt:lpstr>
      <vt:lpstr>A126273890F_Data</vt:lpstr>
      <vt:lpstr>A126273890F_Latest</vt:lpstr>
      <vt:lpstr>A126273894R</vt:lpstr>
      <vt:lpstr>A126273894R_Data</vt:lpstr>
      <vt:lpstr>A126273894R_Latest</vt:lpstr>
      <vt:lpstr>A126273898X</vt:lpstr>
      <vt:lpstr>A126273898X_Data</vt:lpstr>
      <vt:lpstr>A126273898X_Latest</vt:lpstr>
      <vt:lpstr>A126273902C</vt:lpstr>
      <vt:lpstr>A126273902C_Data</vt:lpstr>
      <vt:lpstr>A126273902C_Latest</vt:lpstr>
      <vt:lpstr>A126273906L</vt:lpstr>
      <vt:lpstr>A126273906L_Data</vt:lpstr>
      <vt:lpstr>A126273906L_Latest</vt:lpstr>
      <vt:lpstr>A126273910C</vt:lpstr>
      <vt:lpstr>A126273910C_Data</vt:lpstr>
      <vt:lpstr>A126273910C_Latest</vt:lpstr>
      <vt:lpstr>A126273914L</vt:lpstr>
      <vt:lpstr>A126273914L_Data</vt:lpstr>
      <vt:lpstr>A126273914L_Latest</vt:lpstr>
      <vt:lpstr>A126273918W</vt:lpstr>
      <vt:lpstr>A126273918W_Data</vt:lpstr>
      <vt:lpstr>A126273918W_Latest</vt:lpstr>
      <vt:lpstr>A126273922L</vt:lpstr>
      <vt:lpstr>A126273922L_Data</vt:lpstr>
      <vt:lpstr>A126273922L_Latest</vt:lpstr>
      <vt:lpstr>A126273926W</vt:lpstr>
      <vt:lpstr>A126273926W_Data</vt:lpstr>
      <vt:lpstr>A126273926W_Latest</vt:lpstr>
      <vt:lpstr>A126273930L</vt:lpstr>
      <vt:lpstr>A126273930L_Data</vt:lpstr>
      <vt:lpstr>A126273930L_Latest</vt:lpstr>
      <vt:lpstr>A126273934W</vt:lpstr>
      <vt:lpstr>A126273934W_Data</vt:lpstr>
      <vt:lpstr>A126273934W_Latest</vt:lpstr>
      <vt:lpstr>A126273938F</vt:lpstr>
      <vt:lpstr>A126273938F_Data</vt:lpstr>
      <vt:lpstr>A126273938F_Latest</vt:lpstr>
      <vt:lpstr>A126273942W</vt:lpstr>
      <vt:lpstr>A126273942W_Data</vt:lpstr>
      <vt:lpstr>A126273942W_Latest</vt:lpstr>
      <vt:lpstr>A126273946F</vt:lpstr>
      <vt:lpstr>A126273946F_Data</vt:lpstr>
      <vt:lpstr>A126273946F_Latest</vt:lpstr>
      <vt:lpstr>A126273950W</vt:lpstr>
      <vt:lpstr>A126273950W_Data</vt:lpstr>
      <vt:lpstr>A126273950W_Latest</vt:lpstr>
      <vt:lpstr>A126273954F</vt:lpstr>
      <vt:lpstr>A126273954F_Data</vt:lpstr>
      <vt:lpstr>A126273954F_Latest</vt:lpstr>
      <vt:lpstr>A126273958R</vt:lpstr>
      <vt:lpstr>A126273958R_Data</vt:lpstr>
      <vt:lpstr>A126273958R_Latest</vt:lpstr>
      <vt:lpstr>A126273962F</vt:lpstr>
      <vt:lpstr>A126273962F_Data</vt:lpstr>
      <vt:lpstr>A126273962F_Latest</vt:lpstr>
      <vt:lpstr>A126273966R</vt:lpstr>
      <vt:lpstr>A126273966R_Data</vt:lpstr>
      <vt:lpstr>A126273966R_Latest</vt:lpstr>
      <vt:lpstr>A126273970F</vt:lpstr>
      <vt:lpstr>A126273970F_Data</vt:lpstr>
      <vt:lpstr>A126273970F_Latest</vt:lpstr>
      <vt:lpstr>A126273974R</vt:lpstr>
      <vt:lpstr>A126273974R_Data</vt:lpstr>
      <vt:lpstr>A126273974R_Latest</vt:lpstr>
      <vt:lpstr>A126273978X</vt:lpstr>
      <vt:lpstr>A126273978X_Data</vt:lpstr>
      <vt:lpstr>A126273978X_Latest</vt:lpstr>
      <vt:lpstr>A126273982R</vt:lpstr>
      <vt:lpstr>A126273982R_Data</vt:lpstr>
      <vt:lpstr>A126273982R_Latest</vt:lpstr>
      <vt:lpstr>A126273986X</vt:lpstr>
      <vt:lpstr>A126273986X_Data</vt:lpstr>
      <vt:lpstr>A126273986X_Latest</vt:lpstr>
      <vt:lpstr>A126273990R</vt:lpstr>
      <vt:lpstr>A126273990R_Data</vt:lpstr>
      <vt:lpstr>A126273990R_Latest</vt:lpstr>
      <vt:lpstr>A126273994X</vt:lpstr>
      <vt:lpstr>A126273994X_Data</vt:lpstr>
      <vt:lpstr>A126273994X_Latest</vt:lpstr>
      <vt:lpstr>A126273998J</vt:lpstr>
      <vt:lpstr>A126273998J_Data</vt:lpstr>
      <vt:lpstr>A126273998J_Latest</vt:lpstr>
      <vt:lpstr>A126274002R</vt:lpstr>
      <vt:lpstr>A126274002R_Data</vt:lpstr>
      <vt:lpstr>A126274002R_Latest</vt:lpstr>
      <vt:lpstr>A126274006X</vt:lpstr>
      <vt:lpstr>A126274006X_Data</vt:lpstr>
      <vt:lpstr>A126274006X_Latest</vt:lpstr>
      <vt:lpstr>A126274010R</vt:lpstr>
      <vt:lpstr>A126274010R_Data</vt:lpstr>
      <vt:lpstr>A126274010R_Latest</vt:lpstr>
      <vt:lpstr>A126274014X</vt:lpstr>
      <vt:lpstr>A126274014X_Data</vt:lpstr>
      <vt:lpstr>A126274014X_Latest</vt:lpstr>
      <vt:lpstr>A126274018J</vt:lpstr>
      <vt:lpstr>A126274018J_Data</vt:lpstr>
      <vt:lpstr>A126274018J_Latest</vt:lpstr>
      <vt:lpstr>A126274022X</vt:lpstr>
      <vt:lpstr>A126274022X_Data</vt:lpstr>
      <vt:lpstr>A126274022X_Latest</vt:lpstr>
      <vt:lpstr>A126274026J</vt:lpstr>
      <vt:lpstr>A126274026J_Data</vt:lpstr>
      <vt:lpstr>A126274026J_Latest</vt:lpstr>
      <vt:lpstr>A126274030X</vt:lpstr>
      <vt:lpstr>A126274030X_Data</vt:lpstr>
      <vt:lpstr>A126274030X_Latest</vt:lpstr>
      <vt:lpstr>A126274034J</vt:lpstr>
      <vt:lpstr>A126274034J_Data</vt:lpstr>
      <vt:lpstr>A126274034J_Latest</vt:lpstr>
      <vt:lpstr>A126274038T</vt:lpstr>
      <vt:lpstr>A126274038T_Data</vt:lpstr>
      <vt:lpstr>A126274038T_Latest</vt:lpstr>
      <vt:lpstr>A126274042J</vt:lpstr>
      <vt:lpstr>A126274042J_Data</vt:lpstr>
      <vt:lpstr>A126274042J_Latest</vt:lpstr>
      <vt:lpstr>A126274046T</vt:lpstr>
      <vt:lpstr>A126274046T_Data</vt:lpstr>
      <vt:lpstr>A126274046T_Latest</vt:lpstr>
      <vt:lpstr>A126274050J</vt:lpstr>
      <vt:lpstr>A126274050J_Data</vt:lpstr>
      <vt:lpstr>A126274050J_Latest</vt:lpstr>
      <vt:lpstr>A126274054T</vt:lpstr>
      <vt:lpstr>A126274054T_Data</vt:lpstr>
      <vt:lpstr>A126274054T_Latest</vt:lpstr>
      <vt:lpstr>A126274058A</vt:lpstr>
      <vt:lpstr>A126274058A_Data</vt:lpstr>
      <vt:lpstr>A126274058A_Latest</vt:lpstr>
      <vt:lpstr>A126274062T</vt:lpstr>
      <vt:lpstr>A126274062T_Data</vt:lpstr>
      <vt:lpstr>A126274062T_Latest</vt:lpstr>
      <vt:lpstr>A126274066A</vt:lpstr>
      <vt:lpstr>A126274066A_Data</vt:lpstr>
      <vt:lpstr>A126274066A_Latest</vt:lpstr>
      <vt:lpstr>A126274070T</vt:lpstr>
      <vt:lpstr>A126274070T_Data</vt:lpstr>
      <vt:lpstr>A126274070T_Latest</vt:lpstr>
      <vt:lpstr>A126274074A</vt:lpstr>
      <vt:lpstr>A126274074A_Data</vt:lpstr>
      <vt:lpstr>A126274074A_Latest</vt:lpstr>
      <vt:lpstr>A126274078K</vt:lpstr>
      <vt:lpstr>A126274078K_Data</vt:lpstr>
      <vt:lpstr>A126274078K_Latest</vt:lpstr>
      <vt:lpstr>A126274082A</vt:lpstr>
      <vt:lpstr>A126274082A_Data</vt:lpstr>
      <vt:lpstr>A126274082A_Latest</vt:lpstr>
      <vt:lpstr>A126274086K</vt:lpstr>
      <vt:lpstr>A126274086K_Data</vt:lpstr>
      <vt:lpstr>A126274086K_Latest</vt:lpstr>
      <vt:lpstr>A126274090A</vt:lpstr>
      <vt:lpstr>A126274090A_Data</vt:lpstr>
      <vt:lpstr>A126274090A_Latest</vt:lpstr>
      <vt:lpstr>A126274094K</vt:lpstr>
      <vt:lpstr>A126274094K_Data</vt:lpstr>
      <vt:lpstr>A126274094K_Latest</vt:lpstr>
      <vt:lpstr>A126274098V</vt:lpstr>
      <vt:lpstr>A126274098V_Data</vt:lpstr>
      <vt:lpstr>A126274098V_Latest</vt:lpstr>
      <vt:lpstr>A126274102X</vt:lpstr>
      <vt:lpstr>A126274102X_Data</vt:lpstr>
      <vt:lpstr>A126274102X_Latest</vt:lpstr>
      <vt:lpstr>A126274106J</vt:lpstr>
      <vt:lpstr>A126274106J_Data</vt:lpstr>
      <vt:lpstr>A126274106J_Latest</vt:lpstr>
      <vt:lpstr>A126274110X</vt:lpstr>
      <vt:lpstr>A126274110X_Data</vt:lpstr>
      <vt:lpstr>A126274110X_Latest</vt:lpstr>
      <vt:lpstr>A126274114J</vt:lpstr>
      <vt:lpstr>A126274114J_Data</vt:lpstr>
      <vt:lpstr>A126274114J_Latest</vt:lpstr>
      <vt:lpstr>A126274118T</vt:lpstr>
      <vt:lpstr>A126274118T_Data</vt:lpstr>
      <vt:lpstr>A126274118T_Latest</vt:lpstr>
      <vt:lpstr>A126274122J</vt:lpstr>
      <vt:lpstr>A126274122J_Data</vt:lpstr>
      <vt:lpstr>A126274122J_Latest</vt:lpstr>
      <vt:lpstr>A126274126T</vt:lpstr>
      <vt:lpstr>A126274126T_Data</vt:lpstr>
      <vt:lpstr>A126274126T_Latest</vt:lpstr>
      <vt:lpstr>A126274130J</vt:lpstr>
      <vt:lpstr>A126274130J_Data</vt:lpstr>
      <vt:lpstr>A126274130J_Latest</vt:lpstr>
      <vt:lpstr>A126274134T</vt:lpstr>
      <vt:lpstr>A126274134T_Data</vt:lpstr>
      <vt:lpstr>A126274134T_Latest</vt:lpstr>
      <vt:lpstr>A126274138A</vt:lpstr>
      <vt:lpstr>A126274138A_Data</vt:lpstr>
      <vt:lpstr>A126274138A_Latest</vt:lpstr>
      <vt:lpstr>A126274142T</vt:lpstr>
      <vt:lpstr>A126274142T_Data</vt:lpstr>
      <vt:lpstr>A126274142T_Latest</vt:lpstr>
      <vt:lpstr>A126274146A</vt:lpstr>
      <vt:lpstr>A126274146A_Data</vt:lpstr>
      <vt:lpstr>A126274146A_Latest</vt:lpstr>
      <vt:lpstr>A126274150T</vt:lpstr>
      <vt:lpstr>A126274150T_Data</vt:lpstr>
      <vt:lpstr>A126274150T_Latest</vt:lpstr>
      <vt:lpstr>A126274154A</vt:lpstr>
      <vt:lpstr>A126274154A_Data</vt:lpstr>
      <vt:lpstr>A126274154A_Latest</vt:lpstr>
      <vt:lpstr>A126274158K</vt:lpstr>
      <vt:lpstr>A126274158K_Data</vt:lpstr>
      <vt:lpstr>A126274158K_Latest</vt:lpstr>
      <vt:lpstr>A126274162A</vt:lpstr>
      <vt:lpstr>A126274162A_Data</vt:lpstr>
      <vt:lpstr>A126274162A_Latest</vt:lpstr>
      <vt:lpstr>A126274166K</vt:lpstr>
      <vt:lpstr>A126274166K_Data</vt:lpstr>
      <vt:lpstr>A126274166K_Latest</vt:lpstr>
      <vt:lpstr>A126274170A</vt:lpstr>
      <vt:lpstr>A126274170A_Data</vt:lpstr>
      <vt:lpstr>A126274170A_Latest</vt:lpstr>
      <vt:lpstr>A126274174K</vt:lpstr>
      <vt:lpstr>A126274174K_Data</vt:lpstr>
      <vt:lpstr>A126274174K_Latest</vt:lpstr>
      <vt:lpstr>A126274178V</vt:lpstr>
      <vt:lpstr>A126274178V_Data</vt:lpstr>
      <vt:lpstr>A126274178V_Latest</vt:lpstr>
      <vt:lpstr>A126274182K</vt:lpstr>
      <vt:lpstr>A126274182K_Data</vt:lpstr>
      <vt:lpstr>A126274182K_Latest</vt:lpstr>
      <vt:lpstr>A126274186V</vt:lpstr>
      <vt:lpstr>A126274186V_Data</vt:lpstr>
      <vt:lpstr>A126274186V_Latest</vt:lpstr>
      <vt:lpstr>A126274190K</vt:lpstr>
      <vt:lpstr>A126274190K_Data</vt:lpstr>
      <vt:lpstr>A126274190K_Latest</vt:lpstr>
      <vt:lpstr>A126274194V</vt:lpstr>
      <vt:lpstr>A126274194V_Data</vt:lpstr>
      <vt:lpstr>A126274194V_Latest</vt:lpstr>
      <vt:lpstr>A126274198C</vt:lpstr>
      <vt:lpstr>A126274198C_Data</vt:lpstr>
      <vt:lpstr>A126274198C_Latest</vt:lpstr>
      <vt:lpstr>A126274202J</vt:lpstr>
      <vt:lpstr>A126274202J_Data</vt:lpstr>
      <vt:lpstr>A126274202J_Latest</vt:lpstr>
      <vt:lpstr>A126274206T</vt:lpstr>
      <vt:lpstr>A126274206T_Data</vt:lpstr>
      <vt:lpstr>A126274206T_Latest</vt:lpstr>
      <vt:lpstr>A126274210J</vt:lpstr>
      <vt:lpstr>A126274210J_Data</vt:lpstr>
      <vt:lpstr>A126274210J_Latest</vt:lpstr>
      <vt:lpstr>A126274214T</vt:lpstr>
      <vt:lpstr>A126274214T_Data</vt:lpstr>
      <vt:lpstr>A126274214T_Latest</vt:lpstr>
      <vt:lpstr>A126274218A</vt:lpstr>
      <vt:lpstr>A126274218A_Data</vt:lpstr>
      <vt:lpstr>A126274218A_Latest</vt:lpstr>
      <vt:lpstr>A126274222T</vt:lpstr>
      <vt:lpstr>A126274222T_Data</vt:lpstr>
      <vt:lpstr>A126274222T_Latest</vt:lpstr>
      <vt:lpstr>A126274226A</vt:lpstr>
      <vt:lpstr>A126274226A_Data</vt:lpstr>
      <vt:lpstr>A126274226A_Latest</vt:lpstr>
      <vt:lpstr>A126274230T</vt:lpstr>
      <vt:lpstr>A126274230T_Data</vt:lpstr>
      <vt:lpstr>A126274230T_Latest</vt:lpstr>
      <vt:lpstr>A126274234A</vt:lpstr>
      <vt:lpstr>A126274234A_Data</vt:lpstr>
      <vt:lpstr>A126274234A_Latest</vt:lpstr>
      <vt:lpstr>A126274238K</vt:lpstr>
      <vt:lpstr>A126274238K_Data</vt:lpstr>
      <vt:lpstr>A126274238K_Latest</vt:lpstr>
      <vt:lpstr>A126274242A</vt:lpstr>
      <vt:lpstr>A126274242A_Data</vt:lpstr>
      <vt:lpstr>A126274242A_Latest</vt:lpstr>
      <vt:lpstr>A126274246K</vt:lpstr>
      <vt:lpstr>A126274246K_Data</vt:lpstr>
      <vt:lpstr>A126274246K_Latest</vt:lpstr>
      <vt:lpstr>A126274250A</vt:lpstr>
      <vt:lpstr>A126274250A_Data</vt:lpstr>
      <vt:lpstr>A126274250A_Latest</vt:lpstr>
      <vt:lpstr>A126274254K</vt:lpstr>
      <vt:lpstr>A126274254K_Data</vt:lpstr>
      <vt:lpstr>A126274254K_Latest</vt:lpstr>
      <vt:lpstr>A126274258V</vt:lpstr>
      <vt:lpstr>A126274258V_Data</vt:lpstr>
      <vt:lpstr>A126274258V_Latest</vt:lpstr>
      <vt:lpstr>A126274262K</vt:lpstr>
      <vt:lpstr>A126274262K_Data</vt:lpstr>
      <vt:lpstr>A126274262K_Latest</vt:lpstr>
      <vt:lpstr>A126274266V</vt:lpstr>
      <vt:lpstr>A126274266V_Data</vt:lpstr>
      <vt:lpstr>A126274266V_Latest</vt:lpstr>
      <vt:lpstr>A126274270K</vt:lpstr>
      <vt:lpstr>A126274270K_Data</vt:lpstr>
      <vt:lpstr>A126274270K_Latest</vt:lpstr>
      <vt:lpstr>A126274274V</vt:lpstr>
      <vt:lpstr>A126274274V_Data</vt:lpstr>
      <vt:lpstr>A126274274V_Latest</vt:lpstr>
      <vt:lpstr>A126274278C</vt:lpstr>
      <vt:lpstr>A126274278C_Data</vt:lpstr>
      <vt:lpstr>A126274278C_Latest</vt:lpstr>
      <vt:lpstr>A126274282V</vt:lpstr>
      <vt:lpstr>A126274282V_Data</vt:lpstr>
      <vt:lpstr>A126274282V_Latest</vt:lpstr>
      <vt:lpstr>A126274286C</vt:lpstr>
      <vt:lpstr>A126274286C_Data</vt:lpstr>
      <vt:lpstr>A126274286C_Latest</vt:lpstr>
      <vt:lpstr>A126274290V</vt:lpstr>
      <vt:lpstr>A126274290V_Data</vt:lpstr>
      <vt:lpstr>A126274290V_Latest</vt:lpstr>
      <vt:lpstr>A126274294C</vt:lpstr>
      <vt:lpstr>A126274294C_Data</vt:lpstr>
      <vt:lpstr>A126274294C_Latest</vt:lpstr>
      <vt:lpstr>A126274298L</vt:lpstr>
      <vt:lpstr>A126274298L_Data</vt:lpstr>
      <vt:lpstr>A126274298L_Latest</vt:lpstr>
      <vt:lpstr>A126274302T</vt:lpstr>
      <vt:lpstr>A126274302T_Data</vt:lpstr>
      <vt:lpstr>A126274302T_Latest</vt:lpstr>
      <vt:lpstr>A126274306A</vt:lpstr>
      <vt:lpstr>A126274306A_Data</vt:lpstr>
      <vt:lpstr>A126274306A_Latest</vt:lpstr>
      <vt:lpstr>A126274310T</vt:lpstr>
      <vt:lpstr>A126274310T_Data</vt:lpstr>
      <vt:lpstr>A126274310T_Latest</vt:lpstr>
      <vt:lpstr>A126274314A</vt:lpstr>
      <vt:lpstr>A126274314A_Data</vt:lpstr>
      <vt:lpstr>A126274314A_Latest</vt:lpstr>
      <vt:lpstr>A126274318K</vt:lpstr>
      <vt:lpstr>A126274318K_Data</vt:lpstr>
      <vt:lpstr>A126274318K_Latest</vt:lpstr>
      <vt:lpstr>A126274322A</vt:lpstr>
      <vt:lpstr>A126274322A_Data</vt:lpstr>
      <vt:lpstr>A126274322A_Latest</vt:lpstr>
      <vt:lpstr>A126274326K</vt:lpstr>
      <vt:lpstr>A126274326K_Data</vt:lpstr>
      <vt:lpstr>A126274326K_Latest</vt:lpstr>
      <vt:lpstr>A126274330A</vt:lpstr>
      <vt:lpstr>A126274330A_Data</vt:lpstr>
      <vt:lpstr>A126274330A_Latest</vt:lpstr>
      <vt:lpstr>A126274334K</vt:lpstr>
      <vt:lpstr>A126274334K_Data</vt:lpstr>
      <vt:lpstr>A126274334K_Latest</vt:lpstr>
      <vt:lpstr>A126274338V</vt:lpstr>
      <vt:lpstr>A126274338V_Data</vt:lpstr>
      <vt:lpstr>A126274338V_Latest</vt:lpstr>
      <vt:lpstr>A126274342K</vt:lpstr>
      <vt:lpstr>A126274342K_Data</vt:lpstr>
      <vt:lpstr>A126274342K_Latest</vt:lpstr>
      <vt:lpstr>A126274346V</vt:lpstr>
      <vt:lpstr>A126274346V_Data</vt:lpstr>
      <vt:lpstr>A126274346V_Latest</vt:lpstr>
      <vt:lpstr>A126274350K</vt:lpstr>
      <vt:lpstr>A126274350K_Data</vt:lpstr>
      <vt:lpstr>A126274350K_Latest</vt:lpstr>
      <vt:lpstr>A126274354V</vt:lpstr>
      <vt:lpstr>A126274354V_Data</vt:lpstr>
      <vt:lpstr>A126274354V_Latest</vt:lpstr>
      <vt:lpstr>A126274358C</vt:lpstr>
      <vt:lpstr>A126274358C_Data</vt:lpstr>
      <vt:lpstr>A126274358C_Latest</vt:lpstr>
      <vt:lpstr>A126274362V</vt:lpstr>
      <vt:lpstr>A126274362V_Data</vt:lpstr>
      <vt:lpstr>A126274362V_Latest</vt:lpstr>
      <vt:lpstr>A126274366C</vt:lpstr>
      <vt:lpstr>A126274366C_Data</vt:lpstr>
      <vt:lpstr>A126274366C_Latest</vt:lpstr>
      <vt:lpstr>A126274370V</vt:lpstr>
      <vt:lpstr>A126274370V_Data</vt:lpstr>
      <vt:lpstr>A126274370V_Latest</vt:lpstr>
      <vt:lpstr>A126274374C</vt:lpstr>
      <vt:lpstr>A126274374C_Data</vt:lpstr>
      <vt:lpstr>A126274374C_Latest</vt:lpstr>
      <vt:lpstr>A126274378L</vt:lpstr>
      <vt:lpstr>A126274378L_Data</vt:lpstr>
      <vt:lpstr>A126274378L_Latest</vt:lpstr>
      <vt:lpstr>A126274382C</vt:lpstr>
      <vt:lpstr>A126274382C_Data</vt:lpstr>
      <vt:lpstr>A126274382C_Latest</vt:lpstr>
      <vt:lpstr>A126274386L</vt:lpstr>
      <vt:lpstr>A126274386L_Data</vt:lpstr>
      <vt:lpstr>A126274386L_Latest</vt:lpstr>
      <vt:lpstr>A126274390C</vt:lpstr>
      <vt:lpstr>A126274390C_Data</vt:lpstr>
      <vt:lpstr>A126274390C_Latest</vt:lpstr>
      <vt:lpstr>A126274394L</vt:lpstr>
      <vt:lpstr>A126274394L_Data</vt:lpstr>
      <vt:lpstr>A126274394L_Latest</vt:lpstr>
      <vt:lpstr>A126274398W</vt:lpstr>
      <vt:lpstr>A126274398W_Data</vt:lpstr>
      <vt:lpstr>A126274398W_Latest</vt:lpstr>
      <vt:lpstr>A126274402A</vt:lpstr>
      <vt:lpstr>A126274402A_Data</vt:lpstr>
      <vt:lpstr>A126274402A_Latest</vt:lpstr>
      <vt:lpstr>A126274406K</vt:lpstr>
      <vt:lpstr>A126274406K_Data</vt:lpstr>
      <vt:lpstr>A126274406K_Latest</vt:lpstr>
      <vt:lpstr>A126274410A</vt:lpstr>
      <vt:lpstr>A126274410A_Data</vt:lpstr>
      <vt:lpstr>A126274410A_Latest</vt:lpstr>
      <vt:lpstr>A126274414K</vt:lpstr>
      <vt:lpstr>A126274414K_Data</vt:lpstr>
      <vt:lpstr>A126274414K_Latest</vt:lpstr>
      <vt:lpstr>A126274418V</vt:lpstr>
      <vt:lpstr>A126274418V_Data</vt:lpstr>
      <vt:lpstr>A126274418V_Latest</vt:lpstr>
      <vt:lpstr>A126274422K</vt:lpstr>
      <vt:lpstr>A126274422K_Data</vt:lpstr>
      <vt:lpstr>A126274422K_Latest</vt:lpstr>
      <vt:lpstr>A126274426V</vt:lpstr>
      <vt:lpstr>A126274426V_Data</vt:lpstr>
      <vt:lpstr>A126274426V_Latest</vt:lpstr>
      <vt:lpstr>A126274430K</vt:lpstr>
      <vt:lpstr>A126274430K_Data</vt:lpstr>
      <vt:lpstr>A126274430K_Latest</vt:lpstr>
      <vt:lpstr>A126274434V</vt:lpstr>
      <vt:lpstr>A126274434V_Data</vt:lpstr>
      <vt:lpstr>A126274434V_Latest</vt:lpstr>
      <vt:lpstr>A126274438C</vt:lpstr>
      <vt:lpstr>A126274438C_Data</vt:lpstr>
      <vt:lpstr>A126274438C_Latest</vt:lpstr>
      <vt:lpstr>A126274442V</vt:lpstr>
      <vt:lpstr>A126274442V_Data</vt:lpstr>
      <vt:lpstr>A126274442V_Latest</vt:lpstr>
      <vt:lpstr>A126274446C</vt:lpstr>
      <vt:lpstr>A126274446C_Data</vt:lpstr>
      <vt:lpstr>A126274446C_Latest</vt:lpstr>
      <vt:lpstr>A126274450V</vt:lpstr>
      <vt:lpstr>A126274450V_Data</vt:lpstr>
      <vt:lpstr>A126274450V_Latest</vt:lpstr>
      <vt:lpstr>A126274454C</vt:lpstr>
      <vt:lpstr>A126274454C_Data</vt:lpstr>
      <vt:lpstr>A126274454C_Latest</vt:lpstr>
      <vt:lpstr>A126274458L</vt:lpstr>
      <vt:lpstr>A126274458L_Data</vt:lpstr>
      <vt:lpstr>A126274458L_Latest</vt:lpstr>
      <vt:lpstr>A126274462C</vt:lpstr>
      <vt:lpstr>A126274462C_Data</vt:lpstr>
      <vt:lpstr>A126274462C_Latest</vt:lpstr>
      <vt:lpstr>A126274466L</vt:lpstr>
      <vt:lpstr>A126274466L_Data</vt:lpstr>
      <vt:lpstr>A126274466L_Latest</vt:lpstr>
      <vt:lpstr>A126274470C</vt:lpstr>
      <vt:lpstr>A126274470C_Data</vt:lpstr>
      <vt:lpstr>A126274470C_Latest</vt:lpstr>
      <vt:lpstr>A126274474L</vt:lpstr>
      <vt:lpstr>A126274474L_Data</vt:lpstr>
      <vt:lpstr>A126274474L_Latest</vt:lpstr>
      <vt:lpstr>A126274478W</vt:lpstr>
      <vt:lpstr>A126274478W_Data</vt:lpstr>
      <vt:lpstr>A126274478W_Latest</vt:lpstr>
      <vt:lpstr>A126274482L</vt:lpstr>
      <vt:lpstr>A126274482L_Data</vt:lpstr>
      <vt:lpstr>A126274482L_Latest</vt:lpstr>
      <vt:lpstr>A126274486W</vt:lpstr>
      <vt:lpstr>A126274486W_Data</vt:lpstr>
      <vt:lpstr>A126274486W_Latest</vt:lpstr>
      <vt:lpstr>A126274490L</vt:lpstr>
      <vt:lpstr>A126274490L_Data</vt:lpstr>
      <vt:lpstr>A126274490L_Latest</vt:lpstr>
      <vt:lpstr>A126274494W</vt:lpstr>
      <vt:lpstr>A126274494W_Data</vt:lpstr>
      <vt:lpstr>A126274494W_Latest</vt:lpstr>
      <vt:lpstr>A126274498F</vt:lpstr>
      <vt:lpstr>A126274498F_Data</vt:lpstr>
      <vt:lpstr>A126274498F_Latest</vt:lpstr>
      <vt:lpstr>A126274502K</vt:lpstr>
      <vt:lpstr>A126274502K_Data</vt:lpstr>
      <vt:lpstr>A126274502K_Latest</vt:lpstr>
      <vt:lpstr>A126274506V</vt:lpstr>
      <vt:lpstr>A126274506V_Data</vt:lpstr>
      <vt:lpstr>A126274506V_Latest</vt:lpstr>
      <vt:lpstr>A126274510K</vt:lpstr>
      <vt:lpstr>A126274510K_Data</vt:lpstr>
      <vt:lpstr>A126274510K_Latest</vt:lpstr>
      <vt:lpstr>A126274514V</vt:lpstr>
      <vt:lpstr>A126274514V_Data</vt:lpstr>
      <vt:lpstr>A126274514V_Latest</vt:lpstr>
      <vt:lpstr>A126274518C</vt:lpstr>
      <vt:lpstr>A126274518C_Data</vt:lpstr>
      <vt:lpstr>A126274518C_Latest</vt:lpstr>
      <vt:lpstr>A126274522V</vt:lpstr>
      <vt:lpstr>A126274522V_Data</vt:lpstr>
      <vt:lpstr>A126274522V_Latest</vt:lpstr>
      <vt:lpstr>A126274526C</vt:lpstr>
      <vt:lpstr>A126274526C_Data</vt:lpstr>
      <vt:lpstr>A126274526C_Latest</vt:lpstr>
      <vt:lpstr>A126274530V</vt:lpstr>
      <vt:lpstr>A126274530V_Data</vt:lpstr>
      <vt:lpstr>A126274530V_Latest</vt:lpstr>
      <vt:lpstr>A126274534C</vt:lpstr>
      <vt:lpstr>A126274534C_Data</vt:lpstr>
      <vt:lpstr>A126274534C_Latest</vt:lpstr>
      <vt:lpstr>A126274538L</vt:lpstr>
      <vt:lpstr>A126274538L_Data</vt:lpstr>
      <vt:lpstr>A126274538L_Latest</vt:lpstr>
      <vt:lpstr>A126274542C</vt:lpstr>
      <vt:lpstr>A126274542C_Data</vt:lpstr>
      <vt:lpstr>A126274542C_Latest</vt:lpstr>
      <vt:lpstr>A126274546L</vt:lpstr>
      <vt:lpstr>A126274546L_Data</vt:lpstr>
      <vt:lpstr>A126274546L_Latest</vt:lpstr>
      <vt:lpstr>A126274550C</vt:lpstr>
      <vt:lpstr>A126274550C_Data</vt:lpstr>
      <vt:lpstr>A126274550C_Latest</vt:lpstr>
      <vt:lpstr>A126274554L</vt:lpstr>
      <vt:lpstr>A126274554L_Data</vt:lpstr>
      <vt:lpstr>A126274554L_Latest</vt:lpstr>
      <vt:lpstr>A126274558W</vt:lpstr>
      <vt:lpstr>A126274558W_Data</vt:lpstr>
      <vt:lpstr>A126274558W_Latest</vt:lpstr>
      <vt:lpstr>A126274562L</vt:lpstr>
      <vt:lpstr>A126274562L_Data</vt:lpstr>
      <vt:lpstr>A126274562L_Latest</vt:lpstr>
      <vt:lpstr>A126274566W</vt:lpstr>
      <vt:lpstr>A126274566W_Data</vt:lpstr>
      <vt:lpstr>A126274566W_Latest</vt:lpstr>
      <vt:lpstr>A126274570L</vt:lpstr>
      <vt:lpstr>A126274570L_Data</vt:lpstr>
      <vt:lpstr>A126274570L_Latest</vt:lpstr>
      <vt:lpstr>A126274574W</vt:lpstr>
      <vt:lpstr>A126274574W_Data</vt:lpstr>
      <vt:lpstr>A126274574W_Latest</vt:lpstr>
      <vt:lpstr>A126274578F</vt:lpstr>
      <vt:lpstr>A126274578F_Data</vt:lpstr>
      <vt:lpstr>A126274578F_Latest</vt:lpstr>
      <vt:lpstr>A126274582W</vt:lpstr>
      <vt:lpstr>A126274582W_Data</vt:lpstr>
      <vt:lpstr>A126274582W_Latest</vt:lpstr>
      <vt:lpstr>A126274586F</vt:lpstr>
      <vt:lpstr>A126274586F_Data</vt:lpstr>
      <vt:lpstr>A126274586F_Latest</vt:lpstr>
      <vt:lpstr>A126274590W</vt:lpstr>
      <vt:lpstr>A126274590W_Data</vt:lpstr>
      <vt:lpstr>A126274590W_Latest</vt:lpstr>
      <vt:lpstr>A126274594F</vt:lpstr>
      <vt:lpstr>A126274594F_Data</vt:lpstr>
      <vt:lpstr>A126274594F_Latest</vt:lpstr>
      <vt:lpstr>A126274598R</vt:lpstr>
      <vt:lpstr>A126274598R_Data</vt:lpstr>
      <vt:lpstr>A126274598R_Latest</vt:lpstr>
      <vt:lpstr>A126274602V</vt:lpstr>
      <vt:lpstr>A126274602V_Data</vt:lpstr>
      <vt:lpstr>A126274602V_Latest</vt:lpstr>
      <vt:lpstr>A126274606C</vt:lpstr>
      <vt:lpstr>A126274606C_Data</vt:lpstr>
      <vt:lpstr>A126274606C_Latest</vt:lpstr>
      <vt:lpstr>A126274610V</vt:lpstr>
      <vt:lpstr>A126274610V_Data</vt:lpstr>
      <vt:lpstr>A126274610V_Latest</vt:lpstr>
      <vt:lpstr>A126274614C</vt:lpstr>
      <vt:lpstr>A126274614C_Data</vt:lpstr>
      <vt:lpstr>A126274614C_Latest</vt:lpstr>
      <vt:lpstr>A126274618L</vt:lpstr>
      <vt:lpstr>A126274618L_Data</vt:lpstr>
      <vt:lpstr>A126274618L_Latest</vt:lpstr>
      <vt:lpstr>A126274622C</vt:lpstr>
      <vt:lpstr>A126274622C_Data</vt:lpstr>
      <vt:lpstr>A126274622C_Latest</vt:lpstr>
      <vt:lpstr>A126274626L</vt:lpstr>
      <vt:lpstr>A126274626L_Data</vt:lpstr>
      <vt:lpstr>A126274626L_Latest</vt:lpstr>
      <vt:lpstr>A126274630C</vt:lpstr>
      <vt:lpstr>A126274630C_Data</vt:lpstr>
      <vt:lpstr>A126274630C_Latest</vt:lpstr>
      <vt:lpstr>A126274634L</vt:lpstr>
      <vt:lpstr>A126274634L_Data</vt:lpstr>
      <vt:lpstr>A126274634L_Latest</vt:lpstr>
      <vt:lpstr>A126274638W</vt:lpstr>
      <vt:lpstr>A126274638W_Data</vt:lpstr>
      <vt:lpstr>A126274638W_Latest</vt:lpstr>
      <vt:lpstr>A126274642L</vt:lpstr>
      <vt:lpstr>A126274642L_Data</vt:lpstr>
      <vt:lpstr>A126274642L_Latest</vt:lpstr>
      <vt:lpstr>A126274646W</vt:lpstr>
      <vt:lpstr>A126274646W_Data</vt:lpstr>
      <vt:lpstr>A126274646W_Latest</vt:lpstr>
      <vt:lpstr>A126274650L</vt:lpstr>
      <vt:lpstr>A126274650L_Data</vt:lpstr>
      <vt:lpstr>A126274650L_Latest</vt:lpstr>
      <vt:lpstr>A126274654W</vt:lpstr>
      <vt:lpstr>A126274654W_Data</vt:lpstr>
      <vt:lpstr>A126274654W_Latest</vt:lpstr>
      <vt:lpstr>A126274658F</vt:lpstr>
      <vt:lpstr>A126274658F_Data</vt:lpstr>
      <vt:lpstr>A126274658F_Latest</vt:lpstr>
      <vt:lpstr>A126274662W</vt:lpstr>
      <vt:lpstr>A126274662W_Data</vt:lpstr>
      <vt:lpstr>A126274662W_Latest</vt:lpstr>
      <vt:lpstr>A126274666F</vt:lpstr>
      <vt:lpstr>A126274666F_Data</vt:lpstr>
      <vt:lpstr>A126274666F_Latest</vt:lpstr>
      <vt:lpstr>A126274670W</vt:lpstr>
      <vt:lpstr>A126274670W_Data</vt:lpstr>
      <vt:lpstr>A126274670W_Latest</vt:lpstr>
      <vt:lpstr>A126274674F</vt:lpstr>
      <vt:lpstr>A126274674F_Data</vt:lpstr>
      <vt:lpstr>A126274674F_Latest</vt:lpstr>
      <vt:lpstr>A126274678R</vt:lpstr>
      <vt:lpstr>A126274678R_Data</vt:lpstr>
      <vt:lpstr>A126274678R_Latest</vt:lpstr>
      <vt:lpstr>A126274682F</vt:lpstr>
      <vt:lpstr>A126274682F_Data</vt:lpstr>
      <vt:lpstr>A126274682F_Latest</vt:lpstr>
      <vt:lpstr>A126274686R</vt:lpstr>
      <vt:lpstr>A126274686R_Data</vt:lpstr>
      <vt:lpstr>A126274686R_Latest</vt:lpstr>
      <vt:lpstr>A126274690F</vt:lpstr>
      <vt:lpstr>A126274690F_Data</vt:lpstr>
      <vt:lpstr>A126274690F_Latest</vt:lpstr>
      <vt:lpstr>A126274694R</vt:lpstr>
      <vt:lpstr>A126274694R_Data</vt:lpstr>
      <vt:lpstr>A126274694R_Latest</vt:lpstr>
      <vt:lpstr>A126274698X</vt:lpstr>
      <vt:lpstr>A126274698X_Data</vt:lpstr>
      <vt:lpstr>A126274698X_Latest</vt:lpstr>
      <vt:lpstr>A126274702C</vt:lpstr>
      <vt:lpstr>A126274702C_Data</vt:lpstr>
      <vt:lpstr>A126274702C_Latest</vt:lpstr>
      <vt:lpstr>A126274706L</vt:lpstr>
      <vt:lpstr>A126274706L_Data</vt:lpstr>
      <vt:lpstr>A126274706L_Latest</vt:lpstr>
      <vt:lpstr>A126274710C</vt:lpstr>
      <vt:lpstr>A126274710C_Data</vt:lpstr>
      <vt:lpstr>A126274710C_Latest</vt:lpstr>
      <vt:lpstr>A126274714L</vt:lpstr>
      <vt:lpstr>A126274714L_Data</vt:lpstr>
      <vt:lpstr>A126274714L_Latest</vt:lpstr>
      <vt:lpstr>A126274718W</vt:lpstr>
      <vt:lpstr>A126274718W_Data</vt:lpstr>
      <vt:lpstr>A126274718W_Latest</vt:lpstr>
      <vt:lpstr>A126274722L</vt:lpstr>
      <vt:lpstr>A126274722L_Data</vt:lpstr>
      <vt:lpstr>A126274722L_Latest</vt:lpstr>
      <vt:lpstr>A126274726W</vt:lpstr>
      <vt:lpstr>A126274726W_Data</vt:lpstr>
      <vt:lpstr>A126274726W_Latest</vt:lpstr>
      <vt:lpstr>A126274730L</vt:lpstr>
      <vt:lpstr>A126274730L_Data</vt:lpstr>
      <vt:lpstr>A126274730L_Latest</vt:lpstr>
      <vt:lpstr>A126274734W</vt:lpstr>
      <vt:lpstr>A126274734W_Data</vt:lpstr>
      <vt:lpstr>A126274734W_Latest</vt:lpstr>
      <vt:lpstr>A126274738F</vt:lpstr>
      <vt:lpstr>A126274738F_Data</vt:lpstr>
      <vt:lpstr>A126274738F_Latest</vt:lpstr>
      <vt:lpstr>A126274742W</vt:lpstr>
      <vt:lpstr>A126274742W_Data</vt:lpstr>
      <vt:lpstr>A126274742W_Latest</vt:lpstr>
      <vt:lpstr>A126274746F</vt:lpstr>
      <vt:lpstr>A126274746F_Data</vt:lpstr>
      <vt:lpstr>A126274746F_Latest</vt:lpstr>
      <vt:lpstr>A126274750W</vt:lpstr>
      <vt:lpstr>A126274750W_Data</vt:lpstr>
      <vt:lpstr>A126274750W_Latest</vt:lpstr>
      <vt:lpstr>A126274754F</vt:lpstr>
      <vt:lpstr>A126274754F_Data</vt:lpstr>
      <vt:lpstr>A126274754F_Latest</vt:lpstr>
      <vt:lpstr>A126274758R</vt:lpstr>
      <vt:lpstr>A126274758R_Data</vt:lpstr>
      <vt:lpstr>A126274758R_Latest</vt:lpstr>
      <vt:lpstr>A126274762F</vt:lpstr>
      <vt:lpstr>A126274762F_Data</vt:lpstr>
      <vt:lpstr>A126274762F_Latest</vt:lpstr>
      <vt:lpstr>A126274766R</vt:lpstr>
      <vt:lpstr>A126274766R_Data</vt:lpstr>
      <vt:lpstr>A126274766R_Latest</vt:lpstr>
      <vt:lpstr>A126274770F</vt:lpstr>
      <vt:lpstr>A126274770F_Data</vt:lpstr>
      <vt:lpstr>A126274770F_Latest</vt:lpstr>
      <vt:lpstr>A126274774R</vt:lpstr>
      <vt:lpstr>A126274774R_Data</vt:lpstr>
      <vt:lpstr>A126274774R_Latest</vt:lpstr>
      <vt:lpstr>A126274778X</vt:lpstr>
      <vt:lpstr>A126274778X_Data</vt:lpstr>
      <vt:lpstr>A126274778X_Latest</vt:lpstr>
      <vt:lpstr>A126274782R</vt:lpstr>
      <vt:lpstr>A126274782R_Data</vt:lpstr>
      <vt:lpstr>A126274782R_Latest</vt:lpstr>
      <vt:lpstr>A126274786X</vt:lpstr>
      <vt:lpstr>A126274786X_Data</vt:lpstr>
      <vt:lpstr>A126274786X_Latest</vt:lpstr>
      <vt:lpstr>A126274790R</vt:lpstr>
      <vt:lpstr>A126274790R_Data</vt:lpstr>
      <vt:lpstr>A126274790R_Latest</vt:lpstr>
      <vt:lpstr>A126274794X</vt:lpstr>
      <vt:lpstr>A126274794X_Data</vt:lpstr>
      <vt:lpstr>A126274794X_Latest</vt:lpstr>
      <vt:lpstr>A126274798J</vt:lpstr>
      <vt:lpstr>A126274798J_Data</vt:lpstr>
      <vt:lpstr>A126274798J_Latest</vt:lpstr>
      <vt:lpstr>A126274802L</vt:lpstr>
      <vt:lpstr>A126274802L_Data</vt:lpstr>
      <vt:lpstr>A126274802L_Latest</vt:lpstr>
      <vt:lpstr>A126274806W</vt:lpstr>
      <vt:lpstr>A126274806W_Data</vt:lpstr>
      <vt:lpstr>A126274806W_Latest</vt:lpstr>
      <vt:lpstr>A126274810L</vt:lpstr>
      <vt:lpstr>A126274810L_Data</vt:lpstr>
      <vt:lpstr>A126274810L_Latest</vt:lpstr>
      <vt:lpstr>A126274814W</vt:lpstr>
      <vt:lpstr>A126274814W_Data</vt:lpstr>
      <vt:lpstr>A126274814W_Latest</vt:lpstr>
      <vt:lpstr>A126274818F</vt:lpstr>
      <vt:lpstr>A126274818F_Data</vt:lpstr>
      <vt:lpstr>A126274818F_Latest</vt:lpstr>
      <vt:lpstr>A126274822W</vt:lpstr>
      <vt:lpstr>A126274822W_Data</vt:lpstr>
      <vt:lpstr>A126274822W_Latest</vt:lpstr>
      <vt:lpstr>A126274826F</vt:lpstr>
      <vt:lpstr>A126274826F_Data</vt:lpstr>
      <vt:lpstr>A126274826F_Latest</vt:lpstr>
      <vt:lpstr>A126274830W</vt:lpstr>
      <vt:lpstr>A126274830W_Data</vt:lpstr>
      <vt:lpstr>A126274830W_Latest</vt:lpstr>
      <vt:lpstr>A126274834F</vt:lpstr>
      <vt:lpstr>A126274834F_Data</vt:lpstr>
      <vt:lpstr>A126274834F_Latest</vt:lpstr>
      <vt:lpstr>A126274838R</vt:lpstr>
      <vt:lpstr>A126274838R_Data</vt:lpstr>
      <vt:lpstr>A126274838R_Latest</vt:lpstr>
      <vt:lpstr>A126274842F</vt:lpstr>
      <vt:lpstr>A126274842F_Data</vt:lpstr>
      <vt:lpstr>A126274842F_Latest</vt:lpstr>
      <vt:lpstr>A126274846R</vt:lpstr>
      <vt:lpstr>A126274846R_Data</vt:lpstr>
      <vt:lpstr>A126274846R_Latest</vt:lpstr>
      <vt:lpstr>A126274850F</vt:lpstr>
      <vt:lpstr>A126274850F_Data</vt:lpstr>
      <vt:lpstr>A126274850F_Latest</vt:lpstr>
      <vt:lpstr>A126274854R</vt:lpstr>
      <vt:lpstr>A126274854R_Data</vt:lpstr>
      <vt:lpstr>A126274854R_Latest</vt:lpstr>
      <vt:lpstr>A126274858X</vt:lpstr>
      <vt:lpstr>A126274858X_Data</vt:lpstr>
      <vt:lpstr>A126274858X_Latest</vt:lpstr>
      <vt:lpstr>A126274862R</vt:lpstr>
      <vt:lpstr>A126274862R_Data</vt:lpstr>
      <vt:lpstr>A126274862R_Latest</vt:lpstr>
      <vt:lpstr>A126274866X</vt:lpstr>
      <vt:lpstr>A126274866X_Data</vt:lpstr>
      <vt:lpstr>A126274866X_Latest</vt:lpstr>
      <vt:lpstr>A126274870R</vt:lpstr>
      <vt:lpstr>A126274870R_Data</vt:lpstr>
      <vt:lpstr>A126274870R_Latest</vt:lpstr>
      <vt:lpstr>A126274874X</vt:lpstr>
      <vt:lpstr>A126274874X_Data</vt:lpstr>
      <vt:lpstr>A126274874X_Latest</vt:lpstr>
      <vt:lpstr>A126274878J</vt:lpstr>
      <vt:lpstr>A126274878J_Data</vt:lpstr>
      <vt:lpstr>A126274878J_Latest</vt:lpstr>
      <vt:lpstr>A126274882X</vt:lpstr>
      <vt:lpstr>A126274882X_Data</vt:lpstr>
      <vt:lpstr>A126274882X_Latest</vt:lpstr>
      <vt:lpstr>A126274886J</vt:lpstr>
      <vt:lpstr>A126274886J_Data</vt:lpstr>
      <vt:lpstr>A126274886J_Latest</vt:lpstr>
      <vt:lpstr>A126274890X</vt:lpstr>
      <vt:lpstr>A126274890X_Data</vt:lpstr>
      <vt:lpstr>A126274890X_Latest</vt:lpstr>
      <vt:lpstr>A126274894J</vt:lpstr>
      <vt:lpstr>A126274894J_Data</vt:lpstr>
      <vt:lpstr>A126274894J_Latest</vt:lpstr>
      <vt:lpstr>A126274898T</vt:lpstr>
      <vt:lpstr>A126274898T_Data</vt:lpstr>
      <vt:lpstr>A126274898T_Latest</vt:lpstr>
      <vt:lpstr>A126274902W</vt:lpstr>
      <vt:lpstr>A126274902W_Data</vt:lpstr>
      <vt:lpstr>A126274902W_Latest</vt:lpstr>
      <vt:lpstr>A126274906F</vt:lpstr>
      <vt:lpstr>A126274906F_Data</vt:lpstr>
      <vt:lpstr>A126274906F_Latest</vt:lpstr>
      <vt:lpstr>A126274910W</vt:lpstr>
      <vt:lpstr>A126274910W_Data</vt:lpstr>
      <vt:lpstr>A126274910W_Latest</vt:lpstr>
      <vt:lpstr>A126274914F</vt:lpstr>
      <vt:lpstr>A126274914F_Data</vt:lpstr>
      <vt:lpstr>A126274914F_Latest</vt:lpstr>
      <vt:lpstr>A126274918R</vt:lpstr>
      <vt:lpstr>A126274918R_Data</vt:lpstr>
      <vt:lpstr>A126274918R_Latest</vt:lpstr>
      <vt:lpstr>A126274922F</vt:lpstr>
      <vt:lpstr>A126274922F_Data</vt:lpstr>
      <vt:lpstr>A126274922F_Latest</vt:lpstr>
      <vt:lpstr>A126274926R</vt:lpstr>
      <vt:lpstr>A126274926R_Data</vt:lpstr>
      <vt:lpstr>A126274926R_Latest</vt:lpstr>
      <vt:lpstr>A126274930F</vt:lpstr>
      <vt:lpstr>A126274930F_Data</vt:lpstr>
      <vt:lpstr>A126274930F_Latest</vt:lpstr>
      <vt:lpstr>A126274934R</vt:lpstr>
      <vt:lpstr>A126274934R_Data</vt:lpstr>
      <vt:lpstr>A126274934R_Latest</vt:lpstr>
      <vt:lpstr>A126274938X</vt:lpstr>
      <vt:lpstr>A126274938X_Data</vt:lpstr>
      <vt:lpstr>A126274938X_Latest</vt:lpstr>
      <vt:lpstr>A126274942R</vt:lpstr>
      <vt:lpstr>A126274942R_Data</vt:lpstr>
      <vt:lpstr>A126274942R_Latest</vt:lpstr>
      <vt:lpstr>A126274946X</vt:lpstr>
      <vt:lpstr>A126274946X_Data</vt:lpstr>
      <vt:lpstr>A126274946X_Latest</vt:lpstr>
      <vt:lpstr>A126274950R</vt:lpstr>
      <vt:lpstr>A126274950R_Data</vt:lpstr>
      <vt:lpstr>A126274950R_Latest</vt:lpstr>
      <vt:lpstr>A126274954X</vt:lpstr>
      <vt:lpstr>A126274954X_Data</vt:lpstr>
      <vt:lpstr>A126274954X_Latest</vt:lpstr>
      <vt:lpstr>A126274958J</vt:lpstr>
      <vt:lpstr>A126274958J_Data</vt:lpstr>
      <vt:lpstr>A126274958J_Latest</vt:lpstr>
      <vt:lpstr>A126274962X</vt:lpstr>
      <vt:lpstr>A126274962X_Data</vt:lpstr>
      <vt:lpstr>A126274962X_Latest</vt:lpstr>
      <vt:lpstr>A126274966J</vt:lpstr>
      <vt:lpstr>A126274966J_Data</vt:lpstr>
      <vt:lpstr>A126274966J_Latest</vt:lpstr>
      <vt:lpstr>A126274970X</vt:lpstr>
      <vt:lpstr>A126274970X_Data</vt:lpstr>
      <vt:lpstr>A126274970X_Latest</vt:lpstr>
      <vt:lpstr>A126274974J</vt:lpstr>
      <vt:lpstr>A126274974J_Data</vt:lpstr>
      <vt:lpstr>A126274974J_Latest</vt:lpstr>
      <vt:lpstr>A126274978T</vt:lpstr>
      <vt:lpstr>A126274978T_Data</vt:lpstr>
      <vt:lpstr>A126274978T_Latest</vt:lpstr>
      <vt:lpstr>A126274982J</vt:lpstr>
      <vt:lpstr>A126274982J_Data</vt:lpstr>
      <vt:lpstr>A126274982J_Latest</vt:lpstr>
      <vt:lpstr>A126274986T</vt:lpstr>
      <vt:lpstr>A126274986T_Data</vt:lpstr>
      <vt:lpstr>A126274986T_Latest</vt:lpstr>
      <vt:lpstr>A126274990J</vt:lpstr>
      <vt:lpstr>A126274990J_Data</vt:lpstr>
      <vt:lpstr>A126274990J_Latest</vt:lpstr>
      <vt:lpstr>A126274994T</vt:lpstr>
      <vt:lpstr>A126274994T_Data</vt:lpstr>
      <vt:lpstr>A126274994T_Latest</vt:lpstr>
      <vt:lpstr>A126274998A</vt:lpstr>
      <vt:lpstr>A126274998A_Data</vt:lpstr>
      <vt:lpstr>A126274998A_Latest</vt:lpstr>
      <vt:lpstr>A126275002J</vt:lpstr>
      <vt:lpstr>A126275002J_Data</vt:lpstr>
      <vt:lpstr>A126275002J_Latest</vt:lpstr>
      <vt:lpstr>A126275006T</vt:lpstr>
      <vt:lpstr>A126275006T_Data</vt:lpstr>
      <vt:lpstr>A126275006T_Latest</vt:lpstr>
      <vt:lpstr>A126275010J</vt:lpstr>
      <vt:lpstr>A126275010J_Data</vt:lpstr>
      <vt:lpstr>A126275010J_Latest</vt:lpstr>
      <vt:lpstr>A126275014T</vt:lpstr>
      <vt:lpstr>A126275014T_Data</vt:lpstr>
      <vt:lpstr>A126275014T_Latest</vt:lpstr>
      <vt:lpstr>A126275018A</vt:lpstr>
      <vt:lpstr>A126275018A_Data</vt:lpstr>
      <vt:lpstr>A126275018A_Latest</vt:lpstr>
      <vt:lpstr>A126275022T</vt:lpstr>
      <vt:lpstr>A126275022T_Data</vt:lpstr>
      <vt:lpstr>A126275022T_Latest</vt:lpstr>
      <vt:lpstr>A126275026A</vt:lpstr>
      <vt:lpstr>A126275026A_Data</vt:lpstr>
      <vt:lpstr>A126275026A_Latest</vt:lpstr>
      <vt:lpstr>A126275030T</vt:lpstr>
      <vt:lpstr>A126275030T_Data</vt:lpstr>
      <vt:lpstr>A126275030T_Latest</vt:lpstr>
      <vt:lpstr>A126275034A</vt:lpstr>
      <vt:lpstr>A126275034A_Data</vt:lpstr>
      <vt:lpstr>A126275034A_Latest</vt:lpstr>
      <vt:lpstr>A126275038K</vt:lpstr>
      <vt:lpstr>A126275038K_Data</vt:lpstr>
      <vt:lpstr>A126275038K_Latest</vt:lpstr>
      <vt:lpstr>A126275042A</vt:lpstr>
      <vt:lpstr>A126275042A_Data</vt:lpstr>
      <vt:lpstr>A126275042A_Latest</vt:lpstr>
      <vt:lpstr>A126275046K</vt:lpstr>
      <vt:lpstr>A126275046K_Data</vt:lpstr>
      <vt:lpstr>A126275046K_Latest</vt:lpstr>
      <vt:lpstr>A126275050A</vt:lpstr>
      <vt:lpstr>A126275050A_Data</vt:lpstr>
      <vt:lpstr>A126275050A_Latest</vt:lpstr>
      <vt:lpstr>A126275054K</vt:lpstr>
      <vt:lpstr>A126275054K_Data</vt:lpstr>
      <vt:lpstr>A126275054K_Latest</vt:lpstr>
      <vt:lpstr>A126275058V</vt:lpstr>
      <vt:lpstr>A126275058V_Data</vt:lpstr>
      <vt:lpstr>A126275058V_Latest</vt:lpstr>
      <vt:lpstr>A126275062K</vt:lpstr>
      <vt:lpstr>A126275062K_Data</vt:lpstr>
      <vt:lpstr>A126275062K_Latest</vt:lpstr>
      <vt:lpstr>A126275066V</vt:lpstr>
      <vt:lpstr>A126275066V_Data</vt:lpstr>
      <vt:lpstr>A126275066V_Latest</vt:lpstr>
      <vt:lpstr>A126275070K</vt:lpstr>
      <vt:lpstr>A126275070K_Data</vt:lpstr>
      <vt:lpstr>A126275070K_Latest</vt:lpstr>
      <vt:lpstr>A126275074V</vt:lpstr>
      <vt:lpstr>A126275074V_Data</vt:lpstr>
      <vt:lpstr>A126275074V_Latest</vt:lpstr>
      <vt:lpstr>A126275078C</vt:lpstr>
      <vt:lpstr>A126275078C_Data</vt:lpstr>
      <vt:lpstr>A126275078C_Latest</vt:lpstr>
      <vt:lpstr>A126275082V</vt:lpstr>
      <vt:lpstr>A126275082V_Data</vt:lpstr>
      <vt:lpstr>A126275082V_Latest</vt:lpstr>
      <vt:lpstr>A126275086C</vt:lpstr>
      <vt:lpstr>A126275086C_Data</vt:lpstr>
      <vt:lpstr>A126275086C_Latest</vt:lpstr>
      <vt:lpstr>A126275090V</vt:lpstr>
      <vt:lpstr>A126275090V_Data</vt:lpstr>
      <vt:lpstr>A126275090V_Latest</vt:lpstr>
      <vt:lpstr>A126275094C</vt:lpstr>
      <vt:lpstr>A126275094C_Data</vt:lpstr>
      <vt:lpstr>A126275094C_Latest</vt:lpstr>
      <vt:lpstr>A126275098L</vt:lpstr>
      <vt:lpstr>A126275098L_Data</vt:lpstr>
      <vt:lpstr>A126275098L_Latest</vt:lpstr>
      <vt:lpstr>A126275102T</vt:lpstr>
      <vt:lpstr>A126275102T_Data</vt:lpstr>
      <vt:lpstr>A126275102T_Latest</vt:lpstr>
      <vt:lpstr>A126275106A</vt:lpstr>
      <vt:lpstr>A126275106A_Data</vt:lpstr>
      <vt:lpstr>A126275106A_Latest</vt:lpstr>
      <vt:lpstr>A126275110T</vt:lpstr>
      <vt:lpstr>A126275110T_Data</vt:lpstr>
      <vt:lpstr>A126275110T_Latest</vt:lpstr>
      <vt:lpstr>A126275114A</vt:lpstr>
      <vt:lpstr>A126275114A_Data</vt:lpstr>
      <vt:lpstr>A126275114A_Latest</vt:lpstr>
      <vt:lpstr>A126275118K</vt:lpstr>
      <vt:lpstr>A126275118K_Data</vt:lpstr>
      <vt:lpstr>A126275118K_Latest</vt:lpstr>
      <vt:lpstr>A126275122A</vt:lpstr>
      <vt:lpstr>A126275122A_Data</vt:lpstr>
      <vt:lpstr>A126275122A_Latest</vt:lpstr>
      <vt:lpstr>A126275126K</vt:lpstr>
      <vt:lpstr>A126275126K_Data</vt:lpstr>
      <vt:lpstr>A126275126K_Latest</vt:lpstr>
      <vt:lpstr>A126275130A</vt:lpstr>
      <vt:lpstr>A126275130A_Data</vt:lpstr>
      <vt:lpstr>A126275130A_Latest</vt:lpstr>
      <vt:lpstr>A126275134K</vt:lpstr>
      <vt:lpstr>A126275134K_Data</vt:lpstr>
      <vt:lpstr>A126275134K_Latest</vt:lpstr>
      <vt:lpstr>A126275138V</vt:lpstr>
      <vt:lpstr>A126275138V_Data</vt:lpstr>
      <vt:lpstr>A126275138V_Latest</vt:lpstr>
      <vt:lpstr>A126275142K</vt:lpstr>
      <vt:lpstr>A126275142K_Data</vt:lpstr>
      <vt:lpstr>A126275142K_Latest</vt:lpstr>
      <vt:lpstr>A126275146V</vt:lpstr>
      <vt:lpstr>A126275146V_Data</vt:lpstr>
      <vt:lpstr>A126275146V_Latest</vt:lpstr>
      <vt:lpstr>A126275150K</vt:lpstr>
      <vt:lpstr>A126275150K_Data</vt:lpstr>
      <vt:lpstr>A126275150K_Latest</vt:lpstr>
      <vt:lpstr>A126275154V</vt:lpstr>
      <vt:lpstr>A126275154V_Data</vt:lpstr>
      <vt:lpstr>A126275154V_Latest</vt:lpstr>
      <vt:lpstr>A126275158C</vt:lpstr>
      <vt:lpstr>A126275158C_Data</vt:lpstr>
      <vt:lpstr>A126275158C_Latest</vt:lpstr>
      <vt:lpstr>A126275162V</vt:lpstr>
      <vt:lpstr>A126275162V_Data</vt:lpstr>
      <vt:lpstr>A126275162V_Latest</vt:lpstr>
      <vt:lpstr>A126275166C</vt:lpstr>
      <vt:lpstr>A126275166C_Data</vt:lpstr>
      <vt:lpstr>A126275166C_Latest</vt:lpstr>
      <vt:lpstr>A126275170V</vt:lpstr>
      <vt:lpstr>A126275170V_Data</vt:lpstr>
      <vt:lpstr>A126275170V_Latest</vt:lpstr>
      <vt:lpstr>A126275174C</vt:lpstr>
      <vt:lpstr>A126275174C_Data</vt:lpstr>
      <vt:lpstr>A126275174C_Latest</vt:lpstr>
      <vt:lpstr>A126275178L</vt:lpstr>
      <vt:lpstr>A126275178L_Data</vt:lpstr>
      <vt:lpstr>A126275178L_Latest</vt:lpstr>
      <vt:lpstr>A126275182C</vt:lpstr>
      <vt:lpstr>A126275182C_Data</vt:lpstr>
      <vt:lpstr>A126275182C_Latest</vt:lpstr>
      <vt:lpstr>A126275186L</vt:lpstr>
      <vt:lpstr>A126275186L_Data</vt:lpstr>
      <vt:lpstr>A126275186L_Latest</vt:lpstr>
      <vt:lpstr>A126275190C</vt:lpstr>
      <vt:lpstr>A126275190C_Data</vt:lpstr>
      <vt:lpstr>A126275190C_Latest</vt:lpstr>
      <vt:lpstr>A126275194L</vt:lpstr>
      <vt:lpstr>A126275194L_Data</vt:lpstr>
      <vt:lpstr>A126275194L_Latest</vt:lpstr>
      <vt:lpstr>A126275198W</vt:lpstr>
      <vt:lpstr>A126275198W_Data</vt:lpstr>
      <vt:lpstr>A126275198W_Latest</vt:lpstr>
      <vt:lpstr>A126275202A</vt:lpstr>
      <vt:lpstr>A126275202A_Data</vt:lpstr>
      <vt:lpstr>A126275202A_Latest</vt:lpstr>
      <vt:lpstr>A126275206K</vt:lpstr>
      <vt:lpstr>A126275206K_Data</vt:lpstr>
      <vt:lpstr>A126275206K_Latest</vt:lpstr>
      <vt:lpstr>A126275210A</vt:lpstr>
      <vt:lpstr>A126275210A_Data</vt:lpstr>
      <vt:lpstr>A126275210A_Latest</vt:lpstr>
      <vt:lpstr>A126275214K</vt:lpstr>
      <vt:lpstr>A126275214K_Data</vt:lpstr>
      <vt:lpstr>A126275214K_Latest</vt:lpstr>
      <vt:lpstr>A126275218V</vt:lpstr>
      <vt:lpstr>A126275218V_Data</vt:lpstr>
      <vt:lpstr>A126275218V_Latest</vt:lpstr>
      <vt:lpstr>A126275222K</vt:lpstr>
      <vt:lpstr>A126275222K_Data</vt:lpstr>
      <vt:lpstr>A126275222K_Latest</vt:lpstr>
      <vt:lpstr>A126275226V</vt:lpstr>
      <vt:lpstr>A126275226V_Data</vt:lpstr>
      <vt:lpstr>A126275226V_Latest</vt:lpstr>
      <vt:lpstr>A126275230K</vt:lpstr>
      <vt:lpstr>A126275230K_Data</vt:lpstr>
      <vt:lpstr>A126275230K_Latest</vt:lpstr>
      <vt:lpstr>A126275234V</vt:lpstr>
      <vt:lpstr>A126275234V_Data</vt:lpstr>
      <vt:lpstr>A126275234V_Latest</vt:lpstr>
      <vt:lpstr>A126275238C</vt:lpstr>
      <vt:lpstr>A126275238C_Data</vt:lpstr>
      <vt:lpstr>A126275238C_Latest</vt:lpstr>
      <vt:lpstr>A126275242V</vt:lpstr>
      <vt:lpstr>A126275242V_Data</vt:lpstr>
      <vt:lpstr>A126275242V_Latest</vt:lpstr>
      <vt:lpstr>A126275246C</vt:lpstr>
      <vt:lpstr>A126275246C_Data</vt:lpstr>
      <vt:lpstr>A126275246C_Latest</vt:lpstr>
      <vt:lpstr>A126275250V</vt:lpstr>
      <vt:lpstr>A126275250V_Data</vt:lpstr>
      <vt:lpstr>A126275250V_Latest</vt:lpstr>
      <vt:lpstr>A126275254C</vt:lpstr>
      <vt:lpstr>A126275254C_Data</vt:lpstr>
      <vt:lpstr>A126275254C_Latest</vt:lpstr>
      <vt:lpstr>A126275258L</vt:lpstr>
      <vt:lpstr>A126275258L_Data</vt:lpstr>
      <vt:lpstr>A126275258L_Latest</vt:lpstr>
      <vt:lpstr>A126275262C</vt:lpstr>
      <vt:lpstr>A126275262C_Data</vt:lpstr>
      <vt:lpstr>A126275262C_Latest</vt:lpstr>
      <vt:lpstr>A126275266L</vt:lpstr>
      <vt:lpstr>A126275266L_Data</vt:lpstr>
      <vt:lpstr>A126275266L_Latest</vt:lpstr>
      <vt:lpstr>A126275270C</vt:lpstr>
      <vt:lpstr>A126275270C_Data</vt:lpstr>
      <vt:lpstr>A126275270C_Latest</vt:lpstr>
      <vt:lpstr>A126275274L</vt:lpstr>
      <vt:lpstr>A126275274L_Data</vt:lpstr>
      <vt:lpstr>A126275274L_Latest</vt:lpstr>
      <vt:lpstr>A126275278W</vt:lpstr>
      <vt:lpstr>A126275278W_Data</vt:lpstr>
      <vt:lpstr>A126275278W_Latest</vt:lpstr>
      <vt:lpstr>A126275282L</vt:lpstr>
      <vt:lpstr>A126275282L_Data</vt:lpstr>
      <vt:lpstr>A126275282L_Latest</vt:lpstr>
      <vt:lpstr>A126275286W</vt:lpstr>
      <vt:lpstr>A126275286W_Data</vt:lpstr>
      <vt:lpstr>A126275286W_Latest</vt:lpstr>
      <vt:lpstr>A126275290L</vt:lpstr>
      <vt:lpstr>A126275290L_Data</vt:lpstr>
      <vt:lpstr>A126275290L_Latest</vt:lpstr>
      <vt:lpstr>A126275294W</vt:lpstr>
      <vt:lpstr>A126275294W_Data</vt:lpstr>
      <vt:lpstr>A126275294W_Latest</vt:lpstr>
      <vt:lpstr>A126275298F</vt:lpstr>
      <vt:lpstr>A126275298F_Data</vt:lpstr>
      <vt:lpstr>A126275298F_Latest</vt:lpstr>
      <vt:lpstr>A126275302K</vt:lpstr>
      <vt:lpstr>A126275302K_Data</vt:lpstr>
      <vt:lpstr>A126275302K_Latest</vt:lpstr>
      <vt:lpstr>A126275306V</vt:lpstr>
      <vt:lpstr>A126275306V_Data</vt:lpstr>
      <vt:lpstr>A126275306V_Latest</vt:lpstr>
      <vt:lpstr>A126275310K</vt:lpstr>
      <vt:lpstr>A126275310K_Data</vt:lpstr>
      <vt:lpstr>A126275310K_Latest</vt:lpstr>
      <vt:lpstr>A126275314V</vt:lpstr>
      <vt:lpstr>A126275314V_Data</vt:lpstr>
      <vt:lpstr>A126275314V_Latest</vt:lpstr>
      <vt:lpstr>A126275318C</vt:lpstr>
      <vt:lpstr>A126275318C_Data</vt:lpstr>
      <vt:lpstr>A126275318C_Latest</vt:lpstr>
      <vt:lpstr>A126275322V</vt:lpstr>
      <vt:lpstr>A126275322V_Data</vt:lpstr>
      <vt:lpstr>A126275322V_Latest</vt:lpstr>
      <vt:lpstr>A126275326C</vt:lpstr>
      <vt:lpstr>A126275326C_Data</vt:lpstr>
      <vt:lpstr>A126275326C_Latest</vt:lpstr>
      <vt:lpstr>A126275330V</vt:lpstr>
      <vt:lpstr>A126275330V_Data</vt:lpstr>
      <vt:lpstr>A126275330V_Latest</vt:lpstr>
      <vt:lpstr>A126275334C</vt:lpstr>
      <vt:lpstr>A126275334C_Data</vt:lpstr>
      <vt:lpstr>A126275334C_Latest</vt:lpstr>
      <vt:lpstr>A126275338L</vt:lpstr>
      <vt:lpstr>A126275338L_Data</vt:lpstr>
      <vt:lpstr>A126275338L_Latest</vt:lpstr>
      <vt:lpstr>A126275342C</vt:lpstr>
      <vt:lpstr>A126275342C_Data</vt:lpstr>
      <vt:lpstr>A126275342C_Latest</vt:lpstr>
      <vt:lpstr>A126275346L</vt:lpstr>
      <vt:lpstr>A126275346L_Data</vt:lpstr>
      <vt:lpstr>A126275346L_Latest</vt:lpstr>
      <vt:lpstr>A126275350C</vt:lpstr>
      <vt:lpstr>A126275350C_Data</vt:lpstr>
      <vt:lpstr>A126275350C_Latest</vt:lpstr>
      <vt:lpstr>A126275354L</vt:lpstr>
      <vt:lpstr>A126275354L_Data</vt:lpstr>
      <vt:lpstr>A126275354L_Latest</vt:lpstr>
      <vt:lpstr>A126275358W</vt:lpstr>
      <vt:lpstr>A126275358W_Data</vt:lpstr>
      <vt:lpstr>A126275358W_Latest</vt:lpstr>
      <vt:lpstr>A126275362L</vt:lpstr>
      <vt:lpstr>A126275362L_Data</vt:lpstr>
      <vt:lpstr>A126275362L_Latest</vt:lpstr>
      <vt:lpstr>A126275366W</vt:lpstr>
      <vt:lpstr>A126275366W_Data</vt:lpstr>
      <vt:lpstr>A126275366W_Latest</vt:lpstr>
      <vt:lpstr>A126275370L</vt:lpstr>
      <vt:lpstr>A126275370L_Data</vt:lpstr>
      <vt:lpstr>A126275370L_Latest</vt:lpstr>
      <vt:lpstr>A126275374W</vt:lpstr>
      <vt:lpstr>A126275374W_Data</vt:lpstr>
      <vt:lpstr>A126275374W_Latest</vt:lpstr>
      <vt:lpstr>A126275378F</vt:lpstr>
      <vt:lpstr>A126275378F_Data</vt:lpstr>
      <vt:lpstr>A126275378F_Latest</vt:lpstr>
      <vt:lpstr>A126275382W</vt:lpstr>
      <vt:lpstr>A126275382W_Data</vt:lpstr>
      <vt:lpstr>A126275382W_Latest</vt:lpstr>
      <vt:lpstr>A126275386F</vt:lpstr>
      <vt:lpstr>A126275386F_Data</vt:lpstr>
      <vt:lpstr>A126275386F_Latest</vt:lpstr>
      <vt:lpstr>A126275390W</vt:lpstr>
      <vt:lpstr>A126275390W_Data</vt:lpstr>
      <vt:lpstr>A126275390W_Latest</vt:lpstr>
      <vt:lpstr>A126275394F</vt:lpstr>
      <vt:lpstr>A126275394F_Data</vt:lpstr>
      <vt:lpstr>A126275394F_Latest</vt:lpstr>
      <vt:lpstr>A126275398R</vt:lpstr>
      <vt:lpstr>A126275398R_Data</vt:lpstr>
      <vt:lpstr>A126275398R_Latest</vt:lpstr>
      <vt:lpstr>A126275402V</vt:lpstr>
      <vt:lpstr>A126275402V_Data</vt:lpstr>
      <vt:lpstr>A126275402V_Latest</vt:lpstr>
      <vt:lpstr>A126275406C</vt:lpstr>
      <vt:lpstr>A126275406C_Data</vt:lpstr>
      <vt:lpstr>A126275406C_Latest</vt:lpstr>
      <vt:lpstr>A126275410V</vt:lpstr>
      <vt:lpstr>A126275410V_Data</vt:lpstr>
      <vt:lpstr>A126275410V_Latest</vt:lpstr>
      <vt:lpstr>A126275414C</vt:lpstr>
      <vt:lpstr>A126275414C_Data</vt:lpstr>
      <vt:lpstr>A126275414C_Latest</vt:lpstr>
      <vt:lpstr>A126275418L</vt:lpstr>
      <vt:lpstr>A126275418L_Data</vt:lpstr>
      <vt:lpstr>A126275418L_Latest</vt:lpstr>
      <vt:lpstr>A126275422C</vt:lpstr>
      <vt:lpstr>A126275422C_Data</vt:lpstr>
      <vt:lpstr>A126275422C_Latest</vt:lpstr>
      <vt:lpstr>A126275426L</vt:lpstr>
      <vt:lpstr>A126275426L_Data</vt:lpstr>
      <vt:lpstr>A126275426L_Latest</vt:lpstr>
      <vt:lpstr>A126275430C</vt:lpstr>
      <vt:lpstr>A126275430C_Data</vt:lpstr>
      <vt:lpstr>A126275430C_Latest</vt:lpstr>
      <vt:lpstr>A126275434L</vt:lpstr>
      <vt:lpstr>A126275434L_Data</vt:lpstr>
      <vt:lpstr>A126275434L_Latest</vt:lpstr>
      <vt:lpstr>A126275438W</vt:lpstr>
      <vt:lpstr>A126275438W_Data</vt:lpstr>
      <vt:lpstr>A126275438W_Latest</vt:lpstr>
      <vt:lpstr>A126275442L</vt:lpstr>
      <vt:lpstr>A126275442L_Data</vt:lpstr>
      <vt:lpstr>A126275442L_Latest</vt:lpstr>
      <vt:lpstr>A126275446W</vt:lpstr>
      <vt:lpstr>A126275446W_Data</vt:lpstr>
      <vt:lpstr>A126275446W_Latest</vt:lpstr>
      <vt:lpstr>A126275450L</vt:lpstr>
      <vt:lpstr>A126275450L_Data</vt:lpstr>
      <vt:lpstr>A126275450L_Latest</vt:lpstr>
      <vt:lpstr>A126275454W</vt:lpstr>
      <vt:lpstr>A126275454W_Data</vt:lpstr>
      <vt:lpstr>A126275454W_Latest</vt:lpstr>
      <vt:lpstr>A126275458F</vt:lpstr>
      <vt:lpstr>A126275458F_Data</vt:lpstr>
      <vt:lpstr>A126275458F_Latest</vt:lpstr>
      <vt:lpstr>A126275462W</vt:lpstr>
      <vt:lpstr>A126275462W_Data</vt:lpstr>
      <vt:lpstr>A126275462W_Latest</vt:lpstr>
      <vt:lpstr>A126275466F</vt:lpstr>
      <vt:lpstr>A126275466F_Data</vt:lpstr>
      <vt:lpstr>A126275466F_Latest</vt:lpstr>
      <vt:lpstr>A126275470W</vt:lpstr>
      <vt:lpstr>A126275470W_Data</vt:lpstr>
      <vt:lpstr>A126275470W_Latest</vt:lpstr>
      <vt:lpstr>A126275474F</vt:lpstr>
      <vt:lpstr>A126275474F_Data</vt:lpstr>
      <vt:lpstr>A126275474F_Latest</vt:lpstr>
      <vt:lpstr>A126275478R</vt:lpstr>
      <vt:lpstr>A126275478R_Data</vt:lpstr>
      <vt:lpstr>A126275478R_Latest</vt:lpstr>
      <vt:lpstr>A126275482F</vt:lpstr>
      <vt:lpstr>A126275482F_Data</vt:lpstr>
      <vt:lpstr>A126275482F_Latest</vt:lpstr>
      <vt:lpstr>A126275486R</vt:lpstr>
      <vt:lpstr>A126275486R_Data</vt:lpstr>
      <vt:lpstr>A126275486R_Latest</vt:lpstr>
      <vt:lpstr>A126275490F</vt:lpstr>
      <vt:lpstr>A126275490F_Data</vt:lpstr>
      <vt:lpstr>A126275490F_Latest</vt:lpstr>
      <vt:lpstr>A126275494R</vt:lpstr>
      <vt:lpstr>A126275494R_Data</vt:lpstr>
      <vt:lpstr>A126275494R_Latest</vt:lpstr>
      <vt:lpstr>A126275498X</vt:lpstr>
      <vt:lpstr>A126275498X_Data</vt:lpstr>
      <vt:lpstr>A126275498X_Latest</vt:lpstr>
      <vt:lpstr>A126275502C</vt:lpstr>
      <vt:lpstr>A126275502C_Data</vt:lpstr>
      <vt:lpstr>A126275502C_Latest</vt:lpstr>
      <vt:lpstr>A126275506L</vt:lpstr>
      <vt:lpstr>A126275506L_Data</vt:lpstr>
      <vt:lpstr>A126275506L_Latest</vt:lpstr>
      <vt:lpstr>A126275510C</vt:lpstr>
      <vt:lpstr>A126275510C_Data</vt:lpstr>
      <vt:lpstr>A126275510C_Latest</vt:lpstr>
      <vt:lpstr>A126275514L</vt:lpstr>
      <vt:lpstr>A126275514L_Data</vt:lpstr>
      <vt:lpstr>A126275514L_Latest</vt:lpstr>
      <vt:lpstr>A126275518W</vt:lpstr>
      <vt:lpstr>A126275518W_Data</vt:lpstr>
      <vt:lpstr>A126275518W_Latest</vt:lpstr>
      <vt:lpstr>A126275522L</vt:lpstr>
      <vt:lpstr>A126275522L_Data</vt:lpstr>
      <vt:lpstr>A126275522L_Latest</vt:lpstr>
      <vt:lpstr>A126275526W</vt:lpstr>
      <vt:lpstr>A126275526W_Data</vt:lpstr>
      <vt:lpstr>A126275526W_Latest</vt:lpstr>
      <vt:lpstr>A126275530L</vt:lpstr>
      <vt:lpstr>A126275530L_Data</vt:lpstr>
      <vt:lpstr>A126275530L_Latest</vt:lpstr>
      <vt:lpstr>A126275534W</vt:lpstr>
      <vt:lpstr>A126275534W_Data</vt:lpstr>
      <vt:lpstr>A126275534W_Latest</vt:lpstr>
      <vt:lpstr>A126275538F</vt:lpstr>
      <vt:lpstr>A126275538F_Data</vt:lpstr>
      <vt:lpstr>A126275538F_Latest</vt:lpstr>
      <vt:lpstr>A126275542W</vt:lpstr>
      <vt:lpstr>A126275542W_Data</vt:lpstr>
      <vt:lpstr>A126275542W_Latest</vt:lpstr>
      <vt:lpstr>A126275546F</vt:lpstr>
      <vt:lpstr>A126275546F_Data</vt:lpstr>
      <vt:lpstr>A126275546F_Latest</vt:lpstr>
      <vt:lpstr>A126275550W</vt:lpstr>
      <vt:lpstr>A126275550W_Data</vt:lpstr>
      <vt:lpstr>A126275550W_Latest</vt:lpstr>
      <vt:lpstr>A126275554F</vt:lpstr>
      <vt:lpstr>A126275554F_Data</vt:lpstr>
      <vt:lpstr>A126275554F_Latest</vt:lpstr>
      <vt:lpstr>A126275558R</vt:lpstr>
      <vt:lpstr>A126275558R_Data</vt:lpstr>
      <vt:lpstr>A126275558R_Latest</vt:lpstr>
      <vt:lpstr>A126275562F</vt:lpstr>
      <vt:lpstr>A126275562F_Data</vt:lpstr>
      <vt:lpstr>A126275562F_Latest</vt:lpstr>
      <vt:lpstr>A126275566R</vt:lpstr>
      <vt:lpstr>A126275566R_Data</vt:lpstr>
      <vt:lpstr>A126275566R_Latest</vt:lpstr>
      <vt:lpstr>A126275570F</vt:lpstr>
      <vt:lpstr>A126275570F_Data</vt:lpstr>
      <vt:lpstr>A126275570F_Latest</vt:lpstr>
      <vt:lpstr>A126275574R</vt:lpstr>
      <vt:lpstr>A126275574R_Data</vt:lpstr>
      <vt:lpstr>A126275574R_Latest</vt:lpstr>
      <vt:lpstr>A126275578X</vt:lpstr>
      <vt:lpstr>A126275578X_Data</vt:lpstr>
      <vt:lpstr>A126275578X_Latest</vt:lpstr>
      <vt:lpstr>A126275582R</vt:lpstr>
      <vt:lpstr>A126275582R_Data</vt:lpstr>
      <vt:lpstr>A126275582R_Latest</vt:lpstr>
      <vt:lpstr>A126275586X</vt:lpstr>
      <vt:lpstr>A126275586X_Data</vt:lpstr>
      <vt:lpstr>A126275586X_Latest</vt:lpstr>
      <vt:lpstr>A126275590R</vt:lpstr>
      <vt:lpstr>A126275590R_Data</vt:lpstr>
      <vt:lpstr>A126275590R_Latest</vt:lpstr>
      <vt:lpstr>A126275594X</vt:lpstr>
      <vt:lpstr>A126275594X_Data</vt:lpstr>
      <vt:lpstr>A126275594X_Latest</vt:lpstr>
      <vt:lpstr>A126275598J</vt:lpstr>
      <vt:lpstr>A126275598J_Data</vt:lpstr>
      <vt:lpstr>A126275598J_Latest</vt:lpstr>
      <vt:lpstr>A126275602L</vt:lpstr>
      <vt:lpstr>A126275602L_Data</vt:lpstr>
      <vt:lpstr>A126275602L_Latest</vt:lpstr>
      <vt:lpstr>A126275606W</vt:lpstr>
      <vt:lpstr>A126275606W_Data</vt:lpstr>
      <vt:lpstr>A126275606W_Latest</vt:lpstr>
      <vt:lpstr>A126275610L</vt:lpstr>
      <vt:lpstr>A126275610L_Data</vt:lpstr>
      <vt:lpstr>A126275610L_Latest</vt:lpstr>
      <vt:lpstr>A126275614W</vt:lpstr>
      <vt:lpstr>A126275614W_Data</vt:lpstr>
      <vt:lpstr>A126275614W_Latest</vt:lpstr>
      <vt:lpstr>A126275618F</vt:lpstr>
      <vt:lpstr>A126275618F_Data</vt:lpstr>
      <vt:lpstr>A126275618F_Latest</vt:lpstr>
      <vt:lpstr>A126275622W</vt:lpstr>
      <vt:lpstr>A126275622W_Data</vt:lpstr>
      <vt:lpstr>A126275622W_Latest</vt:lpstr>
      <vt:lpstr>A126275626F</vt:lpstr>
      <vt:lpstr>A126275626F_Data</vt:lpstr>
      <vt:lpstr>A126275626F_Latest</vt:lpstr>
      <vt:lpstr>A126275630W</vt:lpstr>
      <vt:lpstr>A126275630W_Data</vt:lpstr>
      <vt:lpstr>A126275630W_Latest</vt:lpstr>
      <vt:lpstr>A126275634F</vt:lpstr>
      <vt:lpstr>A126275634F_Data</vt:lpstr>
      <vt:lpstr>A126275634F_Latest</vt:lpstr>
      <vt:lpstr>A126275638R</vt:lpstr>
      <vt:lpstr>A126275638R_Data</vt:lpstr>
      <vt:lpstr>A126275638R_Latest</vt:lpstr>
      <vt:lpstr>A126275642F</vt:lpstr>
      <vt:lpstr>A126275642F_Data</vt:lpstr>
      <vt:lpstr>A126275642F_Latest</vt:lpstr>
      <vt:lpstr>A126275646R</vt:lpstr>
      <vt:lpstr>A126275646R_Data</vt:lpstr>
      <vt:lpstr>A126275646R_Latest</vt:lpstr>
      <vt:lpstr>A126275650F</vt:lpstr>
      <vt:lpstr>A126275650F_Data</vt:lpstr>
      <vt:lpstr>A126275650F_Latest</vt:lpstr>
      <vt:lpstr>A126275654R</vt:lpstr>
      <vt:lpstr>A126275654R_Data</vt:lpstr>
      <vt:lpstr>A126275654R_Latest</vt:lpstr>
      <vt:lpstr>A126275658X</vt:lpstr>
      <vt:lpstr>A126275658X_Data</vt:lpstr>
      <vt:lpstr>A126275658X_Latest</vt:lpstr>
      <vt:lpstr>A126275662R</vt:lpstr>
      <vt:lpstr>A126275662R_Data</vt:lpstr>
      <vt:lpstr>A126275662R_Latest</vt:lpstr>
      <vt:lpstr>A126275666X</vt:lpstr>
      <vt:lpstr>A126275666X_Data</vt:lpstr>
      <vt:lpstr>A126275666X_Latest</vt:lpstr>
      <vt:lpstr>A126275670R</vt:lpstr>
      <vt:lpstr>A126275670R_Data</vt:lpstr>
      <vt:lpstr>A126275670R_Latest</vt:lpstr>
      <vt:lpstr>A126275674X</vt:lpstr>
      <vt:lpstr>A126275674X_Data</vt:lpstr>
      <vt:lpstr>A126275674X_Latest</vt:lpstr>
      <vt:lpstr>A126275678J</vt:lpstr>
      <vt:lpstr>A126275678J_Data</vt:lpstr>
      <vt:lpstr>A126275678J_Latest</vt:lpstr>
      <vt:lpstr>A126275682X</vt:lpstr>
      <vt:lpstr>A126275682X_Data</vt:lpstr>
      <vt:lpstr>A126275682X_Latest</vt:lpstr>
      <vt:lpstr>A126275686J</vt:lpstr>
      <vt:lpstr>A126275686J_Data</vt:lpstr>
      <vt:lpstr>A126275686J_Latest</vt:lpstr>
      <vt:lpstr>A126275690X</vt:lpstr>
      <vt:lpstr>A126275690X_Data</vt:lpstr>
      <vt:lpstr>A126275690X_Latest</vt:lpstr>
      <vt:lpstr>A126275694J</vt:lpstr>
      <vt:lpstr>A126275694J_Data</vt:lpstr>
      <vt:lpstr>A126275694J_Latest</vt:lpstr>
      <vt:lpstr>A126275698T</vt:lpstr>
      <vt:lpstr>A126275698T_Data</vt:lpstr>
      <vt:lpstr>A126275698T_Latest</vt:lpstr>
      <vt:lpstr>A126275702W</vt:lpstr>
      <vt:lpstr>A126275702W_Data</vt:lpstr>
      <vt:lpstr>A126275702W_Latest</vt:lpstr>
      <vt:lpstr>A126275706F</vt:lpstr>
      <vt:lpstr>A126275706F_Data</vt:lpstr>
      <vt:lpstr>A126275706F_Latest</vt:lpstr>
      <vt:lpstr>A126275710W</vt:lpstr>
      <vt:lpstr>A126275710W_Data</vt:lpstr>
      <vt:lpstr>A126275710W_Latest</vt:lpstr>
      <vt:lpstr>A126275714F</vt:lpstr>
      <vt:lpstr>A126275714F_Data</vt:lpstr>
      <vt:lpstr>A126275714F_Latest</vt:lpstr>
      <vt:lpstr>A126275718R</vt:lpstr>
      <vt:lpstr>A126275718R_Data</vt:lpstr>
      <vt:lpstr>A126275718R_Latest</vt:lpstr>
      <vt:lpstr>A126275722F</vt:lpstr>
      <vt:lpstr>A126275722F_Data</vt:lpstr>
      <vt:lpstr>A126275722F_Latest</vt:lpstr>
      <vt:lpstr>A126275726R</vt:lpstr>
      <vt:lpstr>A126275726R_Data</vt:lpstr>
      <vt:lpstr>A126275726R_Latest</vt:lpstr>
      <vt:lpstr>A126275730F</vt:lpstr>
      <vt:lpstr>A126275730F_Data</vt:lpstr>
      <vt:lpstr>A126275730F_Latest</vt:lpstr>
      <vt:lpstr>A126275734R</vt:lpstr>
      <vt:lpstr>A126275734R_Data</vt:lpstr>
      <vt:lpstr>A126275734R_Latest</vt:lpstr>
      <vt:lpstr>A126275738X</vt:lpstr>
      <vt:lpstr>A126275738X_Data</vt:lpstr>
      <vt:lpstr>A126275738X_Latest</vt:lpstr>
      <vt:lpstr>A126275742R</vt:lpstr>
      <vt:lpstr>A126275742R_Data</vt:lpstr>
      <vt:lpstr>A126275742R_Latest</vt:lpstr>
      <vt:lpstr>A126275746X</vt:lpstr>
      <vt:lpstr>A126275746X_Data</vt:lpstr>
      <vt:lpstr>A126275746X_Latest</vt:lpstr>
      <vt:lpstr>A126275750R</vt:lpstr>
      <vt:lpstr>A126275750R_Data</vt:lpstr>
      <vt:lpstr>A126275750R_Latest</vt:lpstr>
      <vt:lpstr>A126275754X</vt:lpstr>
      <vt:lpstr>A126275754X_Data</vt:lpstr>
      <vt:lpstr>A126275754X_Latest</vt:lpstr>
      <vt:lpstr>A126275758J</vt:lpstr>
      <vt:lpstr>A126275758J_Data</vt:lpstr>
      <vt:lpstr>A126275758J_Latest</vt:lpstr>
      <vt:lpstr>A126275762X</vt:lpstr>
      <vt:lpstr>A126275762X_Data</vt:lpstr>
      <vt:lpstr>A126275762X_Latest</vt:lpstr>
      <vt:lpstr>A126275766J</vt:lpstr>
      <vt:lpstr>A126275766J_Data</vt:lpstr>
      <vt:lpstr>A126275766J_Latest</vt:lpstr>
      <vt:lpstr>A126275770X</vt:lpstr>
      <vt:lpstr>A126275770X_Data</vt:lpstr>
      <vt:lpstr>A126275770X_Latest</vt:lpstr>
      <vt:lpstr>A126275774J</vt:lpstr>
      <vt:lpstr>A126275774J_Data</vt:lpstr>
      <vt:lpstr>A126275774J_Latest</vt:lpstr>
      <vt:lpstr>A126275778T</vt:lpstr>
      <vt:lpstr>A126275778T_Data</vt:lpstr>
      <vt:lpstr>A126275778T_Latest</vt:lpstr>
      <vt:lpstr>A126275782J</vt:lpstr>
      <vt:lpstr>A126275782J_Data</vt:lpstr>
      <vt:lpstr>A126275782J_Latest</vt:lpstr>
      <vt:lpstr>A126275786T</vt:lpstr>
      <vt:lpstr>A126275786T_Data</vt:lpstr>
      <vt:lpstr>A126275786T_Latest</vt:lpstr>
      <vt:lpstr>A126275790J</vt:lpstr>
      <vt:lpstr>A126275790J_Data</vt:lpstr>
      <vt:lpstr>A126275790J_Latest</vt:lpstr>
      <vt:lpstr>A126275794T</vt:lpstr>
      <vt:lpstr>A126275794T_Data</vt:lpstr>
      <vt:lpstr>A126275794T_Latest</vt:lpstr>
      <vt:lpstr>A126275798A</vt:lpstr>
      <vt:lpstr>A126275798A_Data</vt:lpstr>
      <vt:lpstr>A126275798A_Latest</vt:lpstr>
      <vt:lpstr>A126275802F</vt:lpstr>
      <vt:lpstr>A126275802F_Data</vt:lpstr>
      <vt:lpstr>A126275802F_Latest</vt:lpstr>
      <vt:lpstr>A126275806R</vt:lpstr>
      <vt:lpstr>A126275806R_Data</vt:lpstr>
      <vt:lpstr>A126275806R_Latest</vt:lpstr>
      <vt:lpstr>A126275810F</vt:lpstr>
      <vt:lpstr>A126275810F_Data</vt:lpstr>
      <vt:lpstr>A126275810F_Latest</vt:lpstr>
      <vt:lpstr>A126275814R</vt:lpstr>
      <vt:lpstr>A126275814R_Data</vt:lpstr>
      <vt:lpstr>A126275814R_Latest</vt:lpstr>
      <vt:lpstr>A126275818X</vt:lpstr>
      <vt:lpstr>A126275818X_Data</vt:lpstr>
      <vt:lpstr>A126275818X_Latest</vt:lpstr>
      <vt:lpstr>A126275822R</vt:lpstr>
      <vt:lpstr>A126275822R_Data</vt:lpstr>
      <vt:lpstr>A126275822R_Latest</vt:lpstr>
      <vt:lpstr>A126275826X</vt:lpstr>
      <vt:lpstr>A126275826X_Data</vt:lpstr>
      <vt:lpstr>A126275826X_Latest</vt:lpstr>
      <vt:lpstr>A126275830R</vt:lpstr>
      <vt:lpstr>A126275830R_Data</vt:lpstr>
      <vt:lpstr>A126275830R_Latest</vt:lpstr>
      <vt:lpstr>A126275834X</vt:lpstr>
      <vt:lpstr>A126275834X_Data</vt:lpstr>
      <vt:lpstr>A126275834X_Latest</vt:lpstr>
      <vt:lpstr>A126275838J</vt:lpstr>
      <vt:lpstr>A126275838J_Data</vt:lpstr>
      <vt:lpstr>A126275838J_Latest</vt:lpstr>
      <vt:lpstr>A126275842X</vt:lpstr>
      <vt:lpstr>A126275842X_Data</vt:lpstr>
      <vt:lpstr>A126275842X_Latest</vt:lpstr>
      <vt:lpstr>A126275846J</vt:lpstr>
      <vt:lpstr>A126275846J_Data</vt:lpstr>
      <vt:lpstr>A126275846J_Latest</vt:lpstr>
      <vt:lpstr>A126275850X</vt:lpstr>
      <vt:lpstr>A126275850X_Data</vt:lpstr>
      <vt:lpstr>A126275850X_Latest</vt:lpstr>
      <vt:lpstr>A126275854J</vt:lpstr>
      <vt:lpstr>A126275854J_Data</vt:lpstr>
      <vt:lpstr>A126275854J_Latest</vt:lpstr>
      <vt:lpstr>A126277586K</vt:lpstr>
      <vt:lpstr>A126277586K_Data</vt:lpstr>
      <vt:lpstr>A126277586K_Latest</vt:lpstr>
      <vt:lpstr>A126277590A</vt:lpstr>
      <vt:lpstr>A126277590A_Data</vt:lpstr>
      <vt:lpstr>A126277590A_Latest</vt:lpstr>
      <vt:lpstr>A126277594K</vt:lpstr>
      <vt:lpstr>A126277594K_Data</vt:lpstr>
      <vt:lpstr>A126277594K_Latest</vt:lpstr>
      <vt:lpstr>A126277598V</vt:lpstr>
      <vt:lpstr>A126277598V_Data</vt:lpstr>
      <vt:lpstr>A126277598V_Latest</vt:lpstr>
      <vt:lpstr>A126277602X</vt:lpstr>
      <vt:lpstr>A126277602X_Data</vt:lpstr>
      <vt:lpstr>A126277602X_Latest</vt:lpstr>
      <vt:lpstr>A126277606J</vt:lpstr>
      <vt:lpstr>A126277606J_Data</vt:lpstr>
      <vt:lpstr>A126277606J_Latest</vt:lpstr>
      <vt:lpstr>A126277610X</vt:lpstr>
      <vt:lpstr>A126277610X_Data</vt:lpstr>
      <vt:lpstr>A126277610X_Latest</vt:lpstr>
      <vt:lpstr>A126277614J</vt:lpstr>
      <vt:lpstr>A126277614J_Data</vt:lpstr>
      <vt:lpstr>A126277614J_Latest</vt:lpstr>
      <vt:lpstr>A126277618T</vt:lpstr>
      <vt:lpstr>A126277618T_Data</vt:lpstr>
      <vt:lpstr>A126277618T_Latest</vt:lpstr>
      <vt:lpstr>A126277622J</vt:lpstr>
      <vt:lpstr>A126277622J_Data</vt:lpstr>
      <vt:lpstr>A126277622J_Latest</vt:lpstr>
      <vt:lpstr>A126277626T</vt:lpstr>
      <vt:lpstr>A126277626T_Data</vt:lpstr>
      <vt:lpstr>A126277626T_Latest</vt:lpstr>
      <vt:lpstr>A126277630J</vt:lpstr>
      <vt:lpstr>A126277630J_Data</vt:lpstr>
      <vt:lpstr>A126277630J_Latest</vt:lpstr>
      <vt:lpstr>A126277634T</vt:lpstr>
      <vt:lpstr>A126277634T_Data</vt:lpstr>
      <vt:lpstr>A126277634T_Latest</vt:lpstr>
      <vt:lpstr>A126277638A</vt:lpstr>
      <vt:lpstr>A126277638A_Data</vt:lpstr>
      <vt:lpstr>A126277638A_Latest</vt:lpstr>
      <vt:lpstr>A126277642T</vt:lpstr>
      <vt:lpstr>A126277642T_Data</vt:lpstr>
      <vt:lpstr>A126277642T_Latest</vt:lpstr>
      <vt:lpstr>A126277646A</vt:lpstr>
      <vt:lpstr>A126277646A_Data</vt:lpstr>
      <vt:lpstr>A126277646A_Latest</vt:lpstr>
      <vt:lpstr>A126277650T</vt:lpstr>
      <vt:lpstr>A126277650T_Data</vt:lpstr>
      <vt:lpstr>A126277650T_Latest</vt:lpstr>
      <vt:lpstr>A126277654A</vt:lpstr>
      <vt:lpstr>A126277654A_Data</vt:lpstr>
      <vt:lpstr>A126277654A_Latest</vt:lpstr>
      <vt:lpstr>A126277658K</vt:lpstr>
      <vt:lpstr>A126277658K_Data</vt:lpstr>
      <vt:lpstr>A126277658K_Latest</vt:lpstr>
      <vt:lpstr>A126277662A</vt:lpstr>
      <vt:lpstr>A126277662A_Data</vt:lpstr>
      <vt:lpstr>A126277662A_Latest</vt:lpstr>
      <vt:lpstr>A126277666K</vt:lpstr>
      <vt:lpstr>A126277666K_Data</vt:lpstr>
      <vt:lpstr>A126277666K_Latest</vt:lpstr>
      <vt:lpstr>A126277670A</vt:lpstr>
      <vt:lpstr>A126277670A_Data</vt:lpstr>
      <vt:lpstr>A126277670A_Latest</vt:lpstr>
      <vt:lpstr>A126277674K</vt:lpstr>
      <vt:lpstr>A126277674K_Data</vt:lpstr>
      <vt:lpstr>A126277674K_Latest</vt:lpstr>
      <vt:lpstr>A126277678V</vt:lpstr>
      <vt:lpstr>A126277678V_Data</vt:lpstr>
      <vt:lpstr>A126277678V_Latest</vt:lpstr>
      <vt:lpstr>A126277682K</vt:lpstr>
      <vt:lpstr>A126277682K_Data</vt:lpstr>
      <vt:lpstr>A126277682K_Latest</vt:lpstr>
      <vt:lpstr>A126277686V</vt:lpstr>
      <vt:lpstr>A126277686V_Data</vt:lpstr>
      <vt:lpstr>A126277686V_Latest</vt:lpstr>
      <vt:lpstr>A126277690K</vt:lpstr>
      <vt:lpstr>A126277690K_Data</vt:lpstr>
      <vt:lpstr>A126277690K_Latest</vt:lpstr>
      <vt:lpstr>A126277694V</vt:lpstr>
      <vt:lpstr>A126277694V_Data</vt:lpstr>
      <vt:lpstr>A126277694V_Latest</vt:lpstr>
      <vt:lpstr>A126277698C</vt:lpstr>
      <vt:lpstr>A126277698C_Data</vt:lpstr>
      <vt:lpstr>A126277698C_Latest</vt:lpstr>
      <vt:lpstr>A126277702J</vt:lpstr>
      <vt:lpstr>A126277702J_Data</vt:lpstr>
      <vt:lpstr>A126277702J_Latest</vt:lpstr>
      <vt:lpstr>A126277706T</vt:lpstr>
      <vt:lpstr>A126277706T_Data</vt:lpstr>
      <vt:lpstr>A126277706T_Latest</vt:lpstr>
      <vt:lpstr>A126277710J</vt:lpstr>
      <vt:lpstr>A126277710J_Data</vt:lpstr>
      <vt:lpstr>A126277710J_Latest</vt:lpstr>
      <vt:lpstr>A126277714T</vt:lpstr>
      <vt:lpstr>A126277714T_Data</vt:lpstr>
      <vt:lpstr>A126277714T_Latest</vt:lpstr>
      <vt:lpstr>A126277718A</vt:lpstr>
      <vt:lpstr>A126277718A_Data</vt:lpstr>
      <vt:lpstr>A126277718A_Latest</vt:lpstr>
      <vt:lpstr>A126277722T</vt:lpstr>
      <vt:lpstr>A126277722T_Data</vt:lpstr>
      <vt:lpstr>A126277722T_Latest</vt:lpstr>
      <vt:lpstr>A126277726A</vt:lpstr>
      <vt:lpstr>A126277726A_Data</vt:lpstr>
      <vt:lpstr>A126277726A_Latest</vt:lpstr>
      <vt:lpstr>A126277730T</vt:lpstr>
      <vt:lpstr>A126277730T_Data</vt:lpstr>
      <vt:lpstr>A126277730T_Latest</vt:lpstr>
      <vt:lpstr>A126277734A</vt:lpstr>
      <vt:lpstr>A126277734A_Data</vt:lpstr>
      <vt:lpstr>A126277734A_Latest</vt:lpstr>
      <vt:lpstr>A126277738K</vt:lpstr>
      <vt:lpstr>A126277738K_Data</vt:lpstr>
      <vt:lpstr>A126277738K_Latest</vt:lpstr>
      <vt:lpstr>A126277742A</vt:lpstr>
      <vt:lpstr>A126277742A_Data</vt:lpstr>
      <vt:lpstr>A126277742A_Latest</vt:lpstr>
      <vt:lpstr>A126277746K</vt:lpstr>
      <vt:lpstr>A126277746K_Data</vt:lpstr>
      <vt:lpstr>A126277746K_Latest</vt:lpstr>
      <vt:lpstr>A126277750A</vt:lpstr>
      <vt:lpstr>A126277750A_Data</vt:lpstr>
      <vt:lpstr>A126277750A_Latest</vt:lpstr>
      <vt:lpstr>A126277754K</vt:lpstr>
      <vt:lpstr>A126277754K_Data</vt:lpstr>
      <vt:lpstr>A126277754K_Latest</vt:lpstr>
      <vt:lpstr>A126277758V</vt:lpstr>
      <vt:lpstr>A126277758V_Data</vt:lpstr>
      <vt:lpstr>A126277758V_Latest</vt:lpstr>
      <vt:lpstr>A126277762K</vt:lpstr>
      <vt:lpstr>A126277762K_Data</vt:lpstr>
      <vt:lpstr>A126277762K_Latest</vt:lpstr>
      <vt:lpstr>A126277766V</vt:lpstr>
      <vt:lpstr>A126277766V_Data</vt:lpstr>
      <vt:lpstr>A126277766V_Latest</vt:lpstr>
      <vt:lpstr>A126277770K</vt:lpstr>
      <vt:lpstr>A126277770K_Data</vt:lpstr>
      <vt:lpstr>A126277770K_Latest</vt:lpstr>
      <vt:lpstr>A126277774V</vt:lpstr>
      <vt:lpstr>A126277774V_Data</vt:lpstr>
      <vt:lpstr>A126277774V_Latest</vt:lpstr>
      <vt:lpstr>A126277778C</vt:lpstr>
      <vt:lpstr>A126277778C_Data</vt:lpstr>
      <vt:lpstr>A126277778C_Latest</vt:lpstr>
      <vt:lpstr>A126277782V</vt:lpstr>
      <vt:lpstr>A126277782V_Data</vt:lpstr>
      <vt:lpstr>A126277782V_Latest</vt:lpstr>
      <vt:lpstr>A126277786C</vt:lpstr>
      <vt:lpstr>A126277786C_Data</vt:lpstr>
      <vt:lpstr>A126277786C_Latest</vt:lpstr>
      <vt:lpstr>A126277790V</vt:lpstr>
      <vt:lpstr>A126277790V_Data</vt:lpstr>
      <vt:lpstr>A126277790V_Latest</vt:lpstr>
      <vt:lpstr>A126277794C</vt:lpstr>
      <vt:lpstr>A126277794C_Data</vt:lpstr>
      <vt:lpstr>A126277794C_Latest</vt:lpstr>
      <vt:lpstr>A126277798L</vt:lpstr>
      <vt:lpstr>A126277798L_Data</vt:lpstr>
      <vt:lpstr>A126277798L_Latest</vt:lpstr>
      <vt:lpstr>A126279530K</vt:lpstr>
      <vt:lpstr>A126279530K_Data</vt:lpstr>
      <vt:lpstr>A126279530K_Latest</vt:lpstr>
      <vt:lpstr>A126279534V</vt:lpstr>
      <vt:lpstr>A126279534V_Data</vt:lpstr>
      <vt:lpstr>A126279534V_Latest</vt:lpstr>
      <vt:lpstr>A126279538C</vt:lpstr>
      <vt:lpstr>A126279538C_Data</vt:lpstr>
      <vt:lpstr>A126279538C_Latest</vt:lpstr>
      <vt:lpstr>A126279542V</vt:lpstr>
      <vt:lpstr>A126279542V_Data</vt:lpstr>
      <vt:lpstr>A126279542V_Latest</vt:lpstr>
      <vt:lpstr>A126279546C</vt:lpstr>
      <vt:lpstr>A126279546C_Data</vt:lpstr>
      <vt:lpstr>A126279546C_Latest</vt:lpstr>
      <vt:lpstr>A126279550V</vt:lpstr>
      <vt:lpstr>A126279550V_Data</vt:lpstr>
      <vt:lpstr>A126279550V_Latest</vt:lpstr>
      <vt:lpstr>A126279554C</vt:lpstr>
      <vt:lpstr>A126279554C_Data</vt:lpstr>
      <vt:lpstr>A126279554C_Latest</vt:lpstr>
      <vt:lpstr>A126279558L</vt:lpstr>
      <vt:lpstr>A126279558L_Data</vt:lpstr>
      <vt:lpstr>A126279558L_Latest</vt:lpstr>
      <vt:lpstr>A126279562C</vt:lpstr>
      <vt:lpstr>A126279562C_Data</vt:lpstr>
      <vt:lpstr>A126279562C_Latest</vt:lpstr>
      <vt:lpstr>A126279566L</vt:lpstr>
      <vt:lpstr>A126279566L_Data</vt:lpstr>
      <vt:lpstr>A126279566L_Latest</vt:lpstr>
      <vt:lpstr>A126279570C</vt:lpstr>
      <vt:lpstr>A126279570C_Data</vt:lpstr>
      <vt:lpstr>A126279570C_Latest</vt:lpstr>
      <vt:lpstr>A126279574L</vt:lpstr>
      <vt:lpstr>A126279574L_Data</vt:lpstr>
      <vt:lpstr>A126279574L_Latest</vt:lpstr>
      <vt:lpstr>A126279578W</vt:lpstr>
      <vt:lpstr>A126279578W_Data</vt:lpstr>
      <vt:lpstr>A126279578W_Latest</vt:lpstr>
      <vt:lpstr>A126279582L</vt:lpstr>
      <vt:lpstr>A126279582L_Data</vt:lpstr>
      <vt:lpstr>A126279582L_Latest</vt:lpstr>
      <vt:lpstr>A126279586W</vt:lpstr>
      <vt:lpstr>A126279586W_Data</vt:lpstr>
      <vt:lpstr>A126279586W_Latest</vt:lpstr>
      <vt:lpstr>A126279590L</vt:lpstr>
      <vt:lpstr>A126279590L_Data</vt:lpstr>
      <vt:lpstr>A126279590L_Latest</vt:lpstr>
      <vt:lpstr>A126279594W</vt:lpstr>
      <vt:lpstr>A126279594W_Data</vt:lpstr>
      <vt:lpstr>A126279594W_Latest</vt:lpstr>
      <vt:lpstr>A126279598F</vt:lpstr>
      <vt:lpstr>A126279598F_Data</vt:lpstr>
      <vt:lpstr>A126279598F_Latest</vt:lpstr>
      <vt:lpstr>A126279602K</vt:lpstr>
      <vt:lpstr>A126279602K_Data</vt:lpstr>
      <vt:lpstr>A126279602K_Latest</vt:lpstr>
      <vt:lpstr>A126279606V</vt:lpstr>
      <vt:lpstr>A126279606V_Data</vt:lpstr>
      <vt:lpstr>A126279606V_Latest</vt:lpstr>
      <vt:lpstr>A126279610K</vt:lpstr>
      <vt:lpstr>A126279610K_Data</vt:lpstr>
      <vt:lpstr>A126279610K_Latest</vt:lpstr>
      <vt:lpstr>A126279614V</vt:lpstr>
      <vt:lpstr>A126279614V_Data</vt:lpstr>
      <vt:lpstr>A126279614V_Latest</vt:lpstr>
      <vt:lpstr>A126279618C</vt:lpstr>
      <vt:lpstr>A126279618C_Data</vt:lpstr>
      <vt:lpstr>A126279618C_Latest</vt:lpstr>
      <vt:lpstr>A126279622V</vt:lpstr>
      <vt:lpstr>A126279622V_Data</vt:lpstr>
      <vt:lpstr>A126279622V_Latest</vt:lpstr>
      <vt:lpstr>A126279626C</vt:lpstr>
      <vt:lpstr>A126279626C_Data</vt:lpstr>
      <vt:lpstr>A126279626C_Latest</vt:lpstr>
      <vt:lpstr>A126279630V</vt:lpstr>
      <vt:lpstr>A126279630V_Data</vt:lpstr>
      <vt:lpstr>A126279630V_Latest</vt:lpstr>
      <vt:lpstr>A126279634C</vt:lpstr>
      <vt:lpstr>A126279634C_Data</vt:lpstr>
      <vt:lpstr>A126279634C_Latest</vt:lpstr>
      <vt:lpstr>A126279638L</vt:lpstr>
      <vt:lpstr>A126279638L_Data</vt:lpstr>
      <vt:lpstr>A126279638L_Latest</vt:lpstr>
      <vt:lpstr>A126279642C</vt:lpstr>
      <vt:lpstr>A126279642C_Data</vt:lpstr>
      <vt:lpstr>A126279642C_Latest</vt:lpstr>
      <vt:lpstr>A126279646L</vt:lpstr>
      <vt:lpstr>A126279646L_Data</vt:lpstr>
      <vt:lpstr>A126279646L_Latest</vt:lpstr>
      <vt:lpstr>A126279650C</vt:lpstr>
      <vt:lpstr>A126279650C_Data</vt:lpstr>
      <vt:lpstr>A126279650C_Latest</vt:lpstr>
      <vt:lpstr>A126279654L</vt:lpstr>
      <vt:lpstr>A126279654L_Data</vt:lpstr>
      <vt:lpstr>A126279654L_Latest</vt:lpstr>
      <vt:lpstr>A126279658W</vt:lpstr>
      <vt:lpstr>A126279658W_Data</vt:lpstr>
      <vt:lpstr>A126279658W_Latest</vt:lpstr>
      <vt:lpstr>A126279662L</vt:lpstr>
      <vt:lpstr>A126279662L_Data</vt:lpstr>
      <vt:lpstr>A126279662L_Latest</vt:lpstr>
      <vt:lpstr>A126279666W</vt:lpstr>
      <vt:lpstr>A126279666W_Data</vt:lpstr>
      <vt:lpstr>A126279666W_Latest</vt:lpstr>
      <vt:lpstr>A126279670L</vt:lpstr>
      <vt:lpstr>A126279670L_Data</vt:lpstr>
      <vt:lpstr>A126279670L_Latest</vt:lpstr>
      <vt:lpstr>A126279674W</vt:lpstr>
      <vt:lpstr>A126279674W_Data</vt:lpstr>
      <vt:lpstr>A126279674W_Latest</vt:lpstr>
      <vt:lpstr>A126279678F</vt:lpstr>
      <vt:lpstr>A126279678F_Data</vt:lpstr>
      <vt:lpstr>A126279678F_Latest</vt:lpstr>
      <vt:lpstr>A126279682W</vt:lpstr>
      <vt:lpstr>A126279682W_Data</vt:lpstr>
      <vt:lpstr>A126279682W_Latest</vt:lpstr>
      <vt:lpstr>A126279686F</vt:lpstr>
      <vt:lpstr>A126279686F_Data</vt:lpstr>
      <vt:lpstr>A126279686F_Latest</vt:lpstr>
      <vt:lpstr>A126279690W</vt:lpstr>
      <vt:lpstr>A126279690W_Data</vt:lpstr>
      <vt:lpstr>A126279690W_Latest</vt:lpstr>
      <vt:lpstr>A126279694F</vt:lpstr>
      <vt:lpstr>A126279694F_Data</vt:lpstr>
      <vt:lpstr>A126279694F_Latest</vt:lpstr>
      <vt:lpstr>A126279698R</vt:lpstr>
      <vt:lpstr>A126279698R_Data</vt:lpstr>
      <vt:lpstr>A126279698R_Latest</vt:lpstr>
      <vt:lpstr>A126279702V</vt:lpstr>
      <vt:lpstr>A126279702V_Data</vt:lpstr>
      <vt:lpstr>A126279702V_Latest</vt:lpstr>
      <vt:lpstr>A126279706C</vt:lpstr>
      <vt:lpstr>A126279706C_Data</vt:lpstr>
      <vt:lpstr>A126279706C_Latest</vt:lpstr>
      <vt:lpstr>A126279710V</vt:lpstr>
      <vt:lpstr>A126279710V_Data</vt:lpstr>
      <vt:lpstr>A126279710V_Latest</vt:lpstr>
      <vt:lpstr>A126279714C</vt:lpstr>
      <vt:lpstr>A126279714C_Data</vt:lpstr>
      <vt:lpstr>A126279714C_Latest</vt:lpstr>
      <vt:lpstr>A126279718L</vt:lpstr>
      <vt:lpstr>A126279718L_Data</vt:lpstr>
      <vt:lpstr>A126279718L_Latest</vt:lpstr>
      <vt:lpstr>A126279722C</vt:lpstr>
      <vt:lpstr>A126279722C_Data</vt:lpstr>
      <vt:lpstr>A126279722C_Latest</vt:lpstr>
      <vt:lpstr>A126279726L</vt:lpstr>
      <vt:lpstr>A126279726L_Data</vt:lpstr>
      <vt:lpstr>A126279726L_Latest</vt:lpstr>
      <vt:lpstr>A126279730C</vt:lpstr>
      <vt:lpstr>A126279730C_Data</vt:lpstr>
      <vt:lpstr>A126279730C_Latest</vt:lpstr>
      <vt:lpstr>A126279734L</vt:lpstr>
      <vt:lpstr>A126279734L_Data</vt:lpstr>
      <vt:lpstr>A126279734L_Latest</vt:lpstr>
      <vt:lpstr>A126279738W</vt:lpstr>
      <vt:lpstr>A126279738W_Data</vt:lpstr>
      <vt:lpstr>A126279738W_Latest</vt:lpstr>
      <vt:lpstr>A126279742L</vt:lpstr>
      <vt:lpstr>A126279742L_Data</vt:lpstr>
      <vt:lpstr>A126279742L_Latest</vt:lpstr>
      <vt:lpstr>A126281474V</vt:lpstr>
      <vt:lpstr>A126281474V_Data</vt:lpstr>
      <vt:lpstr>A126281474V_Latest</vt:lpstr>
      <vt:lpstr>A126281478C</vt:lpstr>
      <vt:lpstr>A126281478C_Data</vt:lpstr>
      <vt:lpstr>A126281478C_Latest</vt:lpstr>
      <vt:lpstr>A126281482V</vt:lpstr>
      <vt:lpstr>A126281482V_Data</vt:lpstr>
      <vt:lpstr>A126281482V_Latest</vt:lpstr>
      <vt:lpstr>A126281486C</vt:lpstr>
      <vt:lpstr>A126281486C_Data</vt:lpstr>
      <vt:lpstr>A126281486C_Latest</vt:lpstr>
      <vt:lpstr>A126281490V</vt:lpstr>
      <vt:lpstr>A126281490V_Data</vt:lpstr>
      <vt:lpstr>A126281490V_Latest</vt:lpstr>
      <vt:lpstr>A126281494C</vt:lpstr>
      <vt:lpstr>A126281494C_Data</vt:lpstr>
      <vt:lpstr>A126281494C_Latest</vt:lpstr>
      <vt:lpstr>A126281498L</vt:lpstr>
      <vt:lpstr>A126281498L_Data</vt:lpstr>
      <vt:lpstr>A126281498L_Latest</vt:lpstr>
      <vt:lpstr>A126281502T</vt:lpstr>
      <vt:lpstr>A126281502T_Data</vt:lpstr>
      <vt:lpstr>A126281502T_Latest</vt:lpstr>
      <vt:lpstr>A126281506A</vt:lpstr>
      <vt:lpstr>A126281506A_Data</vt:lpstr>
      <vt:lpstr>A126281506A_Latest</vt:lpstr>
      <vt:lpstr>A126281510T</vt:lpstr>
      <vt:lpstr>A126281510T_Data</vt:lpstr>
      <vt:lpstr>A126281510T_Latest</vt:lpstr>
      <vt:lpstr>A126281514A</vt:lpstr>
      <vt:lpstr>A126281514A_Data</vt:lpstr>
      <vt:lpstr>A126281514A_Latest</vt:lpstr>
      <vt:lpstr>A126281518K</vt:lpstr>
      <vt:lpstr>A126281518K_Data</vt:lpstr>
      <vt:lpstr>A126281518K_Latest</vt:lpstr>
      <vt:lpstr>A126281522A</vt:lpstr>
      <vt:lpstr>A126281522A_Data</vt:lpstr>
      <vt:lpstr>A126281522A_Latest</vt:lpstr>
      <vt:lpstr>A126281526K</vt:lpstr>
      <vt:lpstr>A126281526K_Data</vt:lpstr>
      <vt:lpstr>A126281526K_Latest</vt:lpstr>
      <vt:lpstr>A126281530A</vt:lpstr>
      <vt:lpstr>A126281530A_Data</vt:lpstr>
      <vt:lpstr>A126281530A_Latest</vt:lpstr>
      <vt:lpstr>A126281534K</vt:lpstr>
      <vt:lpstr>A126281534K_Data</vt:lpstr>
      <vt:lpstr>A126281534K_Latest</vt:lpstr>
      <vt:lpstr>A126281538V</vt:lpstr>
      <vt:lpstr>A126281538V_Data</vt:lpstr>
      <vt:lpstr>A126281538V_Latest</vt:lpstr>
      <vt:lpstr>A126281542K</vt:lpstr>
      <vt:lpstr>A126281542K_Data</vt:lpstr>
      <vt:lpstr>A126281542K_Latest</vt:lpstr>
      <vt:lpstr>A126281546V</vt:lpstr>
      <vt:lpstr>A126281546V_Data</vt:lpstr>
      <vt:lpstr>A126281546V_Latest</vt:lpstr>
      <vt:lpstr>A126281550K</vt:lpstr>
      <vt:lpstr>A126281550K_Data</vt:lpstr>
      <vt:lpstr>A126281550K_Latest</vt:lpstr>
      <vt:lpstr>A126281554V</vt:lpstr>
      <vt:lpstr>A126281554V_Data</vt:lpstr>
      <vt:lpstr>A126281554V_Latest</vt:lpstr>
      <vt:lpstr>A126281558C</vt:lpstr>
      <vt:lpstr>A126281558C_Data</vt:lpstr>
      <vt:lpstr>A126281558C_Latest</vt:lpstr>
      <vt:lpstr>A126281562V</vt:lpstr>
      <vt:lpstr>A126281562V_Data</vt:lpstr>
      <vt:lpstr>A126281562V_Latest</vt:lpstr>
      <vt:lpstr>A126281566C</vt:lpstr>
      <vt:lpstr>A126281566C_Data</vt:lpstr>
      <vt:lpstr>A126281566C_Latest</vt:lpstr>
      <vt:lpstr>A126281570V</vt:lpstr>
      <vt:lpstr>A126281570V_Data</vt:lpstr>
      <vt:lpstr>A126281570V_Latest</vt:lpstr>
      <vt:lpstr>A126281574C</vt:lpstr>
      <vt:lpstr>A126281574C_Data</vt:lpstr>
      <vt:lpstr>A126281574C_Latest</vt:lpstr>
      <vt:lpstr>A126281578L</vt:lpstr>
      <vt:lpstr>A126281578L_Data</vt:lpstr>
      <vt:lpstr>A126281578L_Latest</vt:lpstr>
      <vt:lpstr>A126281582C</vt:lpstr>
      <vt:lpstr>A126281582C_Data</vt:lpstr>
      <vt:lpstr>A126281582C_Latest</vt:lpstr>
      <vt:lpstr>A126281586L</vt:lpstr>
      <vt:lpstr>A126281586L_Data</vt:lpstr>
      <vt:lpstr>A126281586L_Latest</vt:lpstr>
      <vt:lpstr>A126281590C</vt:lpstr>
      <vt:lpstr>A126281590C_Data</vt:lpstr>
      <vt:lpstr>A126281590C_Latest</vt:lpstr>
      <vt:lpstr>A126281594L</vt:lpstr>
      <vt:lpstr>A126281594L_Data</vt:lpstr>
      <vt:lpstr>A126281594L_Latest</vt:lpstr>
      <vt:lpstr>A126281598W</vt:lpstr>
      <vt:lpstr>A126281598W_Data</vt:lpstr>
      <vt:lpstr>A126281598W_Latest</vt:lpstr>
      <vt:lpstr>A126281602A</vt:lpstr>
      <vt:lpstr>A126281602A_Data</vt:lpstr>
      <vt:lpstr>A126281602A_Latest</vt:lpstr>
      <vt:lpstr>A126281606K</vt:lpstr>
      <vt:lpstr>A126281606K_Data</vt:lpstr>
      <vt:lpstr>A126281606K_Latest</vt:lpstr>
      <vt:lpstr>A126281610A</vt:lpstr>
      <vt:lpstr>A126281610A_Data</vt:lpstr>
      <vt:lpstr>A126281610A_Latest</vt:lpstr>
      <vt:lpstr>A126281614K</vt:lpstr>
      <vt:lpstr>A126281614K_Data</vt:lpstr>
      <vt:lpstr>A126281614K_Latest</vt:lpstr>
      <vt:lpstr>A126281618V</vt:lpstr>
      <vt:lpstr>A126281618V_Data</vt:lpstr>
      <vt:lpstr>A126281618V_Latest</vt:lpstr>
      <vt:lpstr>A126281622K</vt:lpstr>
      <vt:lpstr>A126281622K_Data</vt:lpstr>
      <vt:lpstr>A126281622K_Latest</vt:lpstr>
      <vt:lpstr>A126281626V</vt:lpstr>
      <vt:lpstr>A126281626V_Data</vt:lpstr>
      <vt:lpstr>A126281626V_Latest</vt:lpstr>
      <vt:lpstr>A126281630K</vt:lpstr>
      <vt:lpstr>A126281630K_Data</vt:lpstr>
      <vt:lpstr>A126281630K_Latest</vt:lpstr>
      <vt:lpstr>A126281634V</vt:lpstr>
      <vt:lpstr>A126281634V_Data</vt:lpstr>
      <vt:lpstr>A126281634V_Latest</vt:lpstr>
      <vt:lpstr>A126281638C</vt:lpstr>
      <vt:lpstr>A126281638C_Data</vt:lpstr>
      <vt:lpstr>A126281638C_Latest</vt:lpstr>
      <vt:lpstr>A126281642V</vt:lpstr>
      <vt:lpstr>A126281642V_Data</vt:lpstr>
      <vt:lpstr>A126281642V_Latest</vt:lpstr>
      <vt:lpstr>A126281646C</vt:lpstr>
      <vt:lpstr>A126281646C_Data</vt:lpstr>
      <vt:lpstr>A126281646C_Latest</vt:lpstr>
      <vt:lpstr>A126281650V</vt:lpstr>
      <vt:lpstr>A126281650V_Data</vt:lpstr>
      <vt:lpstr>A126281650V_Latest</vt:lpstr>
      <vt:lpstr>A126281654C</vt:lpstr>
      <vt:lpstr>A126281654C_Data</vt:lpstr>
      <vt:lpstr>A126281654C_Latest</vt:lpstr>
      <vt:lpstr>A126281658L</vt:lpstr>
      <vt:lpstr>A126281658L_Data</vt:lpstr>
      <vt:lpstr>A126281658L_Latest</vt:lpstr>
      <vt:lpstr>A126281662C</vt:lpstr>
      <vt:lpstr>A126281662C_Data</vt:lpstr>
      <vt:lpstr>A126281662C_Latest</vt:lpstr>
      <vt:lpstr>A126281666L</vt:lpstr>
      <vt:lpstr>A126281666L_Data</vt:lpstr>
      <vt:lpstr>A126281666L_Latest</vt:lpstr>
      <vt:lpstr>A126281670C</vt:lpstr>
      <vt:lpstr>A126281670C_Data</vt:lpstr>
      <vt:lpstr>A126281670C_Latest</vt:lpstr>
      <vt:lpstr>A126281674L</vt:lpstr>
      <vt:lpstr>A126281674L_Data</vt:lpstr>
      <vt:lpstr>A126281674L_Latest</vt:lpstr>
      <vt:lpstr>A126281678W</vt:lpstr>
      <vt:lpstr>A126281678W_Data</vt:lpstr>
      <vt:lpstr>A126281678W_Latest</vt:lpstr>
      <vt:lpstr>A126281682L</vt:lpstr>
      <vt:lpstr>A126281682L_Data</vt:lpstr>
      <vt:lpstr>A126281682L_Latest</vt:lpstr>
      <vt:lpstr>A126281686W</vt:lpstr>
      <vt:lpstr>A126281686W_Data</vt:lpstr>
      <vt:lpstr>A126281686W_Latest</vt:lpstr>
      <vt:lpstr>A126283418L</vt:lpstr>
      <vt:lpstr>A126283418L_Data</vt:lpstr>
      <vt:lpstr>A126283418L_Latest</vt:lpstr>
      <vt:lpstr>A126283422C</vt:lpstr>
      <vt:lpstr>A126283422C_Data</vt:lpstr>
      <vt:lpstr>A126283422C_Latest</vt:lpstr>
      <vt:lpstr>A126283426L</vt:lpstr>
      <vt:lpstr>A126283426L_Data</vt:lpstr>
      <vt:lpstr>A126283426L_Latest</vt:lpstr>
      <vt:lpstr>A126283430C</vt:lpstr>
      <vt:lpstr>A126283430C_Data</vt:lpstr>
      <vt:lpstr>A126283430C_Latest</vt:lpstr>
      <vt:lpstr>A126283434L</vt:lpstr>
      <vt:lpstr>A126283434L_Data</vt:lpstr>
      <vt:lpstr>A126283434L_Latest</vt:lpstr>
      <vt:lpstr>A126283438W</vt:lpstr>
      <vt:lpstr>A126283438W_Data</vt:lpstr>
      <vt:lpstr>A126283438W_Latest</vt:lpstr>
      <vt:lpstr>A126283442L</vt:lpstr>
      <vt:lpstr>A126283442L_Data</vt:lpstr>
      <vt:lpstr>A126283442L_Latest</vt:lpstr>
      <vt:lpstr>A126283446W</vt:lpstr>
      <vt:lpstr>A126283446W_Data</vt:lpstr>
      <vt:lpstr>A126283446W_Latest</vt:lpstr>
      <vt:lpstr>A126283450L</vt:lpstr>
      <vt:lpstr>A126283450L_Data</vt:lpstr>
      <vt:lpstr>A126283450L_Latest</vt:lpstr>
      <vt:lpstr>A126283454W</vt:lpstr>
      <vt:lpstr>A126283454W_Data</vt:lpstr>
      <vt:lpstr>A126283454W_Latest</vt:lpstr>
      <vt:lpstr>A126283458F</vt:lpstr>
      <vt:lpstr>A126283458F_Data</vt:lpstr>
      <vt:lpstr>A126283458F_Latest</vt:lpstr>
      <vt:lpstr>A126283462W</vt:lpstr>
      <vt:lpstr>A126283462W_Data</vt:lpstr>
      <vt:lpstr>A126283462W_Latest</vt:lpstr>
      <vt:lpstr>A126283466F</vt:lpstr>
      <vt:lpstr>A126283466F_Data</vt:lpstr>
      <vt:lpstr>A126283466F_Latest</vt:lpstr>
      <vt:lpstr>A126283470W</vt:lpstr>
      <vt:lpstr>A126283470W_Data</vt:lpstr>
      <vt:lpstr>A126283470W_Latest</vt:lpstr>
      <vt:lpstr>A126283474F</vt:lpstr>
      <vt:lpstr>A126283474F_Data</vt:lpstr>
      <vt:lpstr>A126283474F_Latest</vt:lpstr>
      <vt:lpstr>A126283478R</vt:lpstr>
      <vt:lpstr>A126283478R_Data</vt:lpstr>
      <vt:lpstr>A126283478R_Latest</vt:lpstr>
      <vt:lpstr>A126283482F</vt:lpstr>
      <vt:lpstr>A126283482F_Data</vt:lpstr>
      <vt:lpstr>A126283482F_Latest</vt:lpstr>
      <vt:lpstr>A126283486R</vt:lpstr>
      <vt:lpstr>A126283486R_Data</vt:lpstr>
      <vt:lpstr>A126283486R_Latest</vt:lpstr>
      <vt:lpstr>A126283490F</vt:lpstr>
      <vt:lpstr>A126283490F_Data</vt:lpstr>
      <vt:lpstr>A126283490F_Latest</vt:lpstr>
      <vt:lpstr>A126283494R</vt:lpstr>
      <vt:lpstr>A126283494R_Data</vt:lpstr>
      <vt:lpstr>A126283494R_Latest</vt:lpstr>
      <vt:lpstr>A126283498X</vt:lpstr>
      <vt:lpstr>A126283498X_Data</vt:lpstr>
      <vt:lpstr>A126283498X_Latest</vt:lpstr>
      <vt:lpstr>A126283502C</vt:lpstr>
      <vt:lpstr>A126283502C_Data</vt:lpstr>
      <vt:lpstr>A126283502C_Latest</vt:lpstr>
      <vt:lpstr>A126283506L</vt:lpstr>
      <vt:lpstr>A126283506L_Data</vt:lpstr>
      <vt:lpstr>A126283506L_Latest</vt:lpstr>
      <vt:lpstr>A126283510C</vt:lpstr>
      <vt:lpstr>A126283510C_Data</vt:lpstr>
      <vt:lpstr>A126283510C_Latest</vt:lpstr>
      <vt:lpstr>A126283514L</vt:lpstr>
      <vt:lpstr>A126283514L_Data</vt:lpstr>
      <vt:lpstr>A126283514L_Latest</vt:lpstr>
      <vt:lpstr>A126283518W</vt:lpstr>
      <vt:lpstr>A126283518W_Data</vt:lpstr>
      <vt:lpstr>A126283518W_Latest</vt:lpstr>
      <vt:lpstr>A126283522L</vt:lpstr>
      <vt:lpstr>A126283522L_Data</vt:lpstr>
      <vt:lpstr>A126283522L_Latest</vt:lpstr>
      <vt:lpstr>A126283526W</vt:lpstr>
      <vt:lpstr>A126283526W_Data</vt:lpstr>
      <vt:lpstr>A126283526W_Latest</vt:lpstr>
      <vt:lpstr>A126283530L</vt:lpstr>
      <vt:lpstr>A126283530L_Data</vt:lpstr>
      <vt:lpstr>A126283530L_Latest</vt:lpstr>
      <vt:lpstr>A126283534W</vt:lpstr>
      <vt:lpstr>A126283534W_Data</vt:lpstr>
      <vt:lpstr>A126283534W_Latest</vt:lpstr>
      <vt:lpstr>A126283538F</vt:lpstr>
      <vt:lpstr>A126283538F_Data</vt:lpstr>
      <vt:lpstr>A126283538F_Latest</vt:lpstr>
      <vt:lpstr>A126283542W</vt:lpstr>
      <vt:lpstr>A126283542W_Data</vt:lpstr>
      <vt:lpstr>A126283542W_Latest</vt:lpstr>
      <vt:lpstr>A126283546F</vt:lpstr>
      <vt:lpstr>A126283546F_Data</vt:lpstr>
      <vt:lpstr>A126283546F_Latest</vt:lpstr>
      <vt:lpstr>A126283550W</vt:lpstr>
      <vt:lpstr>A126283550W_Data</vt:lpstr>
      <vt:lpstr>A126283550W_Latest</vt:lpstr>
      <vt:lpstr>A126283554F</vt:lpstr>
      <vt:lpstr>A126283554F_Data</vt:lpstr>
      <vt:lpstr>A126283554F_Latest</vt:lpstr>
      <vt:lpstr>A126283558R</vt:lpstr>
      <vt:lpstr>A126283558R_Data</vt:lpstr>
      <vt:lpstr>A126283558R_Latest</vt:lpstr>
      <vt:lpstr>A126283562F</vt:lpstr>
      <vt:lpstr>A126283562F_Data</vt:lpstr>
      <vt:lpstr>A126283562F_Latest</vt:lpstr>
      <vt:lpstr>A126283566R</vt:lpstr>
      <vt:lpstr>A126283566R_Data</vt:lpstr>
      <vt:lpstr>A126283566R_Latest</vt:lpstr>
      <vt:lpstr>A126283570F</vt:lpstr>
      <vt:lpstr>A126283570F_Data</vt:lpstr>
      <vt:lpstr>A126283570F_Latest</vt:lpstr>
      <vt:lpstr>A126283574R</vt:lpstr>
      <vt:lpstr>A126283574R_Data</vt:lpstr>
      <vt:lpstr>A126283574R_Latest</vt:lpstr>
      <vt:lpstr>A126283578X</vt:lpstr>
      <vt:lpstr>A126283578X_Data</vt:lpstr>
      <vt:lpstr>A126283578X_Latest</vt:lpstr>
      <vt:lpstr>A126283582R</vt:lpstr>
      <vt:lpstr>A126283582R_Data</vt:lpstr>
      <vt:lpstr>A126283582R_Latest</vt:lpstr>
      <vt:lpstr>A126283586X</vt:lpstr>
      <vt:lpstr>A126283586X_Data</vt:lpstr>
      <vt:lpstr>A126283586X_Latest</vt:lpstr>
      <vt:lpstr>A126283590R</vt:lpstr>
      <vt:lpstr>A126283590R_Data</vt:lpstr>
      <vt:lpstr>A126283590R_Latest</vt:lpstr>
      <vt:lpstr>A126283594X</vt:lpstr>
      <vt:lpstr>A126283594X_Data</vt:lpstr>
      <vt:lpstr>A126283594X_Latest</vt:lpstr>
      <vt:lpstr>A126283598J</vt:lpstr>
      <vt:lpstr>A126283598J_Data</vt:lpstr>
      <vt:lpstr>A126283598J_Latest</vt:lpstr>
      <vt:lpstr>A126283602L</vt:lpstr>
      <vt:lpstr>A126283602L_Data</vt:lpstr>
      <vt:lpstr>A126283602L_Latest</vt:lpstr>
      <vt:lpstr>A126283606W</vt:lpstr>
      <vt:lpstr>A126283606W_Data</vt:lpstr>
      <vt:lpstr>A126283606W_Latest</vt:lpstr>
      <vt:lpstr>A126283610L</vt:lpstr>
      <vt:lpstr>A126283610L_Data</vt:lpstr>
      <vt:lpstr>A126283610L_Latest</vt:lpstr>
      <vt:lpstr>A126283614W</vt:lpstr>
      <vt:lpstr>A126283614W_Data</vt:lpstr>
      <vt:lpstr>A126283614W_Latest</vt:lpstr>
      <vt:lpstr>A126283618F</vt:lpstr>
      <vt:lpstr>A126283618F_Data</vt:lpstr>
      <vt:lpstr>A126283618F_Latest</vt:lpstr>
      <vt:lpstr>A126283622W</vt:lpstr>
      <vt:lpstr>A126283622W_Data</vt:lpstr>
      <vt:lpstr>A126283622W_Latest</vt:lpstr>
      <vt:lpstr>A126283626F</vt:lpstr>
      <vt:lpstr>A126283626F_Data</vt:lpstr>
      <vt:lpstr>A126283626F_Latest</vt:lpstr>
      <vt:lpstr>A126283630W</vt:lpstr>
      <vt:lpstr>A126283630W_Data</vt:lpstr>
      <vt:lpstr>A126283630W_Latest</vt:lpstr>
      <vt:lpstr>A126285362X</vt:lpstr>
      <vt:lpstr>A126285362X_Data</vt:lpstr>
      <vt:lpstr>A126285362X_Latest</vt:lpstr>
      <vt:lpstr>A126285366J</vt:lpstr>
      <vt:lpstr>A126285366J_Data</vt:lpstr>
      <vt:lpstr>A126285366J_Latest</vt:lpstr>
      <vt:lpstr>A126285370X</vt:lpstr>
      <vt:lpstr>A126285370X_Data</vt:lpstr>
      <vt:lpstr>A126285370X_Latest</vt:lpstr>
      <vt:lpstr>A126285374J</vt:lpstr>
      <vt:lpstr>A126285374J_Data</vt:lpstr>
      <vt:lpstr>A126285374J_Latest</vt:lpstr>
      <vt:lpstr>A126285378T</vt:lpstr>
      <vt:lpstr>A126285378T_Data</vt:lpstr>
      <vt:lpstr>A126285378T_Latest</vt:lpstr>
      <vt:lpstr>A126285382J</vt:lpstr>
      <vt:lpstr>A126285382J_Data</vt:lpstr>
      <vt:lpstr>A126285382J_Latest</vt:lpstr>
      <vt:lpstr>A126285386T</vt:lpstr>
      <vt:lpstr>A126285386T_Data</vt:lpstr>
      <vt:lpstr>A126285386T_Latest</vt:lpstr>
      <vt:lpstr>A126285390J</vt:lpstr>
      <vt:lpstr>A126285390J_Data</vt:lpstr>
      <vt:lpstr>A126285390J_Latest</vt:lpstr>
      <vt:lpstr>A126285394T</vt:lpstr>
      <vt:lpstr>A126285394T_Data</vt:lpstr>
      <vt:lpstr>A126285394T_Latest</vt:lpstr>
      <vt:lpstr>A126285398A</vt:lpstr>
      <vt:lpstr>A126285398A_Data</vt:lpstr>
      <vt:lpstr>A126285398A_Latest</vt:lpstr>
      <vt:lpstr>A126285402F</vt:lpstr>
      <vt:lpstr>A126285402F_Data</vt:lpstr>
      <vt:lpstr>A126285402F_Latest</vt:lpstr>
      <vt:lpstr>A126285406R</vt:lpstr>
      <vt:lpstr>A126285406R_Data</vt:lpstr>
      <vt:lpstr>A126285406R_Latest</vt:lpstr>
      <vt:lpstr>A126285410F</vt:lpstr>
      <vt:lpstr>A126285410F_Data</vt:lpstr>
      <vt:lpstr>A126285410F_Latest</vt:lpstr>
      <vt:lpstr>A126285414R</vt:lpstr>
      <vt:lpstr>A126285414R_Data</vt:lpstr>
      <vt:lpstr>A126285414R_Latest</vt:lpstr>
      <vt:lpstr>A126285418X</vt:lpstr>
      <vt:lpstr>A126285418X_Data</vt:lpstr>
      <vt:lpstr>A126285418X_Latest</vt:lpstr>
      <vt:lpstr>A126285422R</vt:lpstr>
      <vt:lpstr>A126285422R_Data</vt:lpstr>
      <vt:lpstr>A126285422R_Latest</vt:lpstr>
      <vt:lpstr>A126285426X</vt:lpstr>
      <vt:lpstr>A126285426X_Data</vt:lpstr>
      <vt:lpstr>A126285426X_Latest</vt:lpstr>
      <vt:lpstr>A126285430R</vt:lpstr>
      <vt:lpstr>A126285430R_Data</vt:lpstr>
      <vt:lpstr>A126285430R_Latest</vt:lpstr>
      <vt:lpstr>A126285434X</vt:lpstr>
      <vt:lpstr>A126285434X_Data</vt:lpstr>
      <vt:lpstr>A126285434X_Latest</vt:lpstr>
      <vt:lpstr>A126285438J</vt:lpstr>
      <vt:lpstr>A126285438J_Data</vt:lpstr>
      <vt:lpstr>A126285438J_Latest</vt:lpstr>
      <vt:lpstr>A126285442X</vt:lpstr>
      <vt:lpstr>A126285442X_Data</vt:lpstr>
      <vt:lpstr>A126285442X_Latest</vt:lpstr>
      <vt:lpstr>A126285446J</vt:lpstr>
      <vt:lpstr>A126285446J_Data</vt:lpstr>
      <vt:lpstr>A126285446J_Latest</vt:lpstr>
      <vt:lpstr>A126285450X</vt:lpstr>
      <vt:lpstr>A126285450X_Data</vt:lpstr>
      <vt:lpstr>A126285450X_Latest</vt:lpstr>
      <vt:lpstr>A126285454J</vt:lpstr>
      <vt:lpstr>A126285454J_Data</vt:lpstr>
      <vt:lpstr>A126285454J_Latest</vt:lpstr>
      <vt:lpstr>A126285458T</vt:lpstr>
      <vt:lpstr>A126285458T_Data</vt:lpstr>
      <vt:lpstr>A126285458T_Latest</vt:lpstr>
      <vt:lpstr>A126285462J</vt:lpstr>
      <vt:lpstr>A126285462J_Data</vt:lpstr>
      <vt:lpstr>A126285462J_Latest</vt:lpstr>
      <vt:lpstr>A126285466T</vt:lpstr>
      <vt:lpstr>A126285466T_Data</vt:lpstr>
      <vt:lpstr>A126285466T_Latest</vt:lpstr>
      <vt:lpstr>A126285470J</vt:lpstr>
      <vt:lpstr>A126285470J_Data</vt:lpstr>
      <vt:lpstr>A126285470J_Latest</vt:lpstr>
      <vt:lpstr>A126285474T</vt:lpstr>
      <vt:lpstr>A126285474T_Data</vt:lpstr>
      <vt:lpstr>A126285474T_Latest</vt:lpstr>
      <vt:lpstr>A126285478A</vt:lpstr>
      <vt:lpstr>A126285478A_Data</vt:lpstr>
      <vt:lpstr>A126285478A_Latest</vt:lpstr>
      <vt:lpstr>A126285482T</vt:lpstr>
      <vt:lpstr>A126285482T_Data</vt:lpstr>
      <vt:lpstr>A126285482T_Latest</vt:lpstr>
      <vt:lpstr>A126285486A</vt:lpstr>
      <vt:lpstr>A126285486A_Data</vt:lpstr>
      <vt:lpstr>A126285486A_Latest</vt:lpstr>
      <vt:lpstr>A126285490T</vt:lpstr>
      <vt:lpstr>A126285490T_Data</vt:lpstr>
      <vt:lpstr>A126285490T_Latest</vt:lpstr>
      <vt:lpstr>A126285494A</vt:lpstr>
      <vt:lpstr>A126285494A_Data</vt:lpstr>
      <vt:lpstr>A126285494A_Latest</vt:lpstr>
      <vt:lpstr>A126285498K</vt:lpstr>
      <vt:lpstr>A126285498K_Data</vt:lpstr>
      <vt:lpstr>A126285498K_Latest</vt:lpstr>
      <vt:lpstr>A126285502R</vt:lpstr>
      <vt:lpstr>A126285502R_Data</vt:lpstr>
      <vt:lpstr>A126285502R_Latest</vt:lpstr>
      <vt:lpstr>A126285506X</vt:lpstr>
      <vt:lpstr>A126285506X_Data</vt:lpstr>
      <vt:lpstr>A126285506X_Latest</vt:lpstr>
      <vt:lpstr>A126285510R</vt:lpstr>
      <vt:lpstr>A126285510R_Data</vt:lpstr>
      <vt:lpstr>A126285510R_Latest</vt:lpstr>
      <vt:lpstr>A126285514X</vt:lpstr>
      <vt:lpstr>A126285514X_Data</vt:lpstr>
      <vt:lpstr>A126285514X_Latest</vt:lpstr>
      <vt:lpstr>A126285518J</vt:lpstr>
      <vt:lpstr>A126285518J_Data</vt:lpstr>
      <vt:lpstr>A126285518J_Latest</vt:lpstr>
      <vt:lpstr>A126285522X</vt:lpstr>
      <vt:lpstr>A126285522X_Data</vt:lpstr>
      <vt:lpstr>A126285522X_Latest</vt:lpstr>
      <vt:lpstr>A126285526J</vt:lpstr>
      <vt:lpstr>A126285526J_Data</vt:lpstr>
      <vt:lpstr>A126285526J_Latest</vt:lpstr>
      <vt:lpstr>A126285530X</vt:lpstr>
      <vt:lpstr>A126285530X_Data</vt:lpstr>
      <vt:lpstr>A126285530X_Latest</vt:lpstr>
      <vt:lpstr>A126285534J</vt:lpstr>
      <vt:lpstr>A126285534J_Data</vt:lpstr>
      <vt:lpstr>A126285534J_Latest</vt:lpstr>
      <vt:lpstr>A126285538T</vt:lpstr>
      <vt:lpstr>A126285538T_Data</vt:lpstr>
      <vt:lpstr>A126285538T_Latest</vt:lpstr>
      <vt:lpstr>A126285542J</vt:lpstr>
      <vt:lpstr>A126285542J_Data</vt:lpstr>
      <vt:lpstr>A126285542J_Latest</vt:lpstr>
      <vt:lpstr>A126285546T</vt:lpstr>
      <vt:lpstr>A126285546T_Data</vt:lpstr>
      <vt:lpstr>A126285546T_Latest</vt:lpstr>
      <vt:lpstr>A126285550J</vt:lpstr>
      <vt:lpstr>A126285550J_Data</vt:lpstr>
      <vt:lpstr>A126285550J_Latest</vt:lpstr>
      <vt:lpstr>A126285554T</vt:lpstr>
      <vt:lpstr>A126285554T_Data</vt:lpstr>
      <vt:lpstr>A126285554T_Latest</vt:lpstr>
      <vt:lpstr>A126285558A</vt:lpstr>
      <vt:lpstr>A126285558A_Data</vt:lpstr>
      <vt:lpstr>A126285558A_Latest</vt:lpstr>
      <vt:lpstr>A126285562T</vt:lpstr>
      <vt:lpstr>A126285562T_Data</vt:lpstr>
      <vt:lpstr>A126285562T_Latest</vt:lpstr>
      <vt:lpstr>A126285566A</vt:lpstr>
      <vt:lpstr>A126285566A_Data</vt:lpstr>
      <vt:lpstr>A126285566A_Latest</vt:lpstr>
      <vt:lpstr>A126285570T</vt:lpstr>
      <vt:lpstr>A126285570T_Data</vt:lpstr>
      <vt:lpstr>A126285570T_Latest</vt:lpstr>
      <vt:lpstr>A126285574A</vt:lpstr>
      <vt:lpstr>A126285574A_Data</vt:lpstr>
      <vt:lpstr>A126285574A_Latest</vt:lpstr>
      <vt:lpstr>A126285578K</vt:lpstr>
      <vt:lpstr>A126285578K_Data</vt:lpstr>
      <vt:lpstr>A126285578K_Latest</vt:lpstr>
      <vt:lpstr>A126285582A</vt:lpstr>
      <vt:lpstr>A126285582A_Data</vt:lpstr>
      <vt:lpstr>A126285582A_Latest</vt:lpstr>
      <vt:lpstr>A126285586K</vt:lpstr>
      <vt:lpstr>A126285586K_Data</vt:lpstr>
      <vt:lpstr>A126285586K_Latest</vt:lpstr>
      <vt:lpstr>A126285590A</vt:lpstr>
      <vt:lpstr>A126285590A_Data</vt:lpstr>
      <vt:lpstr>A126285590A_Latest</vt:lpstr>
      <vt:lpstr>A126285594K</vt:lpstr>
      <vt:lpstr>A126285594K_Data</vt:lpstr>
      <vt:lpstr>A126285594K_Latest</vt:lpstr>
      <vt:lpstr>A126285598V</vt:lpstr>
      <vt:lpstr>A126285598V_Data</vt:lpstr>
      <vt:lpstr>A126285598V_Latest</vt:lpstr>
      <vt:lpstr>A126285602X</vt:lpstr>
      <vt:lpstr>A126285602X_Data</vt:lpstr>
      <vt:lpstr>A126285602X_Latest</vt:lpstr>
      <vt:lpstr>A126285606J</vt:lpstr>
      <vt:lpstr>A126285606J_Data</vt:lpstr>
      <vt:lpstr>A126285606J_Latest</vt:lpstr>
      <vt:lpstr>A126285610X</vt:lpstr>
      <vt:lpstr>A126285610X_Data</vt:lpstr>
      <vt:lpstr>A126285610X_Latest</vt:lpstr>
      <vt:lpstr>A126285614J</vt:lpstr>
      <vt:lpstr>A126285614J_Data</vt:lpstr>
      <vt:lpstr>A126285614J_Latest</vt:lpstr>
      <vt:lpstr>A126285618T</vt:lpstr>
      <vt:lpstr>A126285618T_Data</vt:lpstr>
      <vt:lpstr>A126285618T_Latest</vt:lpstr>
      <vt:lpstr>A126285622J</vt:lpstr>
      <vt:lpstr>A126285622J_Data</vt:lpstr>
      <vt:lpstr>A126285622J_Latest</vt:lpstr>
      <vt:lpstr>A126285626T</vt:lpstr>
      <vt:lpstr>A126285626T_Data</vt:lpstr>
      <vt:lpstr>A126285626T_Latest</vt:lpstr>
      <vt:lpstr>A126285630J</vt:lpstr>
      <vt:lpstr>A126285630J_Data</vt:lpstr>
      <vt:lpstr>A126285630J_Latest</vt:lpstr>
      <vt:lpstr>A126285634T</vt:lpstr>
      <vt:lpstr>A126285634T_Data</vt:lpstr>
      <vt:lpstr>A126285634T_Latest</vt:lpstr>
      <vt:lpstr>A126285638A</vt:lpstr>
      <vt:lpstr>A126285638A_Data</vt:lpstr>
      <vt:lpstr>A126285638A_Latest</vt:lpstr>
      <vt:lpstr>A126285642T</vt:lpstr>
      <vt:lpstr>A126285642T_Data</vt:lpstr>
      <vt:lpstr>A126285642T_Latest</vt:lpstr>
      <vt:lpstr>A126285646A</vt:lpstr>
      <vt:lpstr>A126285646A_Data</vt:lpstr>
      <vt:lpstr>A126285646A_Latest</vt:lpstr>
      <vt:lpstr>A126285650T</vt:lpstr>
      <vt:lpstr>A126285650T_Data</vt:lpstr>
      <vt:lpstr>A126285650T_Latest</vt:lpstr>
      <vt:lpstr>A126285654A</vt:lpstr>
      <vt:lpstr>A126285654A_Data</vt:lpstr>
      <vt:lpstr>A126285654A_Latest</vt:lpstr>
      <vt:lpstr>A126285658K</vt:lpstr>
      <vt:lpstr>A126285658K_Data</vt:lpstr>
      <vt:lpstr>A126285658K_Latest</vt:lpstr>
      <vt:lpstr>A126285662A</vt:lpstr>
      <vt:lpstr>A126285662A_Data</vt:lpstr>
      <vt:lpstr>A126285662A_Latest</vt:lpstr>
      <vt:lpstr>A126285666K</vt:lpstr>
      <vt:lpstr>A126285666K_Data</vt:lpstr>
      <vt:lpstr>A126285666K_Latest</vt:lpstr>
      <vt:lpstr>A126285670A</vt:lpstr>
      <vt:lpstr>A126285670A_Data</vt:lpstr>
      <vt:lpstr>A126285670A_Latest</vt:lpstr>
      <vt:lpstr>A126285674K</vt:lpstr>
      <vt:lpstr>A126285674K_Data</vt:lpstr>
      <vt:lpstr>A126285674K_Latest</vt:lpstr>
      <vt:lpstr>A126285678V</vt:lpstr>
      <vt:lpstr>A126285678V_Data</vt:lpstr>
      <vt:lpstr>A126285678V_Latest</vt:lpstr>
      <vt:lpstr>A126285682K</vt:lpstr>
      <vt:lpstr>A126285682K_Data</vt:lpstr>
      <vt:lpstr>A126285682K_Latest</vt:lpstr>
      <vt:lpstr>A126285686V</vt:lpstr>
      <vt:lpstr>A126285686V_Data</vt:lpstr>
      <vt:lpstr>A126285686V_Latest</vt:lpstr>
      <vt:lpstr>A126285690K</vt:lpstr>
      <vt:lpstr>A126285690K_Data</vt:lpstr>
      <vt:lpstr>A126285690K_Latest</vt:lpstr>
      <vt:lpstr>A126285694V</vt:lpstr>
      <vt:lpstr>A126285694V_Data</vt:lpstr>
      <vt:lpstr>A126285694V_Latest</vt:lpstr>
      <vt:lpstr>A126285698C</vt:lpstr>
      <vt:lpstr>A126285698C_Data</vt:lpstr>
      <vt:lpstr>A126285698C_Latest</vt:lpstr>
      <vt:lpstr>A126285702J</vt:lpstr>
      <vt:lpstr>A126285702J_Data</vt:lpstr>
      <vt:lpstr>A126285702J_Latest</vt:lpstr>
      <vt:lpstr>A126285706T</vt:lpstr>
      <vt:lpstr>A126285706T_Data</vt:lpstr>
      <vt:lpstr>A126285706T_Latest</vt:lpstr>
      <vt:lpstr>A126285710J</vt:lpstr>
      <vt:lpstr>A126285710J_Data</vt:lpstr>
      <vt:lpstr>A126285710J_Latest</vt:lpstr>
      <vt:lpstr>A126285714T</vt:lpstr>
      <vt:lpstr>A126285714T_Data</vt:lpstr>
      <vt:lpstr>A126285714T_Latest</vt:lpstr>
      <vt:lpstr>A126285718A</vt:lpstr>
      <vt:lpstr>A126285718A_Data</vt:lpstr>
      <vt:lpstr>A126285718A_Latest</vt:lpstr>
      <vt:lpstr>A126285722T</vt:lpstr>
      <vt:lpstr>A126285722T_Data</vt:lpstr>
      <vt:lpstr>A126285722T_Latest</vt:lpstr>
      <vt:lpstr>A126285726A</vt:lpstr>
      <vt:lpstr>A126285726A_Data</vt:lpstr>
      <vt:lpstr>A126285726A_Latest</vt:lpstr>
      <vt:lpstr>A126285730T</vt:lpstr>
      <vt:lpstr>A126285730T_Data</vt:lpstr>
      <vt:lpstr>A126285730T_Latest</vt:lpstr>
      <vt:lpstr>A126285734A</vt:lpstr>
      <vt:lpstr>A126285734A_Data</vt:lpstr>
      <vt:lpstr>A126285734A_Latest</vt:lpstr>
      <vt:lpstr>A126285738K</vt:lpstr>
      <vt:lpstr>A126285738K_Data</vt:lpstr>
      <vt:lpstr>A126285738K_Latest</vt:lpstr>
      <vt:lpstr>A126285742A</vt:lpstr>
      <vt:lpstr>A126285742A_Data</vt:lpstr>
      <vt:lpstr>A126285742A_Latest</vt:lpstr>
      <vt:lpstr>A126285746K</vt:lpstr>
      <vt:lpstr>A126285746K_Data</vt:lpstr>
      <vt:lpstr>A126285746K_Latest</vt:lpstr>
      <vt:lpstr>A126285750A</vt:lpstr>
      <vt:lpstr>A126285750A_Data</vt:lpstr>
      <vt:lpstr>A126285750A_Latest</vt:lpstr>
      <vt:lpstr>A126285754K</vt:lpstr>
      <vt:lpstr>A126285754K_Data</vt:lpstr>
      <vt:lpstr>A126285754K_Latest</vt:lpstr>
      <vt:lpstr>A126285758V</vt:lpstr>
      <vt:lpstr>A126285758V_Data</vt:lpstr>
      <vt:lpstr>A126285758V_Latest</vt:lpstr>
      <vt:lpstr>A126285762K</vt:lpstr>
      <vt:lpstr>A126285762K_Data</vt:lpstr>
      <vt:lpstr>A126285762K_Latest</vt:lpstr>
      <vt:lpstr>A126285766V</vt:lpstr>
      <vt:lpstr>A126285766V_Data</vt:lpstr>
      <vt:lpstr>A126285766V_Latest</vt:lpstr>
      <vt:lpstr>A126285770K</vt:lpstr>
      <vt:lpstr>A126285770K_Data</vt:lpstr>
      <vt:lpstr>A126285770K_Latest</vt:lpstr>
      <vt:lpstr>A126285774V</vt:lpstr>
      <vt:lpstr>A126285774V_Data</vt:lpstr>
      <vt:lpstr>A126285774V_Latest</vt:lpstr>
      <vt:lpstr>A126285778C</vt:lpstr>
      <vt:lpstr>A126285778C_Data</vt:lpstr>
      <vt:lpstr>A126285778C_Latest</vt:lpstr>
      <vt:lpstr>A126285782V</vt:lpstr>
      <vt:lpstr>A126285782V_Data</vt:lpstr>
      <vt:lpstr>A126285782V_Latest</vt:lpstr>
      <vt:lpstr>A126285786C</vt:lpstr>
      <vt:lpstr>A126285786C_Data</vt:lpstr>
      <vt:lpstr>A126285786C_Latest</vt:lpstr>
      <vt:lpstr>A126285790V</vt:lpstr>
      <vt:lpstr>A126285790V_Data</vt:lpstr>
      <vt:lpstr>A126285790V_Latest</vt:lpstr>
      <vt:lpstr>A126285794C</vt:lpstr>
      <vt:lpstr>A126285794C_Data</vt:lpstr>
      <vt:lpstr>A126285794C_Latest</vt:lpstr>
      <vt:lpstr>A126285798L</vt:lpstr>
      <vt:lpstr>A126285798L_Data</vt:lpstr>
      <vt:lpstr>A126285798L_Latest</vt:lpstr>
      <vt:lpstr>A126285802T</vt:lpstr>
      <vt:lpstr>A126285802T_Data</vt:lpstr>
      <vt:lpstr>A126285802T_Latest</vt:lpstr>
      <vt:lpstr>A126285806A</vt:lpstr>
      <vt:lpstr>A126285806A_Data</vt:lpstr>
      <vt:lpstr>A126285806A_Latest</vt:lpstr>
      <vt:lpstr>A126285810T</vt:lpstr>
      <vt:lpstr>A126285810T_Data</vt:lpstr>
      <vt:lpstr>A126285810T_Latest</vt:lpstr>
      <vt:lpstr>A126285814A</vt:lpstr>
      <vt:lpstr>A126285814A_Data</vt:lpstr>
      <vt:lpstr>A126285814A_Latest</vt:lpstr>
      <vt:lpstr>A126285818K</vt:lpstr>
      <vt:lpstr>A126285818K_Data</vt:lpstr>
      <vt:lpstr>A126285818K_Latest</vt:lpstr>
      <vt:lpstr>A126285822A</vt:lpstr>
      <vt:lpstr>A126285822A_Data</vt:lpstr>
      <vt:lpstr>A126285822A_Latest</vt:lpstr>
      <vt:lpstr>A126285826K</vt:lpstr>
      <vt:lpstr>A126285826K_Data</vt:lpstr>
      <vt:lpstr>A126285826K_Latest</vt:lpstr>
      <vt:lpstr>A126285830A</vt:lpstr>
      <vt:lpstr>A126285830A_Data</vt:lpstr>
      <vt:lpstr>A126285830A_Latest</vt:lpstr>
      <vt:lpstr>A126285834K</vt:lpstr>
      <vt:lpstr>A126285834K_Data</vt:lpstr>
      <vt:lpstr>A126285834K_Latest</vt:lpstr>
      <vt:lpstr>A126285838V</vt:lpstr>
      <vt:lpstr>A126285838V_Data</vt:lpstr>
      <vt:lpstr>A126285838V_Latest</vt:lpstr>
      <vt:lpstr>A126285842K</vt:lpstr>
      <vt:lpstr>A126285842K_Data</vt:lpstr>
      <vt:lpstr>A126285842K_Latest</vt:lpstr>
      <vt:lpstr>A126285846V</vt:lpstr>
      <vt:lpstr>A126285846V_Data</vt:lpstr>
      <vt:lpstr>A126285846V_Latest</vt:lpstr>
      <vt:lpstr>A126285850K</vt:lpstr>
      <vt:lpstr>A126285850K_Data</vt:lpstr>
      <vt:lpstr>A126285850K_Latest</vt:lpstr>
      <vt:lpstr>A126285854V</vt:lpstr>
      <vt:lpstr>A126285854V_Data</vt:lpstr>
      <vt:lpstr>A126285854V_Latest</vt:lpstr>
      <vt:lpstr>A126285858C</vt:lpstr>
      <vt:lpstr>A126285858C_Data</vt:lpstr>
      <vt:lpstr>A126285858C_Latest</vt:lpstr>
      <vt:lpstr>A126285862V</vt:lpstr>
      <vt:lpstr>A126285862V_Data</vt:lpstr>
      <vt:lpstr>A126285862V_Latest</vt:lpstr>
      <vt:lpstr>A126285866C</vt:lpstr>
      <vt:lpstr>A126285866C_Data</vt:lpstr>
      <vt:lpstr>A126285866C_Latest</vt:lpstr>
      <vt:lpstr>A126285870V</vt:lpstr>
      <vt:lpstr>A126285870V_Data</vt:lpstr>
      <vt:lpstr>A126285870V_Latest</vt:lpstr>
      <vt:lpstr>A126285874C</vt:lpstr>
      <vt:lpstr>A126285874C_Data</vt:lpstr>
      <vt:lpstr>A126285874C_Latest</vt:lpstr>
      <vt:lpstr>A126285878L</vt:lpstr>
      <vt:lpstr>A126285878L_Data</vt:lpstr>
      <vt:lpstr>A126285878L_Latest</vt:lpstr>
      <vt:lpstr>A126285882C</vt:lpstr>
      <vt:lpstr>A126285882C_Data</vt:lpstr>
      <vt:lpstr>A126285882C_Latest</vt:lpstr>
      <vt:lpstr>A126285886L</vt:lpstr>
      <vt:lpstr>A126285886L_Data</vt:lpstr>
      <vt:lpstr>A126285886L_Latest</vt:lpstr>
      <vt:lpstr>A126285890C</vt:lpstr>
      <vt:lpstr>A126285890C_Data</vt:lpstr>
      <vt:lpstr>A126285890C_Latest</vt:lpstr>
      <vt:lpstr>A126285894L</vt:lpstr>
      <vt:lpstr>A126285894L_Data</vt:lpstr>
      <vt:lpstr>A126285894L_Latest</vt:lpstr>
      <vt:lpstr>A126285898W</vt:lpstr>
      <vt:lpstr>A126285898W_Data</vt:lpstr>
      <vt:lpstr>A126285898W_Latest</vt:lpstr>
      <vt:lpstr>A126285902A</vt:lpstr>
      <vt:lpstr>A126285902A_Data</vt:lpstr>
      <vt:lpstr>A126285902A_Latest</vt:lpstr>
      <vt:lpstr>A126285906K</vt:lpstr>
      <vt:lpstr>A126285906K_Data</vt:lpstr>
      <vt:lpstr>A126285906K_Latest</vt:lpstr>
      <vt:lpstr>A126285910A</vt:lpstr>
      <vt:lpstr>A126285910A_Data</vt:lpstr>
      <vt:lpstr>A126285910A_Latest</vt:lpstr>
      <vt:lpstr>A126285914K</vt:lpstr>
      <vt:lpstr>A126285914K_Data</vt:lpstr>
      <vt:lpstr>A126285914K_Latest</vt:lpstr>
      <vt:lpstr>A126285918V</vt:lpstr>
      <vt:lpstr>A126285918V_Data</vt:lpstr>
      <vt:lpstr>A126285918V_Latest</vt:lpstr>
      <vt:lpstr>A126285922K</vt:lpstr>
      <vt:lpstr>A126285922K_Data</vt:lpstr>
      <vt:lpstr>A126285922K_Latest</vt:lpstr>
      <vt:lpstr>A126285926V</vt:lpstr>
      <vt:lpstr>A126285926V_Data</vt:lpstr>
      <vt:lpstr>A126285926V_Latest</vt:lpstr>
      <vt:lpstr>A126285930K</vt:lpstr>
      <vt:lpstr>A126285930K_Data</vt:lpstr>
      <vt:lpstr>A126285930K_Latest</vt:lpstr>
      <vt:lpstr>A126285934V</vt:lpstr>
      <vt:lpstr>A126285934V_Data</vt:lpstr>
      <vt:lpstr>A126285934V_Latest</vt:lpstr>
      <vt:lpstr>A126285938C</vt:lpstr>
      <vt:lpstr>A126285938C_Data</vt:lpstr>
      <vt:lpstr>A126285938C_Latest</vt:lpstr>
      <vt:lpstr>A126285942V</vt:lpstr>
      <vt:lpstr>A126285942V_Data</vt:lpstr>
      <vt:lpstr>A126285942V_Latest</vt:lpstr>
      <vt:lpstr>A126285946C</vt:lpstr>
      <vt:lpstr>A126285946C_Data</vt:lpstr>
      <vt:lpstr>A126285946C_Latest</vt:lpstr>
      <vt:lpstr>A126285950V</vt:lpstr>
      <vt:lpstr>A126285950V_Data</vt:lpstr>
      <vt:lpstr>A126285950V_Latest</vt:lpstr>
      <vt:lpstr>A126285954C</vt:lpstr>
      <vt:lpstr>A126285954C_Data</vt:lpstr>
      <vt:lpstr>A126285954C_Latest</vt:lpstr>
      <vt:lpstr>A126285958L</vt:lpstr>
      <vt:lpstr>A126285958L_Data</vt:lpstr>
      <vt:lpstr>A126285958L_Latest</vt:lpstr>
      <vt:lpstr>A126285962C</vt:lpstr>
      <vt:lpstr>A126285962C_Data</vt:lpstr>
      <vt:lpstr>A126285962C_Latest</vt:lpstr>
      <vt:lpstr>A126285966L</vt:lpstr>
      <vt:lpstr>A126285966L_Data</vt:lpstr>
      <vt:lpstr>A126285966L_Latest</vt:lpstr>
      <vt:lpstr>A126285970C</vt:lpstr>
      <vt:lpstr>A126285970C_Data</vt:lpstr>
      <vt:lpstr>A126285970C_Latest</vt:lpstr>
      <vt:lpstr>A126285974L</vt:lpstr>
      <vt:lpstr>A126285974L_Data</vt:lpstr>
      <vt:lpstr>A126285974L_Latest</vt:lpstr>
      <vt:lpstr>A126285978W</vt:lpstr>
      <vt:lpstr>A126285978W_Data</vt:lpstr>
      <vt:lpstr>A126285978W_Latest</vt:lpstr>
      <vt:lpstr>A126285982L</vt:lpstr>
      <vt:lpstr>A126285982L_Data</vt:lpstr>
      <vt:lpstr>A126285982L_Latest</vt:lpstr>
      <vt:lpstr>A126285986W</vt:lpstr>
      <vt:lpstr>A126285986W_Data</vt:lpstr>
      <vt:lpstr>A126285986W_Latest</vt:lpstr>
      <vt:lpstr>A126285990L</vt:lpstr>
      <vt:lpstr>A126285990L_Data</vt:lpstr>
      <vt:lpstr>A126285990L_Latest</vt:lpstr>
      <vt:lpstr>A126285994W</vt:lpstr>
      <vt:lpstr>A126285994W_Data</vt:lpstr>
      <vt:lpstr>A126285994W_Latest</vt:lpstr>
      <vt:lpstr>A126285998F</vt:lpstr>
      <vt:lpstr>A126285998F_Data</vt:lpstr>
      <vt:lpstr>A126285998F_Latest</vt:lpstr>
      <vt:lpstr>A126286002L</vt:lpstr>
      <vt:lpstr>A126286002L_Data</vt:lpstr>
      <vt:lpstr>A126286002L_Latest</vt:lpstr>
      <vt:lpstr>A126286006W</vt:lpstr>
      <vt:lpstr>A126286006W_Data</vt:lpstr>
      <vt:lpstr>A126286006W_Latest</vt:lpstr>
      <vt:lpstr>A126286010L</vt:lpstr>
      <vt:lpstr>A126286010L_Data</vt:lpstr>
      <vt:lpstr>A126286010L_Latest</vt:lpstr>
      <vt:lpstr>A126286014W</vt:lpstr>
      <vt:lpstr>A126286014W_Data</vt:lpstr>
      <vt:lpstr>A126286014W_Latest</vt:lpstr>
      <vt:lpstr>A126286018F</vt:lpstr>
      <vt:lpstr>A126286018F_Data</vt:lpstr>
      <vt:lpstr>A126286018F_Latest</vt:lpstr>
      <vt:lpstr>A126286022W</vt:lpstr>
      <vt:lpstr>A126286022W_Data</vt:lpstr>
      <vt:lpstr>A126286022W_Latest</vt:lpstr>
      <vt:lpstr>A126286026F</vt:lpstr>
      <vt:lpstr>A126286026F_Data</vt:lpstr>
      <vt:lpstr>A126286026F_Latest</vt:lpstr>
      <vt:lpstr>A126286030W</vt:lpstr>
      <vt:lpstr>A126286030W_Data</vt:lpstr>
      <vt:lpstr>A126286030W_Latest</vt:lpstr>
      <vt:lpstr>A126286034F</vt:lpstr>
      <vt:lpstr>A126286034F_Data</vt:lpstr>
      <vt:lpstr>A126286034F_Latest</vt:lpstr>
      <vt:lpstr>A126286038R</vt:lpstr>
      <vt:lpstr>A126286038R_Data</vt:lpstr>
      <vt:lpstr>A126286038R_Latest</vt:lpstr>
      <vt:lpstr>A126286042F</vt:lpstr>
      <vt:lpstr>A126286042F_Data</vt:lpstr>
      <vt:lpstr>A126286042F_Latest</vt:lpstr>
      <vt:lpstr>A126286046R</vt:lpstr>
      <vt:lpstr>A126286046R_Data</vt:lpstr>
      <vt:lpstr>A126286046R_Latest</vt:lpstr>
      <vt:lpstr>A126286050F</vt:lpstr>
      <vt:lpstr>A126286050F_Data</vt:lpstr>
      <vt:lpstr>A126286050F_Latest</vt:lpstr>
      <vt:lpstr>A126286054R</vt:lpstr>
      <vt:lpstr>A126286054R_Data</vt:lpstr>
      <vt:lpstr>A126286054R_Latest</vt:lpstr>
      <vt:lpstr>A126286058X</vt:lpstr>
      <vt:lpstr>A126286058X_Data</vt:lpstr>
      <vt:lpstr>A126286058X_Latest</vt:lpstr>
      <vt:lpstr>A126286062R</vt:lpstr>
      <vt:lpstr>A126286062R_Data</vt:lpstr>
      <vt:lpstr>A126286062R_Latest</vt:lpstr>
      <vt:lpstr>A126286066X</vt:lpstr>
      <vt:lpstr>A126286066X_Data</vt:lpstr>
      <vt:lpstr>A126286066X_Latest</vt:lpstr>
      <vt:lpstr>A126286070R</vt:lpstr>
      <vt:lpstr>A126286070R_Data</vt:lpstr>
      <vt:lpstr>A126286070R_Latest</vt:lpstr>
      <vt:lpstr>A126286074X</vt:lpstr>
      <vt:lpstr>A126286074X_Data</vt:lpstr>
      <vt:lpstr>A126286074X_Latest</vt:lpstr>
      <vt:lpstr>A126286078J</vt:lpstr>
      <vt:lpstr>A126286078J_Data</vt:lpstr>
      <vt:lpstr>A126286078J_Latest</vt:lpstr>
      <vt:lpstr>A126286082X</vt:lpstr>
      <vt:lpstr>A126286082X_Data</vt:lpstr>
      <vt:lpstr>A126286082X_Latest</vt:lpstr>
      <vt:lpstr>A126286086J</vt:lpstr>
      <vt:lpstr>A126286086J_Data</vt:lpstr>
      <vt:lpstr>A126286086J_Latest</vt:lpstr>
      <vt:lpstr>A126286090X</vt:lpstr>
      <vt:lpstr>A126286090X_Data</vt:lpstr>
      <vt:lpstr>A126286090X_Latest</vt:lpstr>
      <vt:lpstr>A126286094J</vt:lpstr>
      <vt:lpstr>A126286094J_Data</vt:lpstr>
      <vt:lpstr>A126286094J_Latest</vt:lpstr>
      <vt:lpstr>A126286098T</vt:lpstr>
      <vt:lpstr>A126286098T_Data</vt:lpstr>
      <vt:lpstr>A126286098T_Latest</vt:lpstr>
      <vt:lpstr>A126286102W</vt:lpstr>
      <vt:lpstr>A126286102W_Data</vt:lpstr>
      <vt:lpstr>A126286102W_Latest</vt:lpstr>
      <vt:lpstr>A126286106F</vt:lpstr>
      <vt:lpstr>A126286106F_Data</vt:lpstr>
      <vt:lpstr>A126286106F_Latest</vt:lpstr>
      <vt:lpstr>A126286110W</vt:lpstr>
      <vt:lpstr>A126286110W_Data</vt:lpstr>
      <vt:lpstr>A126286110W_Latest</vt:lpstr>
      <vt:lpstr>A126286114F</vt:lpstr>
      <vt:lpstr>A126286114F_Data</vt:lpstr>
      <vt:lpstr>A126286114F_Latest</vt:lpstr>
      <vt:lpstr>A126286118R</vt:lpstr>
      <vt:lpstr>A126286118R_Data</vt:lpstr>
      <vt:lpstr>A126286118R_Latest</vt:lpstr>
      <vt:lpstr>A126286122F</vt:lpstr>
      <vt:lpstr>A126286122F_Data</vt:lpstr>
      <vt:lpstr>A126286122F_Latest</vt:lpstr>
      <vt:lpstr>A126286126R</vt:lpstr>
      <vt:lpstr>A126286126R_Data</vt:lpstr>
      <vt:lpstr>A126286126R_Latest</vt:lpstr>
      <vt:lpstr>A126286130F</vt:lpstr>
      <vt:lpstr>A126286130F_Data</vt:lpstr>
      <vt:lpstr>A126286130F_Latest</vt:lpstr>
      <vt:lpstr>A126286134R</vt:lpstr>
      <vt:lpstr>A126286134R_Data</vt:lpstr>
      <vt:lpstr>A126286134R_Latest</vt:lpstr>
      <vt:lpstr>A126286138X</vt:lpstr>
      <vt:lpstr>A126286138X_Data</vt:lpstr>
      <vt:lpstr>A126286138X_Latest</vt:lpstr>
      <vt:lpstr>A126286142R</vt:lpstr>
      <vt:lpstr>A126286142R_Data</vt:lpstr>
      <vt:lpstr>A126286142R_Latest</vt:lpstr>
      <vt:lpstr>A126286146X</vt:lpstr>
      <vt:lpstr>A126286146X_Data</vt:lpstr>
      <vt:lpstr>A126286146X_Latest</vt:lpstr>
      <vt:lpstr>A126286150R</vt:lpstr>
      <vt:lpstr>A126286150R_Data</vt:lpstr>
      <vt:lpstr>A126286150R_Latest</vt:lpstr>
      <vt:lpstr>A126286154X</vt:lpstr>
      <vt:lpstr>A126286154X_Data</vt:lpstr>
      <vt:lpstr>A126286154X_Latest</vt:lpstr>
      <vt:lpstr>A126286158J</vt:lpstr>
      <vt:lpstr>A126286158J_Data</vt:lpstr>
      <vt:lpstr>A126286158J_Latest</vt:lpstr>
      <vt:lpstr>A126286162X</vt:lpstr>
      <vt:lpstr>A126286162X_Data</vt:lpstr>
      <vt:lpstr>A126286162X_Latest</vt:lpstr>
      <vt:lpstr>A126286166J</vt:lpstr>
      <vt:lpstr>A126286166J_Data</vt:lpstr>
      <vt:lpstr>A126286166J_Latest</vt:lpstr>
      <vt:lpstr>A126286170X</vt:lpstr>
      <vt:lpstr>A126286170X_Data</vt:lpstr>
      <vt:lpstr>A126286170X_Latest</vt:lpstr>
      <vt:lpstr>A126286174J</vt:lpstr>
      <vt:lpstr>A126286174J_Data</vt:lpstr>
      <vt:lpstr>A126286174J_Latest</vt:lpstr>
      <vt:lpstr>A126286178T</vt:lpstr>
      <vt:lpstr>A126286178T_Data</vt:lpstr>
      <vt:lpstr>A126286178T_Latest</vt:lpstr>
      <vt:lpstr>A126286182J</vt:lpstr>
      <vt:lpstr>A126286182J_Data</vt:lpstr>
      <vt:lpstr>A126286182J_Latest</vt:lpstr>
      <vt:lpstr>A126286186T</vt:lpstr>
      <vt:lpstr>A126286186T_Data</vt:lpstr>
      <vt:lpstr>A126286186T_Latest</vt:lpstr>
      <vt:lpstr>A126286190J</vt:lpstr>
      <vt:lpstr>A126286190J_Data</vt:lpstr>
      <vt:lpstr>A126286190J_Latest</vt:lpstr>
      <vt:lpstr>A126286194T</vt:lpstr>
      <vt:lpstr>A126286194T_Data</vt:lpstr>
      <vt:lpstr>A126286194T_Latest</vt:lpstr>
      <vt:lpstr>A126286198A</vt:lpstr>
      <vt:lpstr>A126286198A_Data</vt:lpstr>
      <vt:lpstr>A126286198A_Latest</vt:lpstr>
      <vt:lpstr>A126286202F</vt:lpstr>
      <vt:lpstr>A126286202F_Data</vt:lpstr>
      <vt:lpstr>A126286202F_Latest</vt:lpstr>
      <vt:lpstr>A126286206R</vt:lpstr>
      <vt:lpstr>A126286206R_Data</vt:lpstr>
      <vt:lpstr>A126286206R_Latest</vt:lpstr>
      <vt:lpstr>A126286210F</vt:lpstr>
      <vt:lpstr>A126286210F_Data</vt:lpstr>
      <vt:lpstr>A126286210F_Latest</vt:lpstr>
      <vt:lpstr>A126286214R</vt:lpstr>
      <vt:lpstr>A126286214R_Data</vt:lpstr>
      <vt:lpstr>A126286214R_Latest</vt:lpstr>
      <vt:lpstr>A126286218X</vt:lpstr>
      <vt:lpstr>A126286218X_Data</vt:lpstr>
      <vt:lpstr>A126286218X_Latest</vt:lpstr>
      <vt:lpstr>A126286222R</vt:lpstr>
      <vt:lpstr>A126286222R_Data</vt:lpstr>
      <vt:lpstr>A126286222R_Latest</vt:lpstr>
      <vt:lpstr>A126286226X</vt:lpstr>
      <vt:lpstr>A126286226X_Data</vt:lpstr>
      <vt:lpstr>A126286226X_Latest</vt:lpstr>
      <vt:lpstr>A126286230R</vt:lpstr>
      <vt:lpstr>A126286230R_Data</vt:lpstr>
      <vt:lpstr>A126286230R_Latest</vt:lpstr>
      <vt:lpstr>A126286234X</vt:lpstr>
      <vt:lpstr>A126286234X_Data</vt:lpstr>
      <vt:lpstr>A126286234X_Latest</vt:lpstr>
      <vt:lpstr>A126286238J</vt:lpstr>
      <vt:lpstr>A126286238J_Data</vt:lpstr>
      <vt:lpstr>A126286238J_Latest</vt:lpstr>
      <vt:lpstr>A126286242X</vt:lpstr>
      <vt:lpstr>A126286242X_Data</vt:lpstr>
      <vt:lpstr>A126286242X_Latest</vt:lpstr>
      <vt:lpstr>A126286246J</vt:lpstr>
      <vt:lpstr>A126286246J_Data</vt:lpstr>
      <vt:lpstr>A126286246J_Latest</vt:lpstr>
      <vt:lpstr>A126286250X</vt:lpstr>
      <vt:lpstr>A126286250X_Data</vt:lpstr>
      <vt:lpstr>A126286250X_Latest</vt:lpstr>
      <vt:lpstr>A126286254J</vt:lpstr>
      <vt:lpstr>A126286254J_Data</vt:lpstr>
      <vt:lpstr>A126286254J_Latest</vt:lpstr>
      <vt:lpstr>A126286258T</vt:lpstr>
      <vt:lpstr>A126286258T_Data</vt:lpstr>
      <vt:lpstr>A126286258T_Latest</vt:lpstr>
      <vt:lpstr>A126286262J</vt:lpstr>
      <vt:lpstr>A126286262J_Data</vt:lpstr>
      <vt:lpstr>A126286262J_Latest</vt:lpstr>
      <vt:lpstr>A126286266T</vt:lpstr>
      <vt:lpstr>A126286266T_Data</vt:lpstr>
      <vt:lpstr>A126286266T_Latest</vt:lpstr>
      <vt:lpstr>A126286270J</vt:lpstr>
      <vt:lpstr>A126286270J_Data</vt:lpstr>
      <vt:lpstr>A126286270J_Latest</vt:lpstr>
      <vt:lpstr>A126286274T</vt:lpstr>
      <vt:lpstr>A126286274T_Data</vt:lpstr>
      <vt:lpstr>A126286274T_Latest</vt:lpstr>
      <vt:lpstr>A126286278A</vt:lpstr>
      <vt:lpstr>A126286278A_Data</vt:lpstr>
      <vt:lpstr>A126286278A_Latest</vt:lpstr>
      <vt:lpstr>A126286282T</vt:lpstr>
      <vt:lpstr>A126286282T_Data</vt:lpstr>
      <vt:lpstr>A126286282T_Latest</vt:lpstr>
      <vt:lpstr>A126286286A</vt:lpstr>
      <vt:lpstr>A126286286A_Data</vt:lpstr>
      <vt:lpstr>A126286286A_Latest</vt:lpstr>
      <vt:lpstr>A126286290T</vt:lpstr>
      <vt:lpstr>A126286290T_Data</vt:lpstr>
      <vt:lpstr>A126286290T_Latest</vt:lpstr>
      <vt:lpstr>A126286294A</vt:lpstr>
      <vt:lpstr>A126286294A_Data</vt:lpstr>
      <vt:lpstr>A126286294A_Latest</vt:lpstr>
      <vt:lpstr>A126286298K</vt:lpstr>
      <vt:lpstr>A126286298K_Data</vt:lpstr>
      <vt:lpstr>A126286298K_Latest</vt:lpstr>
      <vt:lpstr>A126286302R</vt:lpstr>
      <vt:lpstr>A126286302R_Data</vt:lpstr>
      <vt:lpstr>A126286302R_Latest</vt:lpstr>
      <vt:lpstr>A126286306X</vt:lpstr>
      <vt:lpstr>A126286306X_Data</vt:lpstr>
      <vt:lpstr>A126286306X_Latest</vt:lpstr>
      <vt:lpstr>A126286310R</vt:lpstr>
      <vt:lpstr>A126286310R_Data</vt:lpstr>
      <vt:lpstr>A126286310R_Latest</vt:lpstr>
      <vt:lpstr>A126286314X</vt:lpstr>
      <vt:lpstr>A126286314X_Data</vt:lpstr>
      <vt:lpstr>A126286314X_Latest</vt:lpstr>
      <vt:lpstr>A126286318J</vt:lpstr>
      <vt:lpstr>A126286318J_Data</vt:lpstr>
      <vt:lpstr>A126286318J_Latest</vt:lpstr>
      <vt:lpstr>A126286322X</vt:lpstr>
      <vt:lpstr>A126286322X_Data</vt:lpstr>
      <vt:lpstr>A126286322X_Latest</vt:lpstr>
      <vt:lpstr>A126286326J</vt:lpstr>
      <vt:lpstr>A126286326J_Data</vt:lpstr>
      <vt:lpstr>A126286326J_Latest</vt:lpstr>
      <vt:lpstr>A126286330X</vt:lpstr>
      <vt:lpstr>A126286330X_Data</vt:lpstr>
      <vt:lpstr>A126286330X_Latest</vt:lpstr>
      <vt:lpstr>A126286334J</vt:lpstr>
      <vt:lpstr>A126286334J_Data</vt:lpstr>
      <vt:lpstr>A126286334J_Latest</vt:lpstr>
      <vt:lpstr>A126286338T</vt:lpstr>
      <vt:lpstr>A126286338T_Data</vt:lpstr>
      <vt:lpstr>A126286338T_Latest</vt:lpstr>
      <vt:lpstr>A126286342J</vt:lpstr>
      <vt:lpstr>A126286342J_Data</vt:lpstr>
      <vt:lpstr>A126286342J_Latest</vt:lpstr>
      <vt:lpstr>A126286346T</vt:lpstr>
      <vt:lpstr>A126286346T_Data</vt:lpstr>
      <vt:lpstr>A126286346T_Latest</vt:lpstr>
      <vt:lpstr>A126286350J</vt:lpstr>
      <vt:lpstr>A126286350J_Data</vt:lpstr>
      <vt:lpstr>A126286350J_Latest</vt:lpstr>
      <vt:lpstr>A126286354T</vt:lpstr>
      <vt:lpstr>A126286354T_Data</vt:lpstr>
      <vt:lpstr>A126286354T_Latest</vt:lpstr>
      <vt:lpstr>A126286358A</vt:lpstr>
      <vt:lpstr>A126286358A_Data</vt:lpstr>
      <vt:lpstr>A126286358A_Latest</vt:lpstr>
      <vt:lpstr>A126286362T</vt:lpstr>
      <vt:lpstr>A126286362T_Data</vt:lpstr>
      <vt:lpstr>A126286362T_Latest</vt:lpstr>
      <vt:lpstr>A126286366A</vt:lpstr>
      <vt:lpstr>A126286366A_Data</vt:lpstr>
      <vt:lpstr>A126286366A_Latest</vt:lpstr>
      <vt:lpstr>A126286370T</vt:lpstr>
      <vt:lpstr>A126286370T_Data</vt:lpstr>
      <vt:lpstr>A126286370T_Latest</vt:lpstr>
      <vt:lpstr>A126286374A</vt:lpstr>
      <vt:lpstr>A126286374A_Data</vt:lpstr>
      <vt:lpstr>A126286374A_Latest</vt:lpstr>
      <vt:lpstr>A126286378K</vt:lpstr>
      <vt:lpstr>A126286378K_Data</vt:lpstr>
      <vt:lpstr>A126286378K_Latest</vt:lpstr>
      <vt:lpstr>A126286382A</vt:lpstr>
      <vt:lpstr>A126286382A_Data</vt:lpstr>
      <vt:lpstr>A126286382A_Latest</vt:lpstr>
      <vt:lpstr>A126286386K</vt:lpstr>
      <vt:lpstr>A126286386K_Data</vt:lpstr>
      <vt:lpstr>A126286386K_Latest</vt:lpstr>
      <vt:lpstr>A126286390A</vt:lpstr>
      <vt:lpstr>A126286390A_Data</vt:lpstr>
      <vt:lpstr>A126286390A_Latest</vt:lpstr>
      <vt:lpstr>A126286394K</vt:lpstr>
      <vt:lpstr>A126286394K_Data</vt:lpstr>
      <vt:lpstr>A126286394K_Latest</vt:lpstr>
      <vt:lpstr>A126286398V</vt:lpstr>
      <vt:lpstr>A126286398V_Data</vt:lpstr>
      <vt:lpstr>A126286398V_Latest</vt:lpstr>
      <vt:lpstr>A126286402X</vt:lpstr>
      <vt:lpstr>A126286402X_Data</vt:lpstr>
      <vt:lpstr>A126286402X_Latest</vt:lpstr>
      <vt:lpstr>A126286406J</vt:lpstr>
      <vt:lpstr>A126286406J_Data</vt:lpstr>
      <vt:lpstr>A126286406J_Latest</vt:lpstr>
      <vt:lpstr>A126286410X</vt:lpstr>
      <vt:lpstr>A126286410X_Data</vt:lpstr>
      <vt:lpstr>A126286410X_Latest</vt:lpstr>
      <vt:lpstr>A126286414J</vt:lpstr>
      <vt:lpstr>A126286414J_Data</vt:lpstr>
      <vt:lpstr>A126286414J_Latest</vt:lpstr>
      <vt:lpstr>A126286418T</vt:lpstr>
      <vt:lpstr>A126286418T_Data</vt:lpstr>
      <vt:lpstr>A126286418T_Latest</vt:lpstr>
      <vt:lpstr>A126286422J</vt:lpstr>
      <vt:lpstr>A126286422J_Data</vt:lpstr>
      <vt:lpstr>A126286422J_Latest</vt:lpstr>
      <vt:lpstr>A126286426T</vt:lpstr>
      <vt:lpstr>A126286426T_Data</vt:lpstr>
      <vt:lpstr>A126286426T_Latest</vt:lpstr>
      <vt:lpstr>A126286430J</vt:lpstr>
      <vt:lpstr>A126286430J_Data</vt:lpstr>
      <vt:lpstr>A126286430J_Latest</vt:lpstr>
      <vt:lpstr>A126286434T</vt:lpstr>
      <vt:lpstr>A126286434T_Data</vt:lpstr>
      <vt:lpstr>A126286434T_Latest</vt:lpstr>
      <vt:lpstr>A126286438A</vt:lpstr>
      <vt:lpstr>A126286438A_Data</vt:lpstr>
      <vt:lpstr>A126286438A_Latest</vt:lpstr>
      <vt:lpstr>A126286442T</vt:lpstr>
      <vt:lpstr>A126286442T_Data</vt:lpstr>
      <vt:lpstr>A126286442T_Latest</vt:lpstr>
      <vt:lpstr>A126286446A</vt:lpstr>
      <vt:lpstr>A126286446A_Data</vt:lpstr>
      <vt:lpstr>A126286446A_Latest</vt:lpstr>
      <vt:lpstr>A126286450T</vt:lpstr>
      <vt:lpstr>A126286450T_Data</vt:lpstr>
      <vt:lpstr>A126286450T_Latest</vt:lpstr>
      <vt:lpstr>A126286454A</vt:lpstr>
      <vt:lpstr>A126286454A_Data</vt:lpstr>
      <vt:lpstr>A126286454A_Latest</vt:lpstr>
      <vt:lpstr>A126286458K</vt:lpstr>
      <vt:lpstr>A126286458K_Data</vt:lpstr>
      <vt:lpstr>A126286458K_Latest</vt:lpstr>
      <vt:lpstr>A126286462A</vt:lpstr>
      <vt:lpstr>A126286462A_Data</vt:lpstr>
      <vt:lpstr>A126286462A_Latest</vt:lpstr>
      <vt:lpstr>A126286466K</vt:lpstr>
      <vt:lpstr>A126286466K_Data</vt:lpstr>
      <vt:lpstr>A126286466K_Latest</vt:lpstr>
      <vt:lpstr>A126286470A</vt:lpstr>
      <vt:lpstr>A126286470A_Data</vt:lpstr>
      <vt:lpstr>A126286470A_Latest</vt:lpstr>
      <vt:lpstr>A126286474K</vt:lpstr>
      <vt:lpstr>A126286474K_Data</vt:lpstr>
      <vt:lpstr>A126286474K_Latest</vt:lpstr>
      <vt:lpstr>A126286478V</vt:lpstr>
      <vt:lpstr>A126286478V_Data</vt:lpstr>
      <vt:lpstr>A126286478V_Latest</vt:lpstr>
      <vt:lpstr>A126286482K</vt:lpstr>
      <vt:lpstr>A126286482K_Data</vt:lpstr>
      <vt:lpstr>A126286482K_Latest</vt:lpstr>
      <vt:lpstr>A126286486V</vt:lpstr>
      <vt:lpstr>A126286486V_Data</vt:lpstr>
      <vt:lpstr>A126286486V_Latest</vt:lpstr>
      <vt:lpstr>A126286490K</vt:lpstr>
      <vt:lpstr>A126286490K_Data</vt:lpstr>
      <vt:lpstr>A126286490K_Latest</vt:lpstr>
      <vt:lpstr>A126286494V</vt:lpstr>
      <vt:lpstr>A126286494V_Data</vt:lpstr>
      <vt:lpstr>A126286494V_Latest</vt:lpstr>
      <vt:lpstr>A126286498C</vt:lpstr>
      <vt:lpstr>A126286498C_Data</vt:lpstr>
      <vt:lpstr>A126286498C_Latest</vt:lpstr>
      <vt:lpstr>A126286502J</vt:lpstr>
      <vt:lpstr>A126286502J_Data</vt:lpstr>
      <vt:lpstr>A126286502J_Latest</vt:lpstr>
      <vt:lpstr>A126286506T</vt:lpstr>
      <vt:lpstr>A126286506T_Data</vt:lpstr>
      <vt:lpstr>A126286506T_Latest</vt:lpstr>
      <vt:lpstr>A126286510J</vt:lpstr>
      <vt:lpstr>A126286510J_Data</vt:lpstr>
      <vt:lpstr>A126286510J_Latest</vt:lpstr>
      <vt:lpstr>A126286514T</vt:lpstr>
      <vt:lpstr>A126286514T_Data</vt:lpstr>
      <vt:lpstr>A126286514T_Latest</vt:lpstr>
      <vt:lpstr>A126286518A</vt:lpstr>
      <vt:lpstr>A126286518A_Data</vt:lpstr>
      <vt:lpstr>A126286518A_Latest</vt:lpstr>
      <vt:lpstr>A126286522T</vt:lpstr>
      <vt:lpstr>A126286522T_Data</vt:lpstr>
      <vt:lpstr>A126286522T_Latest</vt:lpstr>
      <vt:lpstr>A126286526A</vt:lpstr>
      <vt:lpstr>A126286526A_Data</vt:lpstr>
      <vt:lpstr>A126286526A_Latest</vt:lpstr>
      <vt:lpstr>A126286530T</vt:lpstr>
      <vt:lpstr>A126286530T_Data</vt:lpstr>
      <vt:lpstr>A126286530T_Latest</vt:lpstr>
      <vt:lpstr>A126286534A</vt:lpstr>
      <vt:lpstr>A126286534A_Data</vt:lpstr>
      <vt:lpstr>A126286534A_Latest</vt:lpstr>
      <vt:lpstr>A126286538K</vt:lpstr>
      <vt:lpstr>A126286538K_Data</vt:lpstr>
      <vt:lpstr>A126286538K_Latest</vt:lpstr>
      <vt:lpstr>A126286542A</vt:lpstr>
      <vt:lpstr>A126286542A_Data</vt:lpstr>
      <vt:lpstr>A126286542A_Latest</vt:lpstr>
      <vt:lpstr>A126286546K</vt:lpstr>
      <vt:lpstr>A126286546K_Data</vt:lpstr>
      <vt:lpstr>A126286546K_Latest</vt:lpstr>
      <vt:lpstr>A126286550A</vt:lpstr>
      <vt:lpstr>A126286550A_Data</vt:lpstr>
      <vt:lpstr>A126286550A_Latest</vt:lpstr>
      <vt:lpstr>A126286554K</vt:lpstr>
      <vt:lpstr>A126286554K_Data</vt:lpstr>
      <vt:lpstr>A126286554K_Latest</vt:lpstr>
      <vt:lpstr>A126286558V</vt:lpstr>
      <vt:lpstr>A126286558V_Data</vt:lpstr>
      <vt:lpstr>A126286558V_Latest</vt:lpstr>
      <vt:lpstr>A126286562K</vt:lpstr>
      <vt:lpstr>A126286562K_Data</vt:lpstr>
      <vt:lpstr>A126286562K_Latest</vt:lpstr>
      <vt:lpstr>A126286566V</vt:lpstr>
      <vt:lpstr>A126286566V_Data</vt:lpstr>
      <vt:lpstr>A126286566V_Latest</vt:lpstr>
      <vt:lpstr>A126286570K</vt:lpstr>
      <vt:lpstr>A126286570K_Data</vt:lpstr>
      <vt:lpstr>A126286570K_Latest</vt:lpstr>
      <vt:lpstr>A126286574V</vt:lpstr>
      <vt:lpstr>A126286574V_Data</vt:lpstr>
      <vt:lpstr>A126286574V_Latest</vt:lpstr>
      <vt:lpstr>A126286578C</vt:lpstr>
      <vt:lpstr>A126286578C_Data</vt:lpstr>
      <vt:lpstr>A126286578C_Latest</vt:lpstr>
      <vt:lpstr>A126286582V</vt:lpstr>
      <vt:lpstr>A126286582V_Data</vt:lpstr>
      <vt:lpstr>A126286582V_Latest</vt:lpstr>
      <vt:lpstr>A126286586C</vt:lpstr>
      <vt:lpstr>A126286586C_Data</vt:lpstr>
      <vt:lpstr>A126286586C_Latest</vt:lpstr>
      <vt:lpstr>A126286590V</vt:lpstr>
      <vt:lpstr>A126286590V_Data</vt:lpstr>
      <vt:lpstr>A126286590V_Latest</vt:lpstr>
      <vt:lpstr>A126286594C</vt:lpstr>
      <vt:lpstr>A126286594C_Data</vt:lpstr>
      <vt:lpstr>A126286594C_Latest</vt:lpstr>
      <vt:lpstr>A126286598L</vt:lpstr>
      <vt:lpstr>A126286598L_Data</vt:lpstr>
      <vt:lpstr>A126286598L_Latest</vt:lpstr>
      <vt:lpstr>A126286602T</vt:lpstr>
      <vt:lpstr>A126286602T_Data</vt:lpstr>
      <vt:lpstr>A126286602T_Latest</vt:lpstr>
      <vt:lpstr>A126286606A</vt:lpstr>
      <vt:lpstr>A126286606A_Data</vt:lpstr>
      <vt:lpstr>A126286606A_Latest</vt:lpstr>
      <vt:lpstr>A126286610T</vt:lpstr>
      <vt:lpstr>A126286610T_Data</vt:lpstr>
      <vt:lpstr>A126286610T_Latest</vt:lpstr>
      <vt:lpstr>A126286614A</vt:lpstr>
      <vt:lpstr>A126286614A_Data</vt:lpstr>
      <vt:lpstr>A126286614A_Latest</vt:lpstr>
      <vt:lpstr>A126286618K</vt:lpstr>
      <vt:lpstr>A126286618K_Data</vt:lpstr>
      <vt:lpstr>A126286618K_Latest</vt:lpstr>
      <vt:lpstr>A126286622A</vt:lpstr>
      <vt:lpstr>A126286622A_Data</vt:lpstr>
      <vt:lpstr>A126286622A_Latest</vt:lpstr>
      <vt:lpstr>A126286626K</vt:lpstr>
      <vt:lpstr>A126286626K_Data</vt:lpstr>
      <vt:lpstr>A126286626K_Latest</vt:lpstr>
      <vt:lpstr>A126286630A</vt:lpstr>
      <vt:lpstr>A126286630A_Data</vt:lpstr>
      <vt:lpstr>A126286630A_Latest</vt:lpstr>
      <vt:lpstr>A126286634K</vt:lpstr>
      <vt:lpstr>A126286634K_Data</vt:lpstr>
      <vt:lpstr>A126286634K_Latest</vt:lpstr>
      <vt:lpstr>A126286638V</vt:lpstr>
      <vt:lpstr>A126286638V_Data</vt:lpstr>
      <vt:lpstr>A126286638V_Latest</vt:lpstr>
      <vt:lpstr>A126286642K</vt:lpstr>
      <vt:lpstr>A126286642K_Data</vt:lpstr>
      <vt:lpstr>A126286642K_Latest</vt:lpstr>
      <vt:lpstr>A126286646V</vt:lpstr>
      <vt:lpstr>A126286646V_Data</vt:lpstr>
      <vt:lpstr>A126286646V_Latest</vt:lpstr>
      <vt:lpstr>A126286650K</vt:lpstr>
      <vt:lpstr>A126286650K_Data</vt:lpstr>
      <vt:lpstr>A126286650K_Latest</vt:lpstr>
      <vt:lpstr>A126286654V</vt:lpstr>
      <vt:lpstr>A126286654V_Data</vt:lpstr>
      <vt:lpstr>A126286654V_Latest</vt:lpstr>
      <vt:lpstr>A126286658C</vt:lpstr>
      <vt:lpstr>A126286658C_Data</vt:lpstr>
      <vt:lpstr>A126286658C_Latest</vt:lpstr>
      <vt:lpstr>A126286662V</vt:lpstr>
      <vt:lpstr>A126286662V_Data</vt:lpstr>
      <vt:lpstr>A126286662V_Latest</vt:lpstr>
      <vt:lpstr>A126286666C</vt:lpstr>
      <vt:lpstr>A126286666C_Data</vt:lpstr>
      <vt:lpstr>A126286666C_Latest</vt:lpstr>
      <vt:lpstr>A126286670V</vt:lpstr>
      <vt:lpstr>A126286670V_Data</vt:lpstr>
      <vt:lpstr>A126286670V_Latest</vt:lpstr>
      <vt:lpstr>A126286674C</vt:lpstr>
      <vt:lpstr>A126286674C_Data</vt:lpstr>
      <vt:lpstr>A126286674C_Latest</vt:lpstr>
      <vt:lpstr>A126286678L</vt:lpstr>
      <vt:lpstr>A126286678L_Data</vt:lpstr>
      <vt:lpstr>A126286678L_Latest</vt:lpstr>
      <vt:lpstr>A126286682C</vt:lpstr>
      <vt:lpstr>A126286682C_Data</vt:lpstr>
      <vt:lpstr>A126286682C_Latest</vt:lpstr>
      <vt:lpstr>A126286686L</vt:lpstr>
      <vt:lpstr>A126286686L_Data</vt:lpstr>
      <vt:lpstr>A126286686L_Latest</vt:lpstr>
      <vt:lpstr>A126286690C</vt:lpstr>
      <vt:lpstr>A126286690C_Data</vt:lpstr>
      <vt:lpstr>A126286690C_Latest</vt:lpstr>
      <vt:lpstr>A126286694L</vt:lpstr>
      <vt:lpstr>A126286694L_Data</vt:lpstr>
      <vt:lpstr>A126286694L_Latest</vt:lpstr>
      <vt:lpstr>A126286698W</vt:lpstr>
      <vt:lpstr>A126286698W_Data</vt:lpstr>
      <vt:lpstr>A126286698W_Latest</vt:lpstr>
      <vt:lpstr>A126286702A</vt:lpstr>
      <vt:lpstr>A126286702A_Data</vt:lpstr>
      <vt:lpstr>A126286702A_Latest</vt:lpstr>
      <vt:lpstr>A126286706K</vt:lpstr>
      <vt:lpstr>A126286706K_Data</vt:lpstr>
      <vt:lpstr>A126286706K_Latest</vt:lpstr>
      <vt:lpstr>A126286710A</vt:lpstr>
      <vt:lpstr>A126286710A_Data</vt:lpstr>
      <vt:lpstr>A126286710A_Latest</vt:lpstr>
      <vt:lpstr>A126286714K</vt:lpstr>
      <vt:lpstr>A126286714K_Data</vt:lpstr>
      <vt:lpstr>A126286714K_Latest</vt:lpstr>
      <vt:lpstr>A126286718V</vt:lpstr>
      <vt:lpstr>A126286718V_Data</vt:lpstr>
      <vt:lpstr>A126286718V_Latest</vt:lpstr>
      <vt:lpstr>A126286722K</vt:lpstr>
      <vt:lpstr>A126286722K_Data</vt:lpstr>
      <vt:lpstr>A126286722K_Latest</vt:lpstr>
      <vt:lpstr>A126286726V</vt:lpstr>
      <vt:lpstr>A126286726V_Data</vt:lpstr>
      <vt:lpstr>A126286726V_Latest</vt:lpstr>
      <vt:lpstr>A126286730K</vt:lpstr>
      <vt:lpstr>A126286730K_Data</vt:lpstr>
      <vt:lpstr>A126286730K_Latest</vt:lpstr>
      <vt:lpstr>A126286734V</vt:lpstr>
      <vt:lpstr>A126286734V_Data</vt:lpstr>
      <vt:lpstr>A126286734V_Latest</vt:lpstr>
      <vt:lpstr>A126286738C</vt:lpstr>
      <vt:lpstr>A126286738C_Data</vt:lpstr>
      <vt:lpstr>A126286738C_Latest</vt:lpstr>
      <vt:lpstr>A126286742V</vt:lpstr>
      <vt:lpstr>A126286742V_Data</vt:lpstr>
      <vt:lpstr>A126286742V_Latest</vt:lpstr>
      <vt:lpstr>A126286746C</vt:lpstr>
      <vt:lpstr>A126286746C_Data</vt:lpstr>
      <vt:lpstr>A126286746C_Latest</vt:lpstr>
      <vt:lpstr>A126286750V</vt:lpstr>
      <vt:lpstr>A126286750V_Data</vt:lpstr>
      <vt:lpstr>A126286750V_Latest</vt:lpstr>
      <vt:lpstr>A126286754C</vt:lpstr>
      <vt:lpstr>A126286754C_Data</vt:lpstr>
      <vt:lpstr>A126286754C_Latest</vt:lpstr>
      <vt:lpstr>A126286758L</vt:lpstr>
      <vt:lpstr>A126286758L_Data</vt:lpstr>
      <vt:lpstr>A126286758L_Latest</vt:lpstr>
      <vt:lpstr>A126286762C</vt:lpstr>
      <vt:lpstr>A126286762C_Data</vt:lpstr>
      <vt:lpstr>A126286762C_Latest</vt:lpstr>
      <vt:lpstr>A126286766L</vt:lpstr>
      <vt:lpstr>A126286766L_Data</vt:lpstr>
      <vt:lpstr>A126286766L_Latest</vt:lpstr>
      <vt:lpstr>A126286770C</vt:lpstr>
      <vt:lpstr>A126286770C_Data</vt:lpstr>
      <vt:lpstr>A126286770C_Latest</vt:lpstr>
      <vt:lpstr>A126286774L</vt:lpstr>
      <vt:lpstr>A126286774L_Data</vt:lpstr>
      <vt:lpstr>A126286774L_Latest</vt:lpstr>
      <vt:lpstr>A126286778W</vt:lpstr>
      <vt:lpstr>A126286778W_Data</vt:lpstr>
      <vt:lpstr>A126286778W_Latest</vt:lpstr>
      <vt:lpstr>A126286782L</vt:lpstr>
      <vt:lpstr>A126286782L_Data</vt:lpstr>
      <vt:lpstr>A126286782L_Latest</vt:lpstr>
      <vt:lpstr>A126286786W</vt:lpstr>
      <vt:lpstr>A126286786W_Data</vt:lpstr>
      <vt:lpstr>A126286786W_Latest</vt:lpstr>
      <vt:lpstr>A126286790L</vt:lpstr>
      <vt:lpstr>A126286790L_Data</vt:lpstr>
      <vt:lpstr>A126286790L_Latest</vt:lpstr>
      <vt:lpstr>A126286794W</vt:lpstr>
      <vt:lpstr>A126286794W_Data</vt:lpstr>
      <vt:lpstr>A126286794W_Latest</vt:lpstr>
      <vt:lpstr>A126286798F</vt:lpstr>
      <vt:lpstr>A126286798F_Data</vt:lpstr>
      <vt:lpstr>A126286798F_Latest</vt:lpstr>
      <vt:lpstr>A126286802K</vt:lpstr>
      <vt:lpstr>A126286802K_Data</vt:lpstr>
      <vt:lpstr>A126286802K_Latest</vt:lpstr>
      <vt:lpstr>A126286806V</vt:lpstr>
      <vt:lpstr>A126286806V_Data</vt:lpstr>
      <vt:lpstr>A126286806V_Latest</vt:lpstr>
      <vt:lpstr>A126286810K</vt:lpstr>
      <vt:lpstr>A126286810K_Data</vt:lpstr>
      <vt:lpstr>A126286810K_Latest</vt:lpstr>
      <vt:lpstr>A126286814V</vt:lpstr>
      <vt:lpstr>A126286814V_Data</vt:lpstr>
      <vt:lpstr>A126286814V_Latest</vt:lpstr>
      <vt:lpstr>A126286818C</vt:lpstr>
      <vt:lpstr>A126286818C_Data</vt:lpstr>
      <vt:lpstr>A126286818C_Latest</vt:lpstr>
      <vt:lpstr>A126286822V</vt:lpstr>
      <vt:lpstr>A126286822V_Data</vt:lpstr>
      <vt:lpstr>A126286822V_Latest</vt:lpstr>
      <vt:lpstr>A126286826C</vt:lpstr>
      <vt:lpstr>A126286826C_Data</vt:lpstr>
      <vt:lpstr>A126286826C_Latest</vt:lpstr>
      <vt:lpstr>A126286830V</vt:lpstr>
      <vt:lpstr>A126286830V_Data</vt:lpstr>
      <vt:lpstr>A126286830V_Latest</vt:lpstr>
      <vt:lpstr>A126286834C</vt:lpstr>
      <vt:lpstr>A126286834C_Data</vt:lpstr>
      <vt:lpstr>A126286834C_Latest</vt:lpstr>
      <vt:lpstr>A126286838L</vt:lpstr>
      <vt:lpstr>A126286838L_Data</vt:lpstr>
      <vt:lpstr>A126286838L_Latest</vt:lpstr>
      <vt:lpstr>A126286842C</vt:lpstr>
      <vt:lpstr>A126286842C_Data</vt:lpstr>
      <vt:lpstr>A126286842C_Latest</vt:lpstr>
      <vt:lpstr>A126286846L</vt:lpstr>
      <vt:lpstr>A126286846L_Data</vt:lpstr>
      <vt:lpstr>A126286846L_Latest</vt:lpstr>
      <vt:lpstr>A126286850C</vt:lpstr>
      <vt:lpstr>A126286850C_Data</vt:lpstr>
      <vt:lpstr>A126286850C_Latest</vt:lpstr>
      <vt:lpstr>A126286854L</vt:lpstr>
      <vt:lpstr>A126286854L_Data</vt:lpstr>
      <vt:lpstr>A126286854L_Latest</vt:lpstr>
      <vt:lpstr>A126286858W</vt:lpstr>
      <vt:lpstr>A126286858W_Data</vt:lpstr>
      <vt:lpstr>A126286858W_Latest</vt:lpstr>
      <vt:lpstr>A126286862L</vt:lpstr>
      <vt:lpstr>A126286862L_Data</vt:lpstr>
      <vt:lpstr>A126286862L_Latest</vt:lpstr>
      <vt:lpstr>A126286866W</vt:lpstr>
      <vt:lpstr>A126286866W_Data</vt:lpstr>
      <vt:lpstr>A126286866W_Latest</vt:lpstr>
      <vt:lpstr>A126286870L</vt:lpstr>
      <vt:lpstr>A126286870L_Data</vt:lpstr>
      <vt:lpstr>A126286870L_Latest</vt:lpstr>
      <vt:lpstr>A126286874W</vt:lpstr>
      <vt:lpstr>A126286874W_Data</vt:lpstr>
      <vt:lpstr>A126286874W_Latest</vt:lpstr>
      <vt:lpstr>A126286878F</vt:lpstr>
      <vt:lpstr>A126286878F_Data</vt:lpstr>
      <vt:lpstr>A126286878F_Latest</vt:lpstr>
      <vt:lpstr>A126286882W</vt:lpstr>
      <vt:lpstr>A126286882W_Data</vt:lpstr>
      <vt:lpstr>A126286882W_Latest</vt:lpstr>
      <vt:lpstr>A126286886F</vt:lpstr>
      <vt:lpstr>A126286886F_Data</vt:lpstr>
      <vt:lpstr>A126286886F_Latest</vt:lpstr>
      <vt:lpstr>A126286890W</vt:lpstr>
      <vt:lpstr>A126286890W_Data</vt:lpstr>
      <vt:lpstr>A126286890W_Latest</vt:lpstr>
      <vt:lpstr>A126286894F</vt:lpstr>
      <vt:lpstr>A126286894F_Data</vt:lpstr>
      <vt:lpstr>A126286894F_Latest</vt:lpstr>
      <vt:lpstr>A126286898R</vt:lpstr>
      <vt:lpstr>A126286898R_Data</vt:lpstr>
      <vt:lpstr>A126286898R_Latest</vt:lpstr>
      <vt:lpstr>A126286902V</vt:lpstr>
      <vt:lpstr>A126286902V_Data</vt:lpstr>
      <vt:lpstr>A126286902V_Latest</vt:lpstr>
      <vt:lpstr>A126286906C</vt:lpstr>
      <vt:lpstr>A126286906C_Data</vt:lpstr>
      <vt:lpstr>A126286906C_Latest</vt:lpstr>
      <vt:lpstr>A126286910V</vt:lpstr>
      <vt:lpstr>A126286910V_Data</vt:lpstr>
      <vt:lpstr>A126286910V_Latest</vt:lpstr>
      <vt:lpstr>A126286914C</vt:lpstr>
      <vt:lpstr>A126286914C_Data</vt:lpstr>
      <vt:lpstr>A126286914C_Latest</vt:lpstr>
      <vt:lpstr>A126286918L</vt:lpstr>
      <vt:lpstr>A126286918L_Data</vt:lpstr>
      <vt:lpstr>A126286918L_Latest</vt:lpstr>
      <vt:lpstr>A126286922C</vt:lpstr>
      <vt:lpstr>A126286922C_Data</vt:lpstr>
      <vt:lpstr>A126286922C_Latest</vt:lpstr>
      <vt:lpstr>A126286926L</vt:lpstr>
      <vt:lpstr>A126286926L_Data</vt:lpstr>
      <vt:lpstr>A126286926L_Latest</vt:lpstr>
      <vt:lpstr>A126286930C</vt:lpstr>
      <vt:lpstr>A126286930C_Data</vt:lpstr>
      <vt:lpstr>A126286930C_Latest</vt:lpstr>
      <vt:lpstr>A126286934L</vt:lpstr>
      <vt:lpstr>A126286934L_Data</vt:lpstr>
      <vt:lpstr>A126286934L_Latest</vt:lpstr>
      <vt:lpstr>A126286938W</vt:lpstr>
      <vt:lpstr>A126286938W_Data</vt:lpstr>
      <vt:lpstr>A126286938W_Latest</vt:lpstr>
      <vt:lpstr>A126286942L</vt:lpstr>
      <vt:lpstr>A126286942L_Data</vt:lpstr>
      <vt:lpstr>A126286942L_Latest</vt:lpstr>
      <vt:lpstr>A126286946W</vt:lpstr>
      <vt:lpstr>A126286946W_Data</vt:lpstr>
      <vt:lpstr>A126286946W_Latest</vt:lpstr>
      <vt:lpstr>A126286950L</vt:lpstr>
      <vt:lpstr>A126286950L_Data</vt:lpstr>
      <vt:lpstr>A126286950L_Latest</vt:lpstr>
      <vt:lpstr>A126286954W</vt:lpstr>
      <vt:lpstr>A126286954W_Data</vt:lpstr>
      <vt:lpstr>A126286954W_Latest</vt:lpstr>
      <vt:lpstr>A126286958F</vt:lpstr>
      <vt:lpstr>A126286958F_Data</vt:lpstr>
      <vt:lpstr>A126286958F_Latest</vt:lpstr>
      <vt:lpstr>A126286962W</vt:lpstr>
      <vt:lpstr>A126286962W_Data</vt:lpstr>
      <vt:lpstr>A126286962W_Latest</vt:lpstr>
      <vt:lpstr>A126286966F</vt:lpstr>
      <vt:lpstr>A126286966F_Data</vt:lpstr>
      <vt:lpstr>A126286966F_Latest</vt:lpstr>
      <vt:lpstr>A126286970W</vt:lpstr>
      <vt:lpstr>A126286970W_Data</vt:lpstr>
      <vt:lpstr>A126286970W_Latest</vt:lpstr>
      <vt:lpstr>A126286974F</vt:lpstr>
      <vt:lpstr>A126286974F_Data</vt:lpstr>
      <vt:lpstr>A126286974F_Latest</vt:lpstr>
      <vt:lpstr>A126286978R</vt:lpstr>
      <vt:lpstr>A126286978R_Data</vt:lpstr>
      <vt:lpstr>A126286978R_Latest</vt:lpstr>
      <vt:lpstr>A126286982F</vt:lpstr>
      <vt:lpstr>A126286982F_Data</vt:lpstr>
      <vt:lpstr>A126286982F_Latest</vt:lpstr>
      <vt:lpstr>A126286986R</vt:lpstr>
      <vt:lpstr>A126286986R_Data</vt:lpstr>
      <vt:lpstr>A126286986R_Latest</vt:lpstr>
      <vt:lpstr>A126286990F</vt:lpstr>
      <vt:lpstr>A126286990F_Data</vt:lpstr>
      <vt:lpstr>A126286990F_Latest</vt:lpstr>
      <vt:lpstr>A126286994R</vt:lpstr>
      <vt:lpstr>A126286994R_Data</vt:lpstr>
      <vt:lpstr>A126286994R_Latest</vt:lpstr>
      <vt:lpstr>A126286998X</vt:lpstr>
      <vt:lpstr>A126286998X_Data</vt:lpstr>
      <vt:lpstr>A126286998X_Latest</vt:lpstr>
      <vt:lpstr>A126287002F</vt:lpstr>
      <vt:lpstr>A126287002F_Data</vt:lpstr>
      <vt:lpstr>A126287002F_Latest</vt:lpstr>
      <vt:lpstr>A126287006R</vt:lpstr>
      <vt:lpstr>A126287006R_Data</vt:lpstr>
      <vt:lpstr>A126287006R_Latest</vt:lpstr>
      <vt:lpstr>A126287010F</vt:lpstr>
      <vt:lpstr>A126287010F_Data</vt:lpstr>
      <vt:lpstr>A126287010F_Latest</vt:lpstr>
      <vt:lpstr>A126287014R</vt:lpstr>
      <vt:lpstr>A126287014R_Data</vt:lpstr>
      <vt:lpstr>A126287014R_Latest</vt:lpstr>
      <vt:lpstr>A126287018X</vt:lpstr>
      <vt:lpstr>A126287018X_Data</vt:lpstr>
      <vt:lpstr>A126287018X_Latest</vt:lpstr>
      <vt:lpstr>A126287022R</vt:lpstr>
      <vt:lpstr>A126287022R_Data</vt:lpstr>
      <vt:lpstr>A126287022R_Latest</vt:lpstr>
      <vt:lpstr>A126287026X</vt:lpstr>
      <vt:lpstr>A126287026X_Data</vt:lpstr>
      <vt:lpstr>A126287026X_Latest</vt:lpstr>
      <vt:lpstr>A126287030R</vt:lpstr>
      <vt:lpstr>A126287030R_Data</vt:lpstr>
      <vt:lpstr>A126287030R_Latest</vt:lpstr>
      <vt:lpstr>A126287034X</vt:lpstr>
      <vt:lpstr>A126287034X_Data</vt:lpstr>
      <vt:lpstr>A126287034X_Latest</vt:lpstr>
      <vt:lpstr>A126287038J</vt:lpstr>
      <vt:lpstr>A126287038J_Data</vt:lpstr>
      <vt:lpstr>A126287038J_Latest</vt:lpstr>
      <vt:lpstr>A126287042X</vt:lpstr>
      <vt:lpstr>A126287042X_Data</vt:lpstr>
      <vt:lpstr>A126287042X_Latest</vt:lpstr>
      <vt:lpstr>A126287046J</vt:lpstr>
      <vt:lpstr>A126287046J_Data</vt:lpstr>
      <vt:lpstr>A126287046J_Latest</vt:lpstr>
      <vt:lpstr>A126287050X</vt:lpstr>
      <vt:lpstr>A126287050X_Data</vt:lpstr>
      <vt:lpstr>A126287050X_Latest</vt:lpstr>
      <vt:lpstr>A126287054J</vt:lpstr>
      <vt:lpstr>A126287054J_Data</vt:lpstr>
      <vt:lpstr>A126287054J_Latest</vt:lpstr>
      <vt:lpstr>A126287058T</vt:lpstr>
      <vt:lpstr>A126287058T_Data</vt:lpstr>
      <vt:lpstr>A126287058T_Latest</vt:lpstr>
      <vt:lpstr>A126287062J</vt:lpstr>
      <vt:lpstr>A126287062J_Data</vt:lpstr>
      <vt:lpstr>A126287062J_Latest</vt:lpstr>
      <vt:lpstr>A126287066T</vt:lpstr>
      <vt:lpstr>A126287066T_Data</vt:lpstr>
      <vt:lpstr>A126287066T_Latest</vt:lpstr>
      <vt:lpstr>A126287070J</vt:lpstr>
      <vt:lpstr>A126287070J_Data</vt:lpstr>
      <vt:lpstr>A126287070J_Latest</vt:lpstr>
      <vt:lpstr>A126287074T</vt:lpstr>
      <vt:lpstr>A126287074T_Data</vt:lpstr>
      <vt:lpstr>A126287074T_Latest</vt:lpstr>
      <vt:lpstr>A126287078A</vt:lpstr>
      <vt:lpstr>A126287078A_Data</vt:lpstr>
      <vt:lpstr>A126287078A_Latest</vt:lpstr>
      <vt:lpstr>A126287082T</vt:lpstr>
      <vt:lpstr>A126287082T_Data</vt:lpstr>
      <vt:lpstr>A126287082T_Latest</vt:lpstr>
      <vt:lpstr>A126287086A</vt:lpstr>
      <vt:lpstr>A126287086A_Data</vt:lpstr>
      <vt:lpstr>A126287086A_Latest</vt:lpstr>
      <vt:lpstr>A126287090T</vt:lpstr>
      <vt:lpstr>A126287090T_Data</vt:lpstr>
      <vt:lpstr>A126287090T_Latest</vt:lpstr>
      <vt:lpstr>A126287094A</vt:lpstr>
      <vt:lpstr>A126287094A_Data</vt:lpstr>
      <vt:lpstr>A126287094A_Latest</vt:lpstr>
      <vt:lpstr>A126287098K</vt:lpstr>
      <vt:lpstr>A126287098K_Data</vt:lpstr>
      <vt:lpstr>A126287098K_Latest</vt:lpstr>
      <vt:lpstr>A126287102R</vt:lpstr>
      <vt:lpstr>A126287102R_Data</vt:lpstr>
      <vt:lpstr>A126287102R_Latest</vt:lpstr>
      <vt:lpstr>A126287106X</vt:lpstr>
      <vt:lpstr>A126287106X_Data</vt:lpstr>
      <vt:lpstr>A126287106X_Latest</vt:lpstr>
      <vt:lpstr>A126287110R</vt:lpstr>
      <vt:lpstr>A126287110R_Data</vt:lpstr>
      <vt:lpstr>A126287110R_Latest</vt:lpstr>
      <vt:lpstr>A126287114X</vt:lpstr>
      <vt:lpstr>A126287114X_Data</vt:lpstr>
      <vt:lpstr>A126287114X_Latest</vt:lpstr>
      <vt:lpstr>A126287118J</vt:lpstr>
      <vt:lpstr>A126287118J_Data</vt:lpstr>
      <vt:lpstr>A126287118J_Latest</vt:lpstr>
      <vt:lpstr>A126287122X</vt:lpstr>
      <vt:lpstr>A126287122X_Data</vt:lpstr>
      <vt:lpstr>A126287122X_Latest</vt:lpstr>
      <vt:lpstr>A126287126J</vt:lpstr>
      <vt:lpstr>A126287126J_Data</vt:lpstr>
      <vt:lpstr>A126287126J_Latest</vt:lpstr>
      <vt:lpstr>A126287130X</vt:lpstr>
      <vt:lpstr>A126287130X_Data</vt:lpstr>
      <vt:lpstr>A126287130X_Latest</vt:lpstr>
      <vt:lpstr>A126287134J</vt:lpstr>
      <vt:lpstr>A126287134J_Data</vt:lpstr>
      <vt:lpstr>A126287134J_Latest</vt:lpstr>
      <vt:lpstr>A126287138T</vt:lpstr>
      <vt:lpstr>A126287138T_Data</vt:lpstr>
      <vt:lpstr>A126287138T_Latest</vt:lpstr>
      <vt:lpstr>A126287142J</vt:lpstr>
      <vt:lpstr>A126287142J_Data</vt:lpstr>
      <vt:lpstr>A126287142J_Latest</vt:lpstr>
      <vt:lpstr>A126287146T</vt:lpstr>
      <vt:lpstr>A126287146T_Data</vt:lpstr>
      <vt:lpstr>A126287146T_Latest</vt:lpstr>
      <vt:lpstr>A126287150J</vt:lpstr>
      <vt:lpstr>A126287150J_Data</vt:lpstr>
      <vt:lpstr>A126287150J_Latest</vt:lpstr>
      <vt:lpstr>A126287154T</vt:lpstr>
      <vt:lpstr>A126287154T_Data</vt:lpstr>
      <vt:lpstr>A126287154T_Latest</vt:lpstr>
      <vt:lpstr>A126287158A</vt:lpstr>
      <vt:lpstr>A126287158A_Data</vt:lpstr>
      <vt:lpstr>A126287158A_Latest</vt:lpstr>
      <vt:lpstr>A126287162T</vt:lpstr>
      <vt:lpstr>A126287162T_Data</vt:lpstr>
      <vt:lpstr>A126287162T_Latest</vt:lpstr>
      <vt:lpstr>A126287166A</vt:lpstr>
      <vt:lpstr>A126287166A_Data</vt:lpstr>
      <vt:lpstr>A126287166A_Latest</vt:lpstr>
      <vt:lpstr>A126287170T</vt:lpstr>
      <vt:lpstr>A126287170T_Data</vt:lpstr>
      <vt:lpstr>A126287170T_Latest</vt:lpstr>
      <vt:lpstr>A126287174A</vt:lpstr>
      <vt:lpstr>A126287174A_Data</vt:lpstr>
      <vt:lpstr>A126287174A_Latest</vt:lpstr>
      <vt:lpstr>A126287178K</vt:lpstr>
      <vt:lpstr>A126287178K_Data</vt:lpstr>
      <vt:lpstr>A126287178K_Latest</vt:lpstr>
      <vt:lpstr>A126287182A</vt:lpstr>
      <vt:lpstr>A126287182A_Data</vt:lpstr>
      <vt:lpstr>A126287182A_Latest</vt:lpstr>
      <vt:lpstr>A126287186K</vt:lpstr>
      <vt:lpstr>A126287186K_Data</vt:lpstr>
      <vt:lpstr>A126287186K_Latest</vt:lpstr>
      <vt:lpstr>A126287190A</vt:lpstr>
      <vt:lpstr>A126287190A_Data</vt:lpstr>
      <vt:lpstr>A126287190A_Latest</vt:lpstr>
      <vt:lpstr>A126287194K</vt:lpstr>
      <vt:lpstr>A126287194K_Data</vt:lpstr>
      <vt:lpstr>A126287194K_Latest</vt:lpstr>
      <vt:lpstr>A126287198V</vt:lpstr>
      <vt:lpstr>A126287198V_Data</vt:lpstr>
      <vt:lpstr>A126287198V_Latest</vt:lpstr>
      <vt:lpstr>A126287202X</vt:lpstr>
      <vt:lpstr>A126287202X_Data</vt:lpstr>
      <vt:lpstr>A126287202X_Latest</vt:lpstr>
      <vt:lpstr>A126287206J</vt:lpstr>
      <vt:lpstr>A126287206J_Data</vt:lpstr>
      <vt:lpstr>A126287206J_Latest</vt:lpstr>
      <vt:lpstr>A126287210X</vt:lpstr>
      <vt:lpstr>A126287210X_Data</vt:lpstr>
      <vt:lpstr>A126287210X_Latest</vt:lpstr>
      <vt:lpstr>A126287214J</vt:lpstr>
      <vt:lpstr>A126287214J_Data</vt:lpstr>
      <vt:lpstr>A126287214J_Latest</vt:lpstr>
      <vt:lpstr>A126287218T</vt:lpstr>
      <vt:lpstr>A126287218T_Data</vt:lpstr>
      <vt:lpstr>A126287218T_Latest</vt:lpstr>
      <vt:lpstr>A126287222J</vt:lpstr>
      <vt:lpstr>A126287222J_Data</vt:lpstr>
      <vt:lpstr>A126287222J_Latest</vt:lpstr>
      <vt:lpstr>A126287226T</vt:lpstr>
      <vt:lpstr>A126287226T_Data</vt:lpstr>
      <vt:lpstr>A126287226T_Latest</vt:lpstr>
      <vt:lpstr>A126287230J</vt:lpstr>
      <vt:lpstr>A126287230J_Data</vt:lpstr>
      <vt:lpstr>A126287230J_Latest</vt:lpstr>
      <vt:lpstr>A126287234T</vt:lpstr>
      <vt:lpstr>A126287234T_Data</vt:lpstr>
      <vt:lpstr>A126287234T_Latest</vt:lpstr>
      <vt:lpstr>A126287238A</vt:lpstr>
      <vt:lpstr>A126287238A_Data</vt:lpstr>
      <vt:lpstr>A126287238A_Latest</vt:lpstr>
      <vt:lpstr>A126287242T</vt:lpstr>
      <vt:lpstr>A126287242T_Data</vt:lpstr>
      <vt:lpstr>A126287242T_Latest</vt:lpstr>
      <vt:lpstr>A126287246A</vt:lpstr>
      <vt:lpstr>A126287246A_Data</vt:lpstr>
      <vt:lpstr>A126287246A_Latest</vt:lpstr>
      <vt:lpstr>A126287250T</vt:lpstr>
      <vt:lpstr>A126287250T_Data</vt:lpstr>
      <vt:lpstr>A126287250T_Latest</vt:lpstr>
      <vt:lpstr>A126287254A</vt:lpstr>
      <vt:lpstr>A126287254A_Data</vt:lpstr>
      <vt:lpstr>A126287254A_Latest</vt:lpstr>
      <vt:lpstr>A126287258K</vt:lpstr>
      <vt:lpstr>A126287258K_Data</vt:lpstr>
      <vt:lpstr>A126287258K_Latest</vt:lpstr>
      <vt:lpstr>A126287262A</vt:lpstr>
      <vt:lpstr>A126287262A_Data</vt:lpstr>
      <vt:lpstr>A126287262A_Latest</vt:lpstr>
      <vt:lpstr>A126287266K</vt:lpstr>
      <vt:lpstr>A126287266K_Data</vt:lpstr>
      <vt:lpstr>A126287266K_Latest</vt:lpstr>
      <vt:lpstr>A126287270A</vt:lpstr>
      <vt:lpstr>A126287270A_Data</vt:lpstr>
      <vt:lpstr>A126287270A_Latest</vt:lpstr>
      <vt:lpstr>A126287274K</vt:lpstr>
      <vt:lpstr>A126287274K_Data</vt:lpstr>
      <vt:lpstr>A126287274K_Latest</vt:lpstr>
      <vt:lpstr>A126287278V</vt:lpstr>
      <vt:lpstr>A126287278V_Data</vt:lpstr>
      <vt:lpstr>A126287278V_Latest</vt:lpstr>
      <vt:lpstr>A126287282K</vt:lpstr>
      <vt:lpstr>A126287282K_Data</vt:lpstr>
      <vt:lpstr>A126287282K_Latest</vt:lpstr>
      <vt:lpstr>A126287286V</vt:lpstr>
      <vt:lpstr>A126287286V_Data</vt:lpstr>
      <vt:lpstr>A126287286V_Latest</vt:lpstr>
      <vt:lpstr>A126287290K</vt:lpstr>
      <vt:lpstr>A126287290K_Data</vt:lpstr>
      <vt:lpstr>A126287290K_Latest</vt:lpstr>
      <vt:lpstr>A126287294V</vt:lpstr>
      <vt:lpstr>A126287294V_Data</vt:lpstr>
      <vt:lpstr>A126287294V_Latest</vt:lpstr>
      <vt:lpstr>A126287298C</vt:lpstr>
      <vt:lpstr>A126287298C_Data</vt:lpstr>
      <vt:lpstr>A126287298C_Latest</vt:lpstr>
      <vt:lpstr>A126287302J</vt:lpstr>
      <vt:lpstr>A126287302J_Data</vt:lpstr>
      <vt:lpstr>A126287302J_Latest</vt:lpstr>
      <vt:lpstr>A126287306T</vt:lpstr>
      <vt:lpstr>A126287306T_Data</vt:lpstr>
      <vt:lpstr>A126287306T_Latest</vt:lpstr>
      <vt:lpstr>A126287310J</vt:lpstr>
      <vt:lpstr>A126287310J_Data</vt:lpstr>
      <vt:lpstr>A126287310J_Latest</vt:lpstr>
      <vt:lpstr>A126287314T</vt:lpstr>
      <vt:lpstr>A126287314T_Data</vt:lpstr>
      <vt:lpstr>A126287314T_Latest</vt:lpstr>
      <vt:lpstr>A126287318A</vt:lpstr>
      <vt:lpstr>A126287318A_Data</vt:lpstr>
      <vt:lpstr>A126287318A_Latest</vt:lpstr>
      <vt:lpstr>A126287322T</vt:lpstr>
      <vt:lpstr>A126287322T_Data</vt:lpstr>
      <vt:lpstr>A126287322T_Latest</vt:lpstr>
      <vt:lpstr>A126287326A</vt:lpstr>
      <vt:lpstr>A126287326A_Data</vt:lpstr>
      <vt:lpstr>A126287326A_Latest</vt:lpstr>
      <vt:lpstr>A126287330T</vt:lpstr>
      <vt:lpstr>A126287330T_Data</vt:lpstr>
      <vt:lpstr>A126287330T_Latest</vt:lpstr>
      <vt:lpstr>A126287334A</vt:lpstr>
      <vt:lpstr>A126287334A_Data</vt:lpstr>
      <vt:lpstr>A126287334A_Latest</vt:lpstr>
      <vt:lpstr>A126287338K</vt:lpstr>
      <vt:lpstr>A126287338K_Data</vt:lpstr>
      <vt:lpstr>A126287338K_Latest</vt:lpstr>
      <vt:lpstr>A126287342A</vt:lpstr>
      <vt:lpstr>A126287342A_Data</vt:lpstr>
      <vt:lpstr>A126287342A_Latest</vt:lpstr>
      <vt:lpstr>A126287346K</vt:lpstr>
      <vt:lpstr>A126287346K_Data</vt:lpstr>
      <vt:lpstr>A126287346K_Latest</vt:lpstr>
      <vt:lpstr>A126287350A</vt:lpstr>
      <vt:lpstr>A126287350A_Data</vt:lpstr>
      <vt:lpstr>A126287350A_Latest</vt:lpstr>
      <vt:lpstr>A126287354K</vt:lpstr>
      <vt:lpstr>A126287354K_Data</vt:lpstr>
      <vt:lpstr>A126287354K_Latest</vt:lpstr>
      <vt:lpstr>A126287358V</vt:lpstr>
      <vt:lpstr>A126287358V_Data</vt:lpstr>
      <vt:lpstr>A126287358V_Latest</vt:lpstr>
      <vt:lpstr>A126287362K</vt:lpstr>
      <vt:lpstr>A126287362K_Data</vt:lpstr>
      <vt:lpstr>A126287362K_Latest</vt:lpstr>
      <vt:lpstr>A126287366V</vt:lpstr>
      <vt:lpstr>A126287366V_Data</vt:lpstr>
      <vt:lpstr>A126287366V_Latest</vt:lpstr>
      <vt:lpstr>A126287370K</vt:lpstr>
      <vt:lpstr>A126287370K_Data</vt:lpstr>
      <vt:lpstr>A126287370K_Latest</vt:lpstr>
      <vt:lpstr>A126287374V</vt:lpstr>
      <vt:lpstr>A126287374V_Data</vt:lpstr>
      <vt:lpstr>A126287374V_Latest</vt:lpstr>
      <vt:lpstr>A126287378C</vt:lpstr>
      <vt:lpstr>A126287378C_Data</vt:lpstr>
      <vt:lpstr>A126287378C_Latest</vt:lpstr>
      <vt:lpstr>A126287382V</vt:lpstr>
      <vt:lpstr>A126287382V_Data</vt:lpstr>
      <vt:lpstr>A126287382V_Latest</vt:lpstr>
      <vt:lpstr>A126287386C</vt:lpstr>
      <vt:lpstr>A126287386C_Data</vt:lpstr>
      <vt:lpstr>A126287386C_Latest</vt:lpstr>
      <vt:lpstr>A126287390V</vt:lpstr>
      <vt:lpstr>A126287390V_Data</vt:lpstr>
      <vt:lpstr>A126287390V_Latest</vt:lpstr>
      <vt:lpstr>A126287394C</vt:lpstr>
      <vt:lpstr>A126287394C_Data</vt:lpstr>
      <vt:lpstr>A126287394C_Latest</vt:lpstr>
      <vt:lpstr>A126287398L</vt:lpstr>
      <vt:lpstr>A126287398L_Data</vt:lpstr>
      <vt:lpstr>A126287398L_Latest</vt:lpstr>
      <vt:lpstr>A126287402T</vt:lpstr>
      <vt:lpstr>A126287402T_Data</vt:lpstr>
      <vt:lpstr>A126287402T_Latest</vt:lpstr>
      <vt:lpstr>A126287406A</vt:lpstr>
      <vt:lpstr>A126287406A_Data</vt:lpstr>
      <vt:lpstr>A126287406A_Latest</vt:lpstr>
      <vt:lpstr>A126287410T</vt:lpstr>
      <vt:lpstr>A126287410T_Data</vt:lpstr>
      <vt:lpstr>A126287410T_Latest</vt:lpstr>
      <vt:lpstr>A126287414A</vt:lpstr>
      <vt:lpstr>A126287414A_Data</vt:lpstr>
      <vt:lpstr>A126287414A_Latest</vt:lpstr>
      <vt:lpstr>A126287418K</vt:lpstr>
      <vt:lpstr>A126287418K_Data</vt:lpstr>
      <vt:lpstr>A126287418K_Latest</vt:lpstr>
      <vt:lpstr>A126287422A</vt:lpstr>
      <vt:lpstr>A126287422A_Data</vt:lpstr>
      <vt:lpstr>A126287422A_Latest</vt:lpstr>
      <vt:lpstr>A126287426K</vt:lpstr>
      <vt:lpstr>A126287426K_Data</vt:lpstr>
      <vt:lpstr>A126287426K_Latest</vt:lpstr>
      <vt:lpstr>A126287430A</vt:lpstr>
      <vt:lpstr>A126287430A_Data</vt:lpstr>
      <vt:lpstr>A126287430A_Latest</vt:lpstr>
      <vt:lpstr>A126287434K</vt:lpstr>
      <vt:lpstr>A126287434K_Data</vt:lpstr>
      <vt:lpstr>A126287434K_Latest</vt:lpstr>
      <vt:lpstr>A126287438V</vt:lpstr>
      <vt:lpstr>A126287438V_Data</vt:lpstr>
      <vt:lpstr>A126287438V_Latest</vt:lpstr>
      <vt:lpstr>A126287442K</vt:lpstr>
      <vt:lpstr>A126287442K_Data</vt:lpstr>
      <vt:lpstr>A126287442K_Latest</vt:lpstr>
      <vt:lpstr>A126287446V</vt:lpstr>
      <vt:lpstr>A126287446V_Data</vt:lpstr>
      <vt:lpstr>A126287446V_Latest</vt:lpstr>
      <vt:lpstr>A126287450K</vt:lpstr>
      <vt:lpstr>A126287450K_Data</vt:lpstr>
      <vt:lpstr>A126287450K_Latest</vt:lpstr>
      <vt:lpstr>A126287454V</vt:lpstr>
      <vt:lpstr>A126287454V_Data</vt:lpstr>
      <vt:lpstr>A126287454V_Latest</vt:lpstr>
      <vt:lpstr>A126287458C</vt:lpstr>
      <vt:lpstr>A126287458C_Data</vt:lpstr>
      <vt:lpstr>A126287458C_Latest</vt:lpstr>
      <vt:lpstr>A126287462V</vt:lpstr>
      <vt:lpstr>A126287462V_Data</vt:lpstr>
      <vt:lpstr>A126287462V_Latest</vt:lpstr>
      <vt:lpstr>A126287466C</vt:lpstr>
      <vt:lpstr>A126287466C_Data</vt:lpstr>
      <vt:lpstr>A126287466C_Latest</vt:lpstr>
      <vt:lpstr>A126287470V</vt:lpstr>
      <vt:lpstr>A126287470V_Data</vt:lpstr>
      <vt:lpstr>A126287470V_Latest</vt:lpstr>
      <vt:lpstr>A126287474C</vt:lpstr>
      <vt:lpstr>A126287474C_Data</vt:lpstr>
      <vt:lpstr>A126287474C_Latest</vt:lpstr>
      <vt:lpstr>A126287478L</vt:lpstr>
      <vt:lpstr>A126287478L_Data</vt:lpstr>
      <vt:lpstr>A126287478L_Latest</vt:lpstr>
      <vt:lpstr>A126287482C</vt:lpstr>
      <vt:lpstr>A126287482C_Data</vt:lpstr>
      <vt:lpstr>A126287482C_Latest</vt:lpstr>
      <vt:lpstr>A126287486L</vt:lpstr>
      <vt:lpstr>A126287486L_Data</vt:lpstr>
      <vt:lpstr>A126287486L_Latest</vt:lpstr>
      <vt:lpstr>A126287490C</vt:lpstr>
      <vt:lpstr>A126287490C_Data</vt:lpstr>
      <vt:lpstr>A126287490C_Latest</vt:lpstr>
      <vt:lpstr>A126287494L</vt:lpstr>
      <vt:lpstr>A126287494L_Data</vt:lpstr>
      <vt:lpstr>A126287494L_Latest</vt:lpstr>
      <vt:lpstr>A126287498W</vt:lpstr>
      <vt:lpstr>A126287498W_Data</vt:lpstr>
      <vt:lpstr>A126287498W_Latest</vt:lpstr>
      <vt:lpstr>A126287502A</vt:lpstr>
      <vt:lpstr>A126287502A_Data</vt:lpstr>
      <vt:lpstr>A126287502A_Latest</vt:lpstr>
      <vt:lpstr>A126287506K</vt:lpstr>
      <vt:lpstr>A126287506K_Data</vt:lpstr>
      <vt:lpstr>A126287506K_Latest</vt:lpstr>
      <vt:lpstr>A126287510A</vt:lpstr>
      <vt:lpstr>A126287510A_Data</vt:lpstr>
      <vt:lpstr>A126287510A_Latest</vt:lpstr>
      <vt:lpstr>A126287514K</vt:lpstr>
      <vt:lpstr>A126287514K_Data</vt:lpstr>
      <vt:lpstr>A126287514K_Latest</vt:lpstr>
      <vt:lpstr>A126287518V</vt:lpstr>
      <vt:lpstr>A126287518V_Data</vt:lpstr>
      <vt:lpstr>A126287518V_Latest</vt:lpstr>
      <vt:lpstr>A126289250C</vt:lpstr>
      <vt:lpstr>A126289250C_Data</vt:lpstr>
      <vt:lpstr>A126289250C_Latest</vt:lpstr>
      <vt:lpstr>A126289254L</vt:lpstr>
      <vt:lpstr>A126289254L_Data</vt:lpstr>
      <vt:lpstr>A126289254L_Latest</vt:lpstr>
      <vt:lpstr>A126289258W</vt:lpstr>
      <vt:lpstr>A126289258W_Data</vt:lpstr>
      <vt:lpstr>A126289258W_Latest</vt:lpstr>
      <vt:lpstr>A126289262L</vt:lpstr>
      <vt:lpstr>A126289262L_Data</vt:lpstr>
      <vt:lpstr>A126289262L_Latest</vt:lpstr>
      <vt:lpstr>A126289266W</vt:lpstr>
      <vt:lpstr>A126289266W_Data</vt:lpstr>
      <vt:lpstr>A126289266W_Latest</vt:lpstr>
      <vt:lpstr>A126289270L</vt:lpstr>
      <vt:lpstr>A126289270L_Data</vt:lpstr>
      <vt:lpstr>A126289270L_Latest</vt:lpstr>
      <vt:lpstr>A126289274W</vt:lpstr>
      <vt:lpstr>A126289274W_Data</vt:lpstr>
      <vt:lpstr>A126289274W_Latest</vt:lpstr>
      <vt:lpstr>A126289278F</vt:lpstr>
      <vt:lpstr>A126289278F_Data</vt:lpstr>
      <vt:lpstr>A126289278F_Latest</vt:lpstr>
      <vt:lpstr>A126289282W</vt:lpstr>
      <vt:lpstr>A126289282W_Data</vt:lpstr>
      <vt:lpstr>A126289282W_Latest</vt:lpstr>
      <vt:lpstr>A126289286F</vt:lpstr>
      <vt:lpstr>A126289286F_Data</vt:lpstr>
      <vt:lpstr>A126289286F_Latest</vt:lpstr>
      <vt:lpstr>A126289290W</vt:lpstr>
      <vt:lpstr>A126289290W_Data</vt:lpstr>
      <vt:lpstr>A126289290W_Latest</vt:lpstr>
      <vt:lpstr>A126289294F</vt:lpstr>
      <vt:lpstr>A126289294F_Data</vt:lpstr>
      <vt:lpstr>A126289294F_Latest</vt:lpstr>
      <vt:lpstr>A126289298R</vt:lpstr>
      <vt:lpstr>A126289298R_Data</vt:lpstr>
      <vt:lpstr>A126289298R_Latest</vt:lpstr>
      <vt:lpstr>A126289302V</vt:lpstr>
      <vt:lpstr>A126289302V_Data</vt:lpstr>
      <vt:lpstr>A126289302V_Latest</vt:lpstr>
      <vt:lpstr>A126289306C</vt:lpstr>
      <vt:lpstr>A126289306C_Data</vt:lpstr>
      <vt:lpstr>A126289306C_Latest</vt:lpstr>
      <vt:lpstr>A126289310V</vt:lpstr>
      <vt:lpstr>A126289310V_Data</vt:lpstr>
      <vt:lpstr>A126289310V_Latest</vt:lpstr>
      <vt:lpstr>A126289314C</vt:lpstr>
      <vt:lpstr>A126289314C_Data</vt:lpstr>
      <vt:lpstr>A126289314C_Latest</vt:lpstr>
      <vt:lpstr>A126289318L</vt:lpstr>
      <vt:lpstr>A126289318L_Data</vt:lpstr>
      <vt:lpstr>A126289318L_Latest</vt:lpstr>
      <vt:lpstr>A126289322C</vt:lpstr>
      <vt:lpstr>A126289322C_Data</vt:lpstr>
      <vt:lpstr>A126289322C_Latest</vt:lpstr>
      <vt:lpstr>A126289326L</vt:lpstr>
      <vt:lpstr>A126289326L_Data</vt:lpstr>
      <vt:lpstr>A126289326L_Latest</vt:lpstr>
      <vt:lpstr>A126289330C</vt:lpstr>
      <vt:lpstr>A126289330C_Data</vt:lpstr>
      <vt:lpstr>A126289330C_Latest</vt:lpstr>
      <vt:lpstr>A126289334L</vt:lpstr>
      <vt:lpstr>A126289334L_Data</vt:lpstr>
      <vt:lpstr>A126289334L_Latest</vt:lpstr>
      <vt:lpstr>A126289338W</vt:lpstr>
      <vt:lpstr>A126289338W_Data</vt:lpstr>
      <vt:lpstr>A126289338W_Latest</vt:lpstr>
      <vt:lpstr>A126289342L</vt:lpstr>
      <vt:lpstr>A126289342L_Data</vt:lpstr>
      <vt:lpstr>A126289342L_Latest</vt:lpstr>
      <vt:lpstr>A126289346W</vt:lpstr>
      <vt:lpstr>A126289346W_Data</vt:lpstr>
      <vt:lpstr>A126289346W_Latest</vt:lpstr>
      <vt:lpstr>A126289350L</vt:lpstr>
      <vt:lpstr>A126289350L_Data</vt:lpstr>
      <vt:lpstr>A126289350L_Latest</vt:lpstr>
      <vt:lpstr>A126289354W</vt:lpstr>
      <vt:lpstr>A126289354W_Data</vt:lpstr>
      <vt:lpstr>A126289354W_Latest</vt:lpstr>
      <vt:lpstr>A126289358F</vt:lpstr>
      <vt:lpstr>A126289358F_Data</vt:lpstr>
      <vt:lpstr>A126289358F_Latest</vt:lpstr>
      <vt:lpstr>A126289362W</vt:lpstr>
      <vt:lpstr>A126289362W_Data</vt:lpstr>
      <vt:lpstr>A126289362W_Latest</vt:lpstr>
      <vt:lpstr>A126289366F</vt:lpstr>
      <vt:lpstr>A126289366F_Data</vt:lpstr>
      <vt:lpstr>A126289366F_Latest</vt:lpstr>
      <vt:lpstr>A126289370W</vt:lpstr>
      <vt:lpstr>A126289370W_Data</vt:lpstr>
      <vt:lpstr>A126289370W_Latest</vt:lpstr>
      <vt:lpstr>A126289374F</vt:lpstr>
      <vt:lpstr>A126289374F_Data</vt:lpstr>
      <vt:lpstr>A126289374F_Latest</vt:lpstr>
      <vt:lpstr>A126289378R</vt:lpstr>
      <vt:lpstr>A126289378R_Data</vt:lpstr>
      <vt:lpstr>A126289378R_Latest</vt:lpstr>
      <vt:lpstr>A126289382F</vt:lpstr>
      <vt:lpstr>A126289382F_Data</vt:lpstr>
      <vt:lpstr>A126289382F_Latest</vt:lpstr>
      <vt:lpstr>A126289386R</vt:lpstr>
      <vt:lpstr>A126289386R_Data</vt:lpstr>
      <vt:lpstr>A126289386R_Latest</vt:lpstr>
      <vt:lpstr>A126289390F</vt:lpstr>
      <vt:lpstr>A126289390F_Data</vt:lpstr>
      <vt:lpstr>A126289390F_Latest</vt:lpstr>
      <vt:lpstr>A126289394R</vt:lpstr>
      <vt:lpstr>A126289394R_Data</vt:lpstr>
      <vt:lpstr>A126289394R_Latest</vt:lpstr>
      <vt:lpstr>A126289398X</vt:lpstr>
      <vt:lpstr>A126289398X_Data</vt:lpstr>
      <vt:lpstr>A126289398X_Latest</vt:lpstr>
      <vt:lpstr>A126289402C</vt:lpstr>
      <vt:lpstr>A126289402C_Data</vt:lpstr>
      <vt:lpstr>A126289402C_Latest</vt:lpstr>
      <vt:lpstr>A126289406L</vt:lpstr>
      <vt:lpstr>A126289406L_Data</vt:lpstr>
      <vt:lpstr>A126289406L_Latest</vt:lpstr>
      <vt:lpstr>A126289410C</vt:lpstr>
      <vt:lpstr>A126289410C_Data</vt:lpstr>
      <vt:lpstr>A126289410C_Latest</vt:lpstr>
      <vt:lpstr>A126289414L</vt:lpstr>
      <vt:lpstr>A126289414L_Data</vt:lpstr>
      <vt:lpstr>A126289414L_Latest</vt:lpstr>
      <vt:lpstr>A126289418W</vt:lpstr>
      <vt:lpstr>A126289418W_Data</vt:lpstr>
      <vt:lpstr>A126289418W_Latest</vt:lpstr>
      <vt:lpstr>A126289422L</vt:lpstr>
      <vt:lpstr>A126289422L_Data</vt:lpstr>
      <vt:lpstr>A126289422L_Latest</vt:lpstr>
      <vt:lpstr>A126289426W</vt:lpstr>
      <vt:lpstr>A126289426W_Data</vt:lpstr>
      <vt:lpstr>A126289426W_Latest</vt:lpstr>
      <vt:lpstr>A126289430L</vt:lpstr>
      <vt:lpstr>A126289430L_Data</vt:lpstr>
      <vt:lpstr>A126289430L_Latest</vt:lpstr>
      <vt:lpstr>A126289434W</vt:lpstr>
      <vt:lpstr>A126289434W_Data</vt:lpstr>
      <vt:lpstr>A126289434W_Latest</vt:lpstr>
      <vt:lpstr>A126289438F</vt:lpstr>
      <vt:lpstr>A126289438F_Data</vt:lpstr>
      <vt:lpstr>A126289438F_Latest</vt:lpstr>
      <vt:lpstr>A126289442W</vt:lpstr>
      <vt:lpstr>A126289442W_Data</vt:lpstr>
      <vt:lpstr>A126289442W_Latest</vt:lpstr>
      <vt:lpstr>A126289446F</vt:lpstr>
      <vt:lpstr>A126289446F_Data</vt:lpstr>
      <vt:lpstr>A126289446F_Latest</vt:lpstr>
      <vt:lpstr>A126289450W</vt:lpstr>
      <vt:lpstr>A126289450W_Data</vt:lpstr>
      <vt:lpstr>A126289450W_Latest</vt:lpstr>
      <vt:lpstr>A126289454F</vt:lpstr>
      <vt:lpstr>A126289454F_Data</vt:lpstr>
      <vt:lpstr>A126289454F_Latest</vt:lpstr>
      <vt:lpstr>A126289458R</vt:lpstr>
      <vt:lpstr>A126289458R_Data</vt:lpstr>
      <vt:lpstr>A126289458R_Latest</vt:lpstr>
      <vt:lpstr>A126289462F</vt:lpstr>
      <vt:lpstr>A126289462F_Data</vt:lpstr>
      <vt:lpstr>A126289462F_Latest</vt:lpstr>
      <vt:lpstr>A126291194L</vt:lpstr>
      <vt:lpstr>A126291194L_Data</vt:lpstr>
      <vt:lpstr>A126291194L_Latest</vt:lpstr>
      <vt:lpstr>A126291198W</vt:lpstr>
      <vt:lpstr>A126291198W_Data</vt:lpstr>
      <vt:lpstr>A126291198W_Latest</vt:lpstr>
      <vt:lpstr>A126291202A</vt:lpstr>
      <vt:lpstr>A126291202A_Data</vt:lpstr>
      <vt:lpstr>A126291202A_Latest</vt:lpstr>
      <vt:lpstr>A126291206K</vt:lpstr>
      <vt:lpstr>A126291206K_Data</vt:lpstr>
      <vt:lpstr>A126291206K_Latest</vt:lpstr>
      <vt:lpstr>A126291210A</vt:lpstr>
      <vt:lpstr>A126291210A_Data</vt:lpstr>
      <vt:lpstr>A126291210A_Latest</vt:lpstr>
      <vt:lpstr>A126291214K</vt:lpstr>
      <vt:lpstr>A126291214K_Data</vt:lpstr>
      <vt:lpstr>A126291214K_Latest</vt:lpstr>
      <vt:lpstr>A126291218V</vt:lpstr>
      <vt:lpstr>A126291218V_Data</vt:lpstr>
      <vt:lpstr>A126291218V_Latest</vt:lpstr>
      <vt:lpstr>A126291222K</vt:lpstr>
      <vt:lpstr>A126291222K_Data</vt:lpstr>
      <vt:lpstr>A126291222K_Latest</vt:lpstr>
      <vt:lpstr>A126291226V</vt:lpstr>
      <vt:lpstr>A126291226V_Data</vt:lpstr>
      <vt:lpstr>A126291226V_Latest</vt:lpstr>
      <vt:lpstr>A126291230K</vt:lpstr>
      <vt:lpstr>A126291230K_Data</vt:lpstr>
      <vt:lpstr>A126291230K_Latest</vt:lpstr>
      <vt:lpstr>A126291234V</vt:lpstr>
      <vt:lpstr>A126291234V_Data</vt:lpstr>
      <vt:lpstr>A126291234V_Latest</vt:lpstr>
      <vt:lpstr>A126291238C</vt:lpstr>
      <vt:lpstr>A126291238C_Data</vt:lpstr>
      <vt:lpstr>A126291238C_Latest</vt:lpstr>
      <vt:lpstr>A126291242V</vt:lpstr>
      <vt:lpstr>A126291242V_Data</vt:lpstr>
      <vt:lpstr>A126291242V_Latest</vt:lpstr>
      <vt:lpstr>A126291246C</vt:lpstr>
      <vt:lpstr>A126291246C_Data</vt:lpstr>
      <vt:lpstr>A126291246C_Latest</vt:lpstr>
      <vt:lpstr>A126291250V</vt:lpstr>
      <vt:lpstr>A126291250V_Data</vt:lpstr>
      <vt:lpstr>A126291250V_Latest</vt:lpstr>
      <vt:lpstr>A126291254C</vt:lpstr>
      <vt:lpstr>A126291254C_Data</vt:lpstr>
      <vt:lpstr>A126291254C_Latest</vt:lpstr>
      <vt:lpstr>A126291258L</vt:lpstr>
      <vt:lpstr>A126291258L_Data</vt:lpstr>
      <vt:lpstr>A126291258L_Latest</vt:lpstr>
      <vt:lpstr>A126291262C</vt:lpstr>
      <vt:lpstr>A126291262C_Data</vt:lpstr>
      <vt:lpstr>A126291262C_Latest</vt:lpstr>
      <vt:lpstr>A126291266L</vt:lpstr>
      <vt:lpstr>A126291266L_Data</vt:lpstr>
      <vt:lpstr>A126291266L_Latest</vt:lpstr>
      <vt:lpstr>A126291270C</vt:lpstr>
      <vt:lpstr>A126291270C_Data</vt:lpstr>
      <vt:lpstr>A126291270C_Latest</vt:lpstr>
      <vt:lpstr>A126291274L</vt:lpstr>
      <vt:lpstr>A126291274L_Data</vt:lpstr>
      <vt:lpstr>A126291274L_Latest</vt:lpstr>
      <vt:lpstr>A126291278W</vt:lpstr>
      <vt:lpstr>A126291278W_Data</vt:lpstr>
      <vt:lpstr>A126291278W_Latest</vt:lpstr>
      <vt:lpstr>A126291282L</vt:lpstr>
      <vt:lpstr>A126291282L_Data</vt:lpstr>
      <vt:lpstr>A126291282L_Latest</vt:lpstr>
      <vt:lpstr>A126291286W</vt:lpstr>
      <vt:lpstr>A126291286W_Data</vt:lpstr>
      <vt:lpstr>A126291286W_Latest</vt:lpstr>
      <vt:lpstr>A126291290L</vt:lpstr>
      <vt:lpstr>A126291290L_Data</vt:lpstr>
      <vt:lpstr>A126291290L_Latest</vt:lpstr>
      <vt:lpstr>A126291294W</vt:lpstr>
      <vt:lpstr>A126291294W_Data</vt:lpstr>
      <vt:lpstr>A126291294W_Latest</vt:lpstr>
      <vt:lpstr>A126291298F</vt:lpstr>
      <vt:lpstr>A126291298F_Data</vt:lpstr>
      <vt:lpstr>A126291298F_Latest</vt:lpstr>
      <vt:lpstr>A126291302K</vt:lpstr>
      <vt:lpstr>A126291302K_Data</vt:lpstr>
      <vt:lpstr>A126291302K_Latest</vt:lpstr>
      <vt:lpstr>A126291306V</vt:lpstr>
      <vt:lpstr>A126291306V_Data</vt:lpstr>
      <vt:lpstr>A126291306V_Latest</vt:lpstr>
      <vt:lpstr>A126291310K</vt:lpstr>
      <vt:lpstr>A126291310K_Data</vt:lpstr>
      <vt:lpstr>A126291310K_Latest</vt:lpstr>
      <vt:lpstr>A126291314V</vt:lpstr>
      <vt:lpstr>A126291314V_Data</vt:lpstr>
      <vt:lpstr>A126291314V_Latest</vt:lpstr>
      <vt:lpstr>A126291318C</vt:lpstr>
      <vt:lpstr>A126291318C_Data</vt:lpstr>
      <vt:lpstr>A126291318C_Latest</vt:lpstr>
      <vt:lpstr>A126291322V</vt:lpstr>
      <vt:lpstr>A126291322V_Data</vt:lpstr>
      <vt:lpstr>A126291322V_Latest</vt:lpstr>
      <vt:lpstr>A126291326C</vt:lpstr>
      <vt:lpstr>A126291326C_Data</vt:lpstr>
      <vt:lpstr>A126291326C_Latest</vt:lpstr>
      <vt:lpstr>A126291330V</vt:lpstr>
      <vt:lpstr>A126291330V_Data</vt:lpstr>
      <vt:lpstr>A126291330V_Latest</vt:lpstr>
      <vt:lpstr>A126291334C</vt:lpstr>
      <vt:lpstr>A126291334C_Data</vt:lpstr>
      <vt:lpstr>A126291334C_Latest</vt:lpstr>
      <vt:lpstr>A126291338L</vt:lpstr>
      <vt:lpstr>A126291338L_Data</vt:lpstr>
      <vt:lpstr>A126291338L_Latest</vt:lpstr>
      <vt:lpstr>A126291342C</vt:lpstr>
      <vt:lpstr>A126291342C_Data</vt:lpstr>
      <vt:lpstr>A126291342C_Latest</vt:lpstr>
      <vt:lpstr>A126291346L</vt:lpstr>
      <vt:lpstr>A126291346L_Data</vt:lpstr>
      <vt:lpstr>A126291346L_Latest</vt:lpstr>
      <vt:lpstr>A126291350C</vt:lpstr>
      <vt:lpstr>A126291350C_Data</vt:lpstr>
      <vt:lpstr>A126291350C_Latest</vt:lpstr>
      <vt:lpstr>A126291354L</vt:lpstr>
      <vt:lpstr>A126291354L_Data</vt:lpstr>
      <vt:lpstr>A126291354L_Latest</vt:lpstr>
      <vt:lpstr>A126291358W</vt:lpstr>
      <vt:lpstr>A126291358W_Data</vt:lpstr>
      <vt:lpstr>A126291358W_Latest</vt:lpstr>
      <vt:lpstr>A126291362L</vt:lpstr>
      <vt:lpstr>A126291362L_Data</vt:lpstr>
      <vt:lpstr>A126291362L_Latest</vt:lpstr>
      <vt:lpstr>A126291366W</vt:lpstr>
      <vt:lpstr>A126291366W_Data</vt:lpstr>
      <vt:lpstr>A126291366W_Latest</vt:lpstr>
      <vt:lpstr>A126291370L</vt:lpstr>
      <vt:lpstr>A126291370L_Data</vt:lpstr>
      <vt:lpstr>A126291370L_Latest</vt:lpstr>
      <vt:lpstr>A126291374W</vt:lpstr>
      <vt:lpstr>A126291374W_Data</vt:lpstr>
      <vt:lpstr>A126291374W_Latest</vt:lpstr>
      <vt:lpstr>A126291378F</vt:lpstr>
      <vt:lpstr>A126291378F_Data</vt:lpstr>
      <vt:lpstr>A126291378F_Latest</vt:lpstr>
      <vt:lpstr>A126291382W</vt:lpstr>
      <vt:lpstr>A126291382W_Data</vt:lpstr>
      <vt:lpstr>A126291382W_Latest</vt:lpstr>
      <vt:lpstr>A126291386F</vt:lpstr>
      <vt:lpstr>A126291386F_Data</vt:lpstr>
      <vt:lpstr>A126291386F_Latest</vt:lpstr>
      <vt:lpstr>A126291390W</vt:lpstr>
      <vt:lpstr>A126291390W_Data</vt:lpstr>
      <vt:lpstr>A126291390W_Latest</vt:lpstr>
      <vt:lpstr>A126291394F</vt:lpstr>
      <vt:lpstr>A126291394F_Data</vt:lpstr>
      <vt:lpstr>A126291394F_Latest</vt:lpstr>
      <vt:lpstr>A126291398R</vt:lpstr>
      <vt:lpstr>A126291398R_Data</vt:lpstr>
      <vt:lpstr>A126291398R_Latest</vt:lpstr>
      <vt:lpstr>A126291402V</vt:lpstr>
      <vt:lpstr>A126291402V_Data</vt:lpstr>
      <vt:lpstr>A126291402V_Latest</vt:lpstr>
      <vt:lpstr>A126291406C</vt:lpstr>
      <vt:lpstr>A126291406C_Data</vt:lpstr>
      <vt:lpstr>A126291406C_Latest</vt:lpstr>
      <vt:lpstr>A126293138F</vt:lpstr>
      <vt:lpstr>A126293138F_Data</vt:lpstr>
      <vt:lpstr>A126293138F_Latest</vt:lpstr>
      <vt:lpstr>A126293142W</vt:lpstr>
      <vt:lpstr>A126293142W_Data</vt:lpstr>
      <vt:lpstr>A126293142W_Latest</vt:lpstr>
      <vt:lpstr>A126293146F</vt:lpstr>
      <vt:lpstr>A126293146F_Data</vt:lpstr>
      <vt:lpstr>A126293146F_Latest</vt:lpstr>
      <vt:lpstr>A126293150W</vt:lpstr>
      <vt:lpstr>A126293150W_Data</vt:lpstr>
      <vt:lpstr>A126293150W_Latest</vt:lpstr>
      <vt:lpstr>A126293154F</vt:lpstr>
      <vt:lpstr>A126293154F_Data</vt:lpstr>
      <vt:lpstr>A126293154F_Latest</vt:lpstr>
      <vt:lpstr>A126293158R</vt:lpstr>
      <vt:lpstr>A126293158R_Data</vt:lpstr>
      <vt:lpstr>A126293158R_Latest</vt:lpstr>
      <vt:lpstr>A126293162F</vt:lpstr>
      <vt:lpstr>A126293162F_Data</vt:lpstr>
      <vt:lpstr>A126293162F_Latest</vt:lpstr>
      <vt:lpstr>A126293166R</vt:lpstr>
      <vt:lpstr>A126293166R_Data</vt:lpstr>
      <vt:lpstr>A126293166R_Latest</vt:lpstr>
      <vt:lpstr>A126293170F</vt:lpstr>
      <vt:lpstr>A126293170F_Data</vt:lpstr>
      <vt:lpstr>A126293170F_Latest</vt:lpstr>
      <vt:lpstr>A126293174R</vt:lpstr>
      <vt:lpstr>A126293174R_Data</vt:lpstr>
      <vt:lpstr>A126293174R_Latest</vt:lpstr>
      <vt:lpstr>A126293178X</vt:lpstr>
      <vt:lpstr>A126293178X_Data</vt:lpstr>
      <vt:lpstr>A126293178X_Latest</vt:lpstr>
      <vt:lpstr>A126293182R</vt:lpstr>
      <vt:lpstr>A126293182R_Data</vt:lpstr>
      <vt:lpstr>A126293182R_Latest</vt:lpstr>
      <vt:lpstr>A126293186X</vt:lpstr>
      <vt:lpstr>A126293186X_Data</vt:lpstr>
      <vt:lpstr>A126293186X_Latest</vt:lpstr>
      <vt:lpstr>A126293190R</vt:lpstr>
      <vt:lpstr>A126293190R_Data</vt:lpstr>
      <vt:lpstr>A126293190R_Latest</vt:lpstr>
      <vt:lpstr>A126293194X</vt:lpstr>
      <vt:lpstr>A126293194X_Data</vt:lpstr>
      <vt:lpstr>A126293194X_Latest</vt:lpstr>
      <vt:lpstr>A126293198J</vt:lpstr>
      <vt:lpstr>A126293198J_Data</vt:lpstr>
      <vt:lpstr>A126293198J_Latest</vt:lpstr>
      <vt:lpstr>A126293202L</vt:lpstr>
      <vt:lpstr>A126293202L_Data</vt:lpstr>
      <vt:lpstr>A126293202L_Latest</vt:lpstr>
      <vt:lpstr>A126293206W</vt:lpstr>
      <vt:lpstr>A126293206W_Data</vt:lpstr>
      <vt:lpstr>A126293206W_Latest</vt:lpstr>
      <vt:lpstr>A126293210L</vt:lpstr>
      <vt:lpstr>A126293210L_Data</vt:lpstr>
      <vt:lpstr>A126293210L_Latest</vt:lpstr>
      <vt:lpstr>A126293214W</vt:lpstr>
      <vt:lpstr>A126293214W_Data</vt:lpstr>
      <vt:lpstr>A126293214W_Latest</vt:lpstr>
      <vt:lpstr>A126293218F</vt:lpstr>
      <vt:lpstr>A126293218F_Data</vt:lpstr>
      <vt:lpstr>A126293218F_Latest</vt:lpstr>
      <vt:lpstr>A126293222W</vt:lpstr>
      <vt:lpstr>A126293222W_Data</vt:lpstr>
      <vt:lpstr>A126293222W_Latest</vt:lpstr>
      <vt:lpstr>A126293226F</vt:lpstr>
      <vt:lpstr>A126293226F_Data</vt:lpstr>
      <vt:lpstr>A126293226F_Latest</vt:lpstr>
      <vt:lpstr>A126293230W</vt:lpstr>
      <vt:lpstr>A126293230W_Data</vt:lpstr>
      <vt:lpstr>A126293230W_Latest</vt:lpstr>
      <vt:lpstr>A126293234F</vt:lpstr>
      <vt:lpstr>A126293234F_Data</vt:lpstr>
      <vt:lpstr>A126293234F_Latest</vt:lpstr>
      <vt:lpstr>A126293238R</vt:lpstr>
      <vt:lpstr>A126293238R_Data</vt:lpstr>
      <vt:lpstr>A126293238R_Latest</vt:lpstr>
      <vt:lpstr>A126293242F</vt:lpstr>
      <vt:lpstr>A126293242F_Data</vt:lpstr>
      <vt:lpstr>A126293242F_Latest</vt:lpstr>
      <vt:lpstr>A126293246R</vt:lpstr>
      <vt:lpstr>A126293246R_Data</vt:lpstr>
      <vt:lpstr>A126293246R_Latest</vt:lpstr>
      <vt:lpstr>A126293250F</vt:lpstr>
      <vt:lpstr>A126293250F_Data</vt:lpstr>
      <vt:lpstr>A126293250F_Latest</vt:lpstr>
      <vt:lpstr>A126293254R</vt:lpstr>
      <vt:lpstr>A126293254R_Data</vt:lpstr>
      <vt:lpstr>A126293254R_Latest</vt:lpstr>
      <vt:lpstr>A126293258X</vt:lpstr>
      <vt:lpstr>A126293258X_Data</vt:lpstr>
      <vt:lpstr>A126293258X_Latest</vt:lpstr>
      <vt:lpstr>A126293262R</vt:lpstr>
      <vt:lpstr>A126293262R_Data</vt:lpstr>
      <vt:lpstr>A126293262R_Latest</vt:lpstr>
      <vt:lpstr>A126293266X</vt:lpstr>
      <vt:lpstr>A126293266X_Data</vt:lpstr>
      <vt:lpstr>A126293266X_Latest</vt:lpstr>
      <vt:lpstr>A126293270R</vt:lpstr>
      <vt:lpstr>A126293270R_Data</vt:lpstr>
      <vt:lpstr>A126293270R_Latest</vt:lpstr>
      <vt:lpstr>A126293274X</vt:lpstr>
      <vt:lpstr>A126293274X_Data</vt:lpstr>
      <vt:lpstr>A126293274X_Latest</vt:lpstr>
      <vt:lpstr>A126293278J</vt:lpstr>
      <vt:lpstr>A126293278J_Data</vt:lpstr>
      <vt:lpstr>A126293278J_Latest</vt:lpstr>
      <vt:lpstr>A126293282X</vt:lpstr>
      <vt:lpstr>A126293282X_Data</vt:lpstr>
      <vt:lpstr>A126293282X_Latest</vt:lpstr>
      <vt:lpstr>A126293286J</vt:lpstr>
      <vt:lpstr>A126293286J_Data</vt:lpstr>
      <vt:lpstr>A126293286J_Latest</vt:lpstr>
      <vt:lpstr>A126293290X</vt:lpstr>
      <vt:lpstr>A126293290X_Data</vt:lpstr>
      <vt:lpstr>A126293290X_Latest</vt:lpstr>
      <vt:lpstr>A126293294J</vt:lpstr>
      <vt:lpstr>A126293294J_Data</vt:lpstr>
      <vt:lpstr>A126293294J_Latest</vt:lpstr>
      <vt:lpstr>A126293298T</vt:lpstr>
      <vt:lpstr>A126293298T_Data</vt:lpstr>
      <vt:lpstr>A126293298T_Latest</vt:lpstr>
      <vt:lpstr>A126293302W</vt:lpstr>
      <vt:lpstr>A126293302W_Data</vt:lpstr>
      <vt:lpstr>A126293302W_Latest</vt:lpstr>
      <vt:lpstr>A126293306F</vt:lpstr>
      <vt:lpstr>A126293306F_Data</vt:lpstr>
      <vt:lpstr>A126293306F_Latest</vt:lpstr>
      <vt:lpstr>A126293310W</vt:lpstr>
      <vt:lpstr>A126293310W_Data</vt:lpstr>
      <vt:lpstr>A126293310W_Latest</vt:lpstr>
      <vt:lpstr>A126293314F</vt:lpstr>
      <vt:lpstr>A126293314F_Data</vt:lpstr>
      <vt:lpstr>A126293314F_Latest</vt:lpstr>
      <vt:lpstr>A126293318R</vt:lpstr>
      <vt:lpstr>A126293318R_Data</vt:lpstr>
      <vt:lpstr>A126293318R_Latest</vt:lpstr>
      <vt:lpstr>A126293322F</vt:lpstr>
      <vt:lpstr>A126293322F_Data</vt:lpstr>
      <vt:lpstr>A126293322F_Latest</vt:lpstr>
      <vt:lpstr>A126293326R</vt:lpstr>
      <vt:lpstr>A126293326R_Data</vt:lpstr>
      <vt:lpstr>A126293326R_Latest</vt:lpstr>
      <vt:lpstr>A126293330F</vt:lpstr>
      <vt:lpstr>A126293330F_Data</vt:lpstr>
      <vt:lpstr>A126293330F_Latest</vt:lpstr>
      <vt:lpstr>A126293334R</vt:lpstr>
      <vt:lpstr>A126293334R_Data</vt:lpstr>
      <vt:lpstr>A126293334R_Latest</vt:lpstr>
      <vt:lpstr>A126293338X</vt:lpstr>
      <vt:lpstr>A126293338X_Data</vt:lpstr>
      <vt:lpstr>A126293338X_Latest</vt:lpstr>
      <vt:lpstr>A126293342R</vt:lpstr>
      <vt:lpstr>A126293342R_Data</vt:lpstr>
      <vt:lpstr>A126293342R_Latest</vt:lpstr>
      <vt:lpstr>A126293346X</vt:lpstr>
      <vt:lpstr>A126293346X_Data</vt:lpstr>
      <vt:lpstr>A126293346X_Latest</vt:lpstr>
      <vt:lpstr>A126293350R</vt:lpstr>
      <vt:lpstr>A126293350R_Data</vt:lpstr>
      <vt:lpstr>A126293350R_Latest</vt:lpstr>
      <vt:lpstr>A126295082T</vt:lpstr>
      <vt:lpstr>A126295082T_Data</vt:lpstr>
      <vt:lpstr>A126295082T_Latest</vt:lpstr>
      <vt:lpstr>A126295086A</vt:lpstr>
      <vt:lpstr>A126295086A_Data</vt:lpstr>
      <vt:lpstr>A126295086A_Latest</vt:lpstr>
      <vt:lpstr>A126295090T</vt:lpstr>
      <vt:lpstr>A126295090T_Data</vt:lpstr>
      <vt:lpstr>A126295090T_Latest</vt:lpstr>
      <vt:lpstr>A126295094A</vt:lpstr>
      <vt:lpstr>A126295094A_Data</vt:lpstr>
      <vt:lpstr>A126295094A_Latest</vt:lpstr>
      <vt:lpstr>A126295098K</vt:lpstr>
      <vt:lpstr>A126295098K_Data</vt:lpstr>
      <vt:lpstr>A126295098K_Latest</vt:lpstr>
      <vt:lpstr>A126295102R</vt:lpstr>
      <vt:lpstr>A126295102R_Data</vt:lpstr>
      <vt:lpstr>A126295102R_Latest</vt:lpstr>
      <vt:lpstr>A126295106X</vt:lpstr>
      <vt:lpstr>A126295106X_Data</vt:lpstr>
      <vt:lpstr>A126295106X_Latest</vt:lpstr>
      <vt:lpstr>A126295110R</vt:lpstr>
      <vt:lpstr>A126295110R_Data</vt:lpstr>
      <vt:lpstr>A126295110R_Latest</vt:lpstr>
      <vt:lpstr>A126295114X</vt:lpstr>
      <vt:lpstr>A126295114X_Data</vt:lpstr>
      <vt:lpstr>A126295114X_Latest</vt:lpstr>
      <vt:lpstr>A126295118J</vt:lpstr>
      <vt:lpstr>A126295118J_Data</vt:lpstr>
      <vt:lpstr>A126295118J_Latest</vt:lpstr>
      <vt:lpstr>A126295122X</vt:lpstr>
      <vt:lpstr>A126295122X_Data</vt:lpstr>
      <vt:lpstr>A126295122X_Latest</vt:lpstr>
      <vt:lpstr>A126295126J</vt:lpstr>
      <vt:lpstr>A126295126J_Data</vt:lpstr>
      <vt:lpstr>A126295126J_Latest</vt:lpstr>
      <vt:lpstr>A126295130X</vt:lpstr>
      <vt:lpstr>A126295130X_Data</vt:lpstr>
      <vt:lpstr>A126295130X_Latest</vt:lpstr>
      <vt:lpstr>A126295134J</vt:lpstr>
      <vt:lpstr>A126295134J_Data</vt:lpstr>
      <vt:lpstr>A126295134J_Latest</vt:lpstr>
      <vt:lpstr>A126295138T</vt:lpstr>
      <vt:lpstr>A126295138T_Data</vt:lpstr>
      <vt:lpstr>A126295138T_Latest</vt:lpstr>
      <vt:lpstr>A126295142J</vt:lpstr>
      <vt:lpstr>A126295142J_Data</vt:lpstr>
      <vt:lpstr>A126295142J_Latest</vt:lpstr>
      <vt:lpstr>A126295146T</vt:lpstr>
      <vt:lpstr>A126295146T_Data</vt:lpstr>
      <vt:lpstr>A126295146T_Latest</vt:lpstr>
      <vt:lpstr>A126295150J</vt:lpstr>
      <vt:lpstr>A126295150J_Data</vt:lpstr>
      <vt:lpstr>A126295150J_Latest</vt:lpstr>
      <vt:lpstr>A126295154T</vt:lpstr>
      <vt:lpstr>A126295154T_Data</vt:lpstr>
      <vt:lpstr>A126295154T_Latest</vt:lpstr>
      <vt:lpstr>A126295158A</vt:lpstr>
      <vt:lpstr>A126295158A_Data</vt:lpstr>
      <vt:lpstr>A126295158A_Latest</vt:lpstr>
      <vt:lpstr>A126295162T</vt:lpstr>
      <vt:lpstr>A126295162T_Data</vt:lpstr>
      <vt:lpstr>A126295162T_Latest</vt:lpstr>
      <vt:lpstr>A126295166A</vt:lpstr>
      <vt:lpstr>A126295166A_Data</vt:lpstr>
      <vt:lpstr>A126295166A_Latest</vt:lpstr>
      <vt:lpstr>A126295170T</vt:lpstr>
      <vt:lpstr>A126295170T_Data</vt:lpstr>
      <vt:lpstr>A126295170T_Latest</vt:lpstr>
      <vt:lpstr>A126295174A</vt:lpstr>
      <vt:lpstr>A126295174A_Data</vt:lpstr>
      <vt:lpstr>A126295174A_Latest</vt:lpstr>
      <vt:lpstr>A126295178K</vt:lpstr>
      <vt:lpstr>A126295178K_Data</vt:lpstr>
      <vt:lpstr>A126295178K_Latest</vt:lpstr>
      <vt:lpstr>A126295182A</vt:lpstr>
      <vt:lpstr>A126295182A_Data</vt:lpstr>
      <vt:lpstr>A126295182A_Latest</vt:lpstr>
      <vt:lpstr>A126295186K</vt:lpstr>
      <vt:lpstr>A126295186K_Data</vt:lpstr>
      <vt:lpstr>A126295186K_Latest</vt:lpstr>
      <vt:lpstr>A126295190A</vt:lpstr>
      <vt:lpstr>A126295190A_Data</vt:lpstr>
      <vt:lpstr>A126295190A_Latest</vt:lpstr>
      <vt:lpstr>A126295194K</vt:lpstr>
      <vt:lpstr>A126295194K_Data</vt:lpstr>
      <vt:lpstr>A126295194K_Latest</vt:lpstr>
      <vt:lpstr>A126295198V</vt:lpstr>
      <vt:lpstr>A126295198V_Data</vt:lpstr>
      <vt:lpstr>A126295198V_Latest</vt:lpstr>
      <vt:lpstr>A126295202X</vt:lpstr>
      <vt:lpstr>A126295202X_Data</vt:lpstr>
      <vt:lpstr>A126295202X_Latest</vt:lpstr>
      <vt:lpstr>A126295206J</vt:lpstr>
      <vt:lpstr>A126295206J_Data</vt:lpstr>
      <vt:lpstr>A126295206J_Latest</vt:lpstr>
      <vt:lpstr>A126295210X</vt:lpstr>
      <vt:lpstr>A126295210X_Data</vt:lpstr>
      <vt:lpstr>A126295210X_Latest</vt:lpstr>
      <vt:lpstr>A126295214J</vt:lpstr>
      <vt:lpstr>A126295214J_Data</vt:lpstr>
      <vt:lpstr>A126295214J_Latest</vt:lpstr>
      <vt:lpstr>A126295218T</vt:lpstr>
      <vt:lpstr>A126295218T_Data</vt:lpstr>
      <vt:lpstr>A126295218T_Latest</vt:lpstr>
      <vt:lpstr>A126295222J</vt:lpstr>
      <vt:lpstr>A126295222J_Data</vt:lpstr>
      <vt:lpstr>A126295222J_Latest</vt:lpstr>
      <vt:lpstr>A126295226T</vt:lpstr>
      <vt:lpstr>A126295226T_Data</vt:lpstr>
      <vt:lpstr>A126295226T_Latest</vt:lpstr>
      <vt:lpstr>A126295230J</vt:lpstr>
      <vt:lpstr>A126295230J_Data</vt:lpstr>
      <vt:lpstr>A126295230J_Latest</vt:lpstr>
      <vt:lpstr>A126295234T</vt:lpstr>
      <vt:lpstr>A126295234T_Data</vt:lpstr>
      <vt:lpstr>A126295234T_Latest</vt:lpstr>
      <vt:lpstr>A126295238A</vt:lpstr>
      <vt:lpstr>A126295238A_Data</vt:lpstr>
      <vt:lpstr>A126295238A_Latest</vt:lpstr>
      <vt:lpstr>A126295242T</vt:lpstr>
      <vt:lpstr>A126295242T_Data</vt:lpstr>
      <vt:lpstr>A126295242T_Latest</vt:lpstr>
      <vt:lpstr>A126295246A</vt:lpstr>
      <vt:lpstr>A126295246A_Data</vt:lpstr>
      <vt:lpstr>A126295246A_Latest</vt:lpstr>
      <vt:lpstr>A126295250T</vt:lpstr>
      <vt:lpstr>A126295250T_Data</vt:lpstr>
      <vt:lpstr>A126295250T_Latest</vt:lpstr>
      <vt:lpstr>A126295254A</vt:lpstr>
      <vt:lpstr>A126295254A_Data</vt:lpstr>
      <vt:lpstr>A126295254A_Latest</vt:lpstr>
      <vt:lpstr>A126295258K</vt:lpstr>
      <vt:lpstr>A126295258K_Data</vt:lpstr>
      <vt:lpstr>A126295258K_Latest</vt:lpstr>
      <vt:lpstr>A126295262A</vt:lpstr>
      <vt:lpstr>A126295262A_Data</vt:lpstr>
      <vt:lpstr>A126295262A_Latest</vt:lpstr>
      <vt:lpstr>A126295266K</vt:lpstr>
      <vt:lpstr>A126295266K_Data</vt:lpstr>
      <vt:lpstr>A126295266K_Latest</vt:lpstr>
      <vt:lpstr>A126295270A</vt:lpstr>
      <vt:lpstr>A126295270A_Data</vt:lpstr>
      <vt:lpstr>A126295270A_Latest</vt:lpstr>
      <vt:lpstr>A126295274K</vt:lpstr>
      <vt:lpstr>A126295274K_Data</vt:lpstr>
      <vt:lpstr>A126295274K_Latest</vt:lpstr>
      <vt:lpstr>A126295278V</vt:lpstr>
      <vt:lpstr>A126295278V_Data</vt:lpstr>
      <vt:lpstr>A126295278V_Latest</vt:lpstr>
      <vt:lpstr>A126295282K</vt:lpstr>
      <vt:lpstr>A126295282K_Data</vt:lpstr>
      <vt:lpstr>A126295282K_Latest</vt:lpstr>
      <vt:lpstr>A126295286V</vt:lpstr>
      <vt:lpstr>A126295286V_Data</vt:lpstr>
      <vt:lpstr>A126295286V_Latest</vt:lpstr>
      <vt:lpstr>A126295290K</vt:lpstr>
      <vt:lpstr>A126295290K_Data</vt:lpstr>
      <vt:lpstr>A126295290K_Latest</vt:lpstr>
      <vt:lpstr>A126295294V</vt:lpstr>
      <vt:lpstr>A126295294V_Data</vt:lpstr>
      <vt:lpstr>A126295294V_Latest</vt:lpstr>
      <vt:lpstr>A126297026K</vt:lpstr>
      <vt:lpstr>A126297026K_Data</vt:lpstr>
      <vt:lpstr>A126297026K_Latest</vt:lpstr>
      <vt:lpstr>A126297030A</vt:lpstr>
      <vt:lpstr>A126297030A_Data</vt:lpstr>
      <vt:lpstr>A126297030A_Latest</vt:lpstr>
      <vt:lpstr>A126297034K</vt:lpstr>
      <vt:lpstr>A126297034K_Data</vt:lpstr>
      <vt:lpstr>A126297034K_Latest</vt:lpstr>
      <vt:lpstr>A126297038V</vt:lpstr>
      <vt:lpstr>A126297038V_Data</vt:lpstr>
      <vt:lpstr>A126297038V_Latest</vt:lpstr>
      <vt:lpstr>A126297042K</vt:lpstr>
      <vt:lpstr>A126297042K_Data</vt:lpstr>
      <vt:lpstr>A126297042K_Latest</vt:lpstr>
      <vt:lpstr>A126297046V</vt:lpstr>
      <vt:lpstr>A126297046V_Data</vt:lpstr>
      <vt:lpstr>A126297046V_Latest</vt:lpstr>
      <vt:lpstr>A126297050K</vt:lpstr>
      <vt:lpstr>A126297050K_Data</vt:lpstr>
      <vt:lpstr>A126297050K_Latest</vt:lpstr>
      <vt:lpstr>A126297054V</vt:lpstr>
      <vt:lpstr>A126297054V_Data</vt:lpstr>
      <vt:lpstr>A126297054V_Latest</vt:lpstr>
      <vt:lpstr>A126297058C</vt:lpstr>
      <vt:lpstr>A126297058C_Data</vt:lpstr>
      <vt:lpstr>A126297058C_Latest</vt:lpstr>
      <vt:lpstr>A126297062V</vt:lpstr>
      <vt:lpstr>A126297062V_Data</vt:lpstr>
      <vt:lpstr>A126297062V_Latest</vt:lpstr>
      <vt:lpstr>A126297066C</vt:lpstr>
      <vt:lpstr>A126297066C_Data</vt:lpstr>
      <vt:lpstr>A126297066C_Latest</vt:lpstr>
      <vt:lpstr>A126297070V</vt:lpstr>
      <vt:lpstr>A126297070V_Data</vt:lpstr>
      <vt:lpstr>A126297070V_Latest</vt:lpstr>
      <vt:lpstr>A126297074C</vt:lpstr>
      <vt:lpstr>A126297074C_Data</vt:lpstr>
      <vt:lpstr>A126297074C_Latest</vt:lpstr>
      <vt:lpstr>A126297078L</vt:lpstr>
      <vt:lpstr>A126297078L_Data</vt:lpstr>
      <vt:lpstr>A126297078L_Latest</vt:lpstr>
      <vt:lpstr>A126297082C</vt:lpstr>
      <vt:lpstr>A126297082C_Data</vt:lpstr>
      <vt:lpstr>A126297082C_Latest</vt:lpstr>
      <vt:lpstr>A126297086L</vt:lpstr>
      <vt:lpstr>A126297086L_Data</vt:lpstr>
      <vt:lpstr>A126297086L_Latest</vt:lpstr>
      <vt:lpstr>A126297090C</vt:lpstr>
      <vt:lpstr>A126297090C_Data</vt:lpstr>
      <vt:lpstr>A126297090C_Latest</vt:lpstr>
      <vt:lpstr>A126297094L</vt:lpstr>
      <vt:lpstr>A126297094L_Data</vt:lpstr>
      <vt:lpstr>A126297094L_Latest</vt:lpstr>
      <vt:lpstr>A126297098W</vt:lpstr>
      <vt:lpstr>A126297098W_Data</vt:lpstr>
      <vt:lpstr>A126297098W_Latest</vt:lpstr>
      <vt:lpstr>A126297102A</vt:lpstr>
      <vt:lpstr>A126297102A_Data</vt:lpstr>
      <vt:lpstr>A126297102A_Latest</vt:lpstr>
      <vt:lpstr>A126297106K</vt:lpstr>
      <vt:lpstr>A126297106K_Data</vt:lpstr>
      <vt:lpstr>A126297106K_Latest</vt:lpstr>
      <vt:lpstr>A126297110A</vt:lpstr>
      <vt:lpstr>A126297110A_Data</vt:lpstr>
      <vt:lpstr>A126297110A_Latest</vt:lpstr>
      <vt:lpstr>A126297114K</vt:lpstr>
      <vt:lpstr>A126297114K_Data</vt:lpstr>
      <vt:lpstr>A126297114K_Latest</vt:lpstr>
      <vt:lpstr>A126297118V</vt:lpstr>
      <vt:lpstr>A126297118V_Data</vt:lpstr>
      <vt:lpstr>A126297118V_Latest</vt:lpstr>
      <vt:lpstr>A126297122K</vt:lpstr>
      <vt:lpstr>A126297122K_Data</vt:lpstr>
      <vt:lpstr>A126297122K_Latest</vt:lpstr>
      <vt:lpstr>A126297126V</vt:lpstr>
      <vt:lpstr>A126297126V_Data</vt:lpstr>
      <vt:lpstr>A126297126V_Latest</vt:lpstr>
      <vt:lpstr>A126297130K</vt:lpstr>
      <vt:lpstr>A126297130K_Data</vt:lpstr>
      <vt:lpstr>A126297130K_Latest</vt:lpstr>
      <vt:lpstr>A126297134V</vt:lpstr>
      <vt:lpstr>A126297134V_Data</vt:lpstr>
      <vt:lpstr>A126297134V_Latest</vt:lpstr>
      <vt:lpstr>A126297138C</vt:lpstr>
      <vt:lpstr>A126297138C_Data</vt:lpstr>
      <vt:lpstr>A126297138C_Latest</vt:lpstr>
      <vt:lpstr>A126297142V</vt:lpstr>
      <vt:lpstr>A126297142V_Data</vt:lpstr>
      <vt:lpstr>A126297142V_Latest</vt:lpstr>
      <vt:lpstr>A126297146C</vt:lpstr>
      <vt:lpstr>A126297146C_Data</vt:lpstr>
      <vt:lpstr>A126297146C_Latest</vt:lpstr>
      <vt:lpstr>A126297150V</vt:lpstr>
      <vt:lpstr>A126297150V_Data</vt:lpstr>
      <vt:lpstr>A126297150V_Latest</vt:lpstr>
      <vt:lpstr>A126297154C</vt:lpstr>
      <vt:lpstr>A126297154C_Data</vt:lpstr>
      <vt:lpstr>A126297154C_Latest</vt:lpstr>
      <vt:lpstr>A126297158L</vt:lpstr>
      <vt:lpstr>A126297158L_Data</vt:lpstr>
      <vt:lpstr>A126297158L_Latest</vt:lpstr>
      <vt:lpstr>A126297162C</vt:lpstr>
      <vt:lpstr>A126297162C_Data</vt:lpstr>
      <vt:lpstr>A126297162C_Latest</vt:lpstr>
      <vt:lpstr>A126297166L</vt:lpstr>
      <vt:lpstr>A126297166L_Data</vt:lpstr>
      <vt:lpstr>A126297166L_Latest</vt:lpstr>
      <vt:lpstr>A126297170C</vt:lpstr>
      <vt:lpstr>A126297170C_Data</vt:lpstr>
      <vt:lpstr>A126297170C_Latest</vt:lpstr>
      <vt:lpstr>A126297174L</vt:lpstr>
      <vt:lpstr>A126297174L_Data</vt:lpstr>
      <vt:lpstr>A126297174L_Latest</vt:lpstr>
      <vt:lpstr>A126297178W</vt:lpstr>
      <vt:lpstr>A126297178W_Data</vt:lpstr>
      <vt:lpstr>A126297178W_Latest</vt:lpstr>
      <vt:lpstr>A126297182L</vt:lpstr>
      <vt:lpstr>A126297182L_Data</vt:lpstr>
      <vt:lpstr>A126297182L_Latest</vt:lpstr>
      <vt:lpstr>A126297186W</vt:lpstr>
      <vt:lpstr>A126297186W_Data</vt:lpstr>
      <vt:lpstr>A126297186W_Latest</vt:lpstr>
      <vt:lpstr>A126297190L</vt:lpstr>
      <vt:lpstr>A126297190L_Data</vt:lpstr>
      <vt:lpstr>A126297190L_Latest</vt:lpstr>
      <vt:lpstr>A126297194W</vt:lpstr>
      <vt:lpstr>A126297194W_Data</vt:lpstr>
      <vt:lpstr>A126297194W_Latest</vt:lpstr>
      <vt:lpstr>A126297198F</vt:lpstr>
      <vt:lpstr>A126297198F_Data</vt:lpstr>
      <vt:lpstr>A126297198F_Latest</vt:lpstr>
      <vt:lpstr>A126297202K</vt:lpstr>
      <vt:lpstr>A126297202K_Data</vt:lpstr>
      <vt:lpstr>A126297202K_Latest</vt:lpstr>
      <vt:lpstr>A126297206V</vt:lpstr>
      <vt:lpstr>A126297206V_Data</vt:lpstr>
      <vt:lpstr>A126297206V_Latest</vt:lpstr>
      <vt:lpstr>A126297210K</vt:lpstr>
      <vt:lpstr>A126297210K_Data</vt:lpstr>
      <vt:lpstr>A126297210K_Latest</vt:lpstr>
      <vt:lpstr>A126297214V</vt:lpstr>
      <vt:lpstr>A126297214V_Data</vt:lpstr>
      <vt:lpstr>A126297214V_Latest</vt:lpstr>
      <vt:lpstr>A126297218C</vt:lpstr>
      <vt:lpstr>A126297218C_Data</vt:lpstr>
      <vt:lpstr>A126297218C_Latest</vt:lpstr>
      <vt:lpstr>A126297222V</vt:lpstr>
      <vt:lpstr>A126297222V_Data</vt:lpstr>
      <vt:lpstr>A126297222V_Latest</vt:lpstr>
      <vt:lpstr>A126297226C</vt:lpstr>
      <vt:lpstr>A126297226C_Data</vt:lpstr>
      <vt:lpstr>A126297226C_Latest</vt:lpstr>
      <vt:lpstr>A126297230V</vt:lpstr>
      <vt:lpstr>A126297230V_Data</vt:lpstr>
      <vt:lpstr>A126297230V_Latest</vt:lpstr>
      <vt:lpstr>A126297234C</vt:lpstr>
      <vt:lpstr>A126297234C_Data</vt:lpstr>
      <vt:lpstr>A126297234C_Latest</vt:lpstr>
      <vt:lpstr>A126297238L</vt:lpstr>
      <vt:lpstr>A126297238L_Data</vt:lpstr>
      <vt:lpstr>A126297238L_Latest</vt:lpstr>
      <vt:lpstr>A126297242C</vt:lpstr>
      <vt:lpstr>A126297242C_Data</vt:lpstr>
      <vt:lpstr>A126297242C_Latest</vt:lpstr>
      <vt:lpstr>A126297246L</vt:lpstr>
      <vt:lpstr>A126297246L_Data</vt:lpstr>
      <vt:lpstr>A126297246L_Latest</vt:lpstr>
      <vt:lpstr>A126297250C</vt:lpstr>
      <vt:lpstr>A126297250C_Data</vt:lpstr>
      <vt:lpstr>A126297250C_Latest</vt:lpstr>
      <vt:lpstr>A126297254L</vt:lpstr>
      <vt:lpstr>A126297254L_Data</vt:lpstr>
      <vt:lpstr>A126297254L_Latest</vt:lpstr>
      <vt:lpstr>A126297258W</vt:lpstr>
      <vt:lpstr>A126297258W_Data</vt:lpstr>
      <vt:lpstr>A126297258W_Latest</vt:lpstr>
      <vt:lpstr>A126297262L</vt:lpstr>
      <vt:lpstr>A126297262L_Data</vt:lpstr>
      <vt:lpstr>A126297262L_Latest</vt:lpstr>
      <vt:lpstr>A126297266W</vt:lpstr>
      <vt:lpstr>A126297266W_Data</vt:lpstr>
      <vt:lpstr>A126297266W_Latest</vt:lpstr>
      <vt:lpstr>A126297270L</vt:lpstr>
      <vt:lpstr>A126297270L_Data</vt:lpstr>
      <vt:lpstr>A126297270L_Latest</vt:lpstr>
      <vt:lpstr>A126297274W</vt:lpstr>
      <vt:lpstr>A126297274W_Data</vt:lpstr>
      <vt:lpstr>A126297274W_Latest</vt:lpstr>
      <vt:lpstr>A126297278F</vt:lpstr>
      <vt:lpstr>A126297278F_Data</vt:lpstr>
      <vt:lpstr>A126297278F_Latest</vt:lpstr>
      <vt:lpstr>A126297282W</vt:lpstr>
      <vt:lpstr>A126297282W_Data</vt:lpstr>
      <vt:lpstr>A126297282W_Latest</vt:lpstr>
      <vt:lpstr>A126297286F</vt:lpstr>
      <vt:lpstr>A126297286F_Data</vt:lpstr>
      <vt:lpstr>A126297286F_Latest</vt:lpstr>
      <vt:lpstr>A126297290W</vt:lpstr>
      <vt:lpstr>A126297290W_Data</vt:lpstr>
      <vt:lpstr>A126297290W_Latest</vt:lpstr>
      <vt:lpstr>A126297294F</vt:lpstr>
      <vt:lpstr>A126297294F_Data</vt:lpstr>
      <vt:lpstr>A126297294F_Latest</vt:lpstr>
      <vt:lpstr>A126297298R</vt:lpstr>
      <vt:lpstr>A126297298R_Data</vt:lpstr>
      <vt:lpstr>A126297298R_Latest</vt:lpstr>
      <vt:lpstr>A126297302V</vt:lpstr>
      <vt:lpstr>A126297302V_Data</vt:lpstr>
      <vt:lpstr>A126297302V_Latest</vt:lpstr>
      <vt:lpstr>A126297306C</vt:lpstr>
      <vt:lpstr>A126297306C_Data</vt:lpstr>
      <vt:lpstr>A126297306C_Latest</vt:lpstr>
      <vt:lpstr>A126297310V</vt:lpstr>
      <vt:lpstr>A126297310V_Data</vt:lpstr>
      <vt:lpstr>A126297310V_Latest</vt:lpstr>
      <vt:lpstr>A126297314C</vt:lpstr>
      <vt:lpstr>A126297314C_Data</vt:lpstr>
      <vt:lpstr>A126297314C_Latest</vt:lpstr>
      <vt:lpstr>A126297318L</vt:lpstr>
      <vt:lpstr>A126297318L_Data</vt:lpstr>
      <vt:lpstr>A126297318L_Latest</vt:lpstr>
      <vt:lpstr>A126297322C</vt:lpstr>
      <vt:lpstr>A126297322C_Data</vt:lpstr>
      <vt:lpstr>A126297322C_Latest</vt:lpstr>
      <vt:lpstr>A126297326L</vt:lpstr>
      <vt:lpstr>A126297326L_Data</vt:lpstr>
      <vt:lpstr>A126297326L_Latest</vt:lpstr>
      <vt:lpstr>A126297330C</vt:lpstr>
      <vt:lpstr>A126297330C_Data</vt:lpstr>
      <vt:lpstr>A126297330C_Latest</vt:lpstr>
      <vt:lpstr>A126297334L</vt:lpstr>
      <vt:lpstr>A126297334L_Data</vt:lpstr>
      <vt:lpstr>A126297334L_Latest</vt:lpstr>
      <vt:lpstr>A126297338W</vt:lpstr>
      <vt:lpstr>A126297338W_Data</vt:lpstr>
      <vt:lpstr>A126297338W_Latest</vt:lpstr>
      <vt:lpstr>A126297342L</vt:lpstr>
      <vt:lpstr>A126297342L_Data</vt:lpstr>
      <vt:lpstr>A126297342L_Latest</vt:lpstr>
      <vt:lpstr>A126297346W</vt:lpstr>
      <vt:lpstr>A126297346W_Data</vt:lpstr>
      <vt:lpstr>A126297346W_Latest</vt:lpstr>
      <vt:lpstr>A126297350L</vt:lpstr>
      <vt:lpstr>A126297350L_Data</vt:lpstr>
      <vt:lpstr>A126297350L_Latest</vt:lpstr>
      <vt:lpstr>A126297354W</vt:lpstr>
      <vt:lpstr>A126297354W_Data</vt:lpstr>
      <vt:lpstr>A126297354W_Latest</vt:lpstr>
      <vt:lpstr>A126297358F</vt:lpstr>
      <vt:lpstr>A126297358F_Data</vt:lpstr>
      <vt:lpstr>A126297358F_Latest</vt:lpstr>
      <vt:lpstr>A126297362W</vt:lpstr>
      <vt:lpstr>A126297362W_Data</vt:lpstr>
      <vt:lpstr>A126297362W_Latest</vt:lpstr>
      <vt:lpstr>A126297366F</vt:lpstr>
      <vt:lpstr>A126297366F_Data</vt:lpstr>
      <vt:lpstr>A126297366F_Latest</vt:lpstr>
      <vt:lpstr>A126297370W</vt:lpstr>
      <vt:lpstr>A126297370W_Data</vt:lpstr>
      <vt:lpstr>A126297370W_Latest</vt:lpstr>
      <vt:lpstr>A126297374F</vt:lpstr>
      <vt:lpstr>A126297374F_Data</vt:lpstr>
      <vt:lpstr>A126297374F_Latest</vt:lpstr>
      <vt:lpstr>A126297378R</vt:lpstr>
      <vt:lpstr>A126297378R_Data</vt:lpstr>
      <vt:lpstr>A126297378R_Latest</vt:lpstr>
      <vt:lpstr>A126297382F</vt:lpstr>
      <vt:lpstr>A126297382F_Data</vt:lpstr>
      <vt:lpstr>A126297382F_Latest</vt:lpstr>
      <vt:lpstr>A126297386R</vt:lpstr>
      <vt:lpstr>A126297386R_Data</vt:lpstr>
      <vt:lpstr>A126297386R_Latest</vt:lpstr>
      <vt:lpstr>A126297390F</vt:lpstr>
      <vt:lpstr>A126297390F_Data</vt:lpstr>
      <vt:lpstr>A126297390F_Latest</vt:lpstr>
      <vt:lpstr>A126297394R</vt:lpstr>
      <vt:lpstr>A126297394R_Data</vt:lpstr>
      <vt:lpstr>A126297394R_Latest</vt:lpstr>
      <vt:lpstr>A126297398X</vt:lpstr>
      <vt:lpstr>A126297398X_Data</vt:lpstr>
      <vt:lpstr>A126297398X_Latest</vt:lpstr>
      <vt:lpstr>A126297402C</vt:lpstr>
      <vt:lpstr>A126297402C_Data</vt:lpstr>
      <vt:lpstr>A126297402C_Latest</vt:lpstr>
      <vt:lpstr>A126297406L</vt:lpstr>
      <vt:lpstr>A126297406L_Data</vt:lpstr>
      <vt:lpstr>A126297406L_Latest</vt:lpstr>
      <vt:lpstr>A126297410C</vt:lpstr>
      <vt:lpstr>A126297410C_Data</vt:lpstr>
      <vt:lpstr>A126297410C_Latest</vt:lpstr>
      <vt:lpstr>A126297414L</vt:lpstr>
      <vt:lpstr>A126297414L_Data</vt:lpstr>
      <vt:lpstr>A126297414L_Latest</vt:lpstr>
      <vt:lpstr>A126297418W</vt:lpstr>
      <vt:lpstr>A126297418W_Data</vt:lpstr>
      <vt:lpstr>A126297418W_Latest</vt:lpstr>
      <vt:lpstr>A126297422L</vt:lpstr>
      <vt:lpstr>A126297422L_Data</vt:lpstr>
      <vt:lpstr>A126297422L_Latest</vt:lpstr>
      <vt:lpstr>A126297426W</vt:lpstr>
      <vt:lpstr>A126297426W_Data</vt:lpstr>
      <vt:lpstr>A126297426W_Latest</vt:lpstr>
      <vt:lpstr>A126297430L</vt:lpstr>
      <vt:lpstr>A126297430L_Data</vt:lpstr>
      <vt:lpstr>A126297430L_Latest</vt:lpstr>
      <vt:lpstr>A126297434W</vt:lpstr>
      <vt:lpstr>A126297434W_Data</vt:lpstr>
      <vt:lpstr>A126297434W_Latest</vt:lpstr>
      <vt:lpstr>A126297438F</vt:lpstr>
      <vt:lpstr>A126297438F_Data</vt:lpstr>
      <vt:lpstr>A126297438F_Latest</vt:lpstr>
      <vt:lpstr>A126297442W</vt:lpstr>
      <vt:lpstr>A126297442W_Data</vt:lpstr>
      <vt:lpstr>A126297442W_Latest</vt:lpstr>
      <vt:lpstr>A126297446F</vt:lpstr>
      <vt:lpstr>A126297446F_Data</vt:lpstr>
      <vt:lpstr>A126297446F_Latest</vt:lpstr>
      <vt:lpstr>A126297450W</vt:lpstr>
      <vt:lpstr>A126297450W_Data</vt:lpstr>
      <vt:lpstr>A126297450W_Latest</vt:lpstr>
      <vt:lpstr>A126297454F</vt:lpstr>
      <vt:lpstr>A126297454F_Data</vt:lpstr>
      <vt:lpstr>A126297454F_Latest</vt:lpstr>
      <vt:lpstr>A126297458R</vt:lpstr>
      <vt:lpstr>A126297458R_Data</vt:lpstr>
      <vt:lpstr>A126297458R_Latest</vt:lpstr>
      <vt:lpstr>A126297462F</vt:lpstr>
      <vt:lpstr>A126297462F_Data</vt:lpstr>
      <vt:lpstr>A126297462F_Latest</vt:lpstr>
      <vt:lpstr>A126297466R</vt:lpstr>
      <vt:lpstr>A126297466R_Data</vt:lpstr>
      <vt:lpstr>A126297466R_Latest</vt:lpstr>
      <vt:lpstr>A126297470F</vt:lpstr>
      <vt:lpstr>A126297470F_Data</vt:lpstr>
      <vt:lpstr>A126297470F_Latest</vt:lpstr>
      <vt:lpstr>A126297474R</vt:lpstr>
      <vt:lpstr>A126297474R_Data</vt:lpstr>
      <vt:lpstr>A126297474R_Latest</vt:lpstr>
      <vt:lpstr>A126297478X</vt:lpstr>
      <vt:lpstr>A126297478X_Data</vt:lpstr>
      <vt:lpstr>A126297478X_Latest</vt:lpstr>
      <vt:lpstr>A126297482R</vt:lpstr>
      <vt:lpstr>A126297482R_Data</vt:lpstr>
      <vt:lpstr>A126297482R_Latest</vt:lpstr>
      <vt:lpstr>A126297486X</vt:lpstr>
      <vt:lpstr>A126297486X_Data</vt:lpstr>
      <vt:lpstr>A126297486X_Latest</vt:lpstr>
      <vt:lpstr>A126297490R</vt:lpstr>
      <vt:lpstr>A126297490R_Data</vt:lpstr>
      <vt:lpstr>A126297490R_Latest</vt:lpstr>
      <vt:lpstr>A126297494X</vt:lpstr>
      <vt:lpstr>A126297494X_Data</vt:lpstr>
      <vt:lpstr>A126297494X_Latest</vt:lpstr>
      <vt:lpstr>A126297498J</vt:lpstr>
      <vt:lpstr>A126297498J_Data</vt:lpstr>
      <vt:lpstr>A126297498J_Latest</vt:lpstr>
      <vt:lpstr>A126297502L</vt:lpstr>
      <vt:lpstr>A126297502L_Data</vt:lpstr>
      <vt:lpstr>A126297502L_Latest</vt:lpstr>
      <vt:lpstr>A126297506W</vt:lpstr>
      <vt:lpstr>A126297506W_Data</vt:lpstr>
      <vt:lpstr>A126297506W_Latest</vt:lpstr>
      <vt:lpstr>A126297510L</vt:lpstr>
      <vt:lpstr>A126297510L_Data</vt:lpstr>
      <vt:lpstr>A126297510L_Latest</vt:lpstr>
      <vt:lpstr>A126297514W</vt:lpstr>
      <vt:lpstr>A126297514W_Data</vt:lpstr>
      <vt:lpstr>A126297514W_Latest</vt:lpstr>
      <vt:lpstr>A126297518F</vt:lpstr>
      <vt:lpstr>A126297518F_Data</vt:lpstr>
      <vt:lpstr>A126297518F_Latest</vt:lpstr>
      <vt:lpstr>A126297522W</vt:lpstr>
      <vt:lpstr>A126297522W_Data</vt:lpstr>
      <vt:lpstr>A126297522W_Latest</vt:lpstr>
      <vt:lpstr>A126297526F</vt:lpstr>
      <vt:lpstr>A126297526F_Data</vt:lpstr>
      <vt:lpstr>A126297526F_Latest</vt:lpstr>
      <vt:lpstr>A126297530W</vt:lpstr>
      <vt:lpstr>A126297530W_Data</vt:lpstr>
      <vt:lpstr>A126297530W_Latest</vt:lpstr>
      <vt:lpstr>A126297534F</vt:lpstr>
      <vt:lpstr>A126297534F_Data</vt:lpstr>
      <vt:lpstr>A126297534F_Latest</vt:lpstr>
      <vt:lpstr>A126297538R</vt:lpstr>
      <vt:lpstr>A126297538R_Data</vt:lpstr>
      <vt:lpstr>A126297538R_Latest</vt:lpstr>
      <vt:lpstr>A126297542F</vt:lpstr>
      <vt:lpstr>A126297542F_Data</vt:lpstr>
      <vt:lpstr>A126297542F_Latest</vt:lpstr>
      <vt:lpstr>A126297546R</vt:lpstr>
      <vt:lpstr>A126297546R_Data</vt:lpstr>
      <vt:lpstr>A126297546R_Latest</vt:lpstr>
      <vt:lpstr>A126297550F</vt:lpstr>
      <vt:lpstr>A126297550F_Data</vt:lpstr>
      <vt:lpstr>A126297550F_Latest</vt:lpstr>
      <vt:lpstr>A126297554R</vt:lpstr>
      <vt:lpstr>A126297554R_Data</vt:lpstr>
      <vt:lpstr>A126297554R_Latest</vt:lpstr>
      <vt:lpstr>A126297558X</vt:lpstr>
      <vt:lpstr>A126297558X_Data</vt:lpstr>
      <vt:lpstr>A126297558X_Latest</vt:lpstr>
      <vt:lpstr>A126297562R</vt:lpstr>
      <vt:lpstr>A126297562R_Data</vt:lpstr>
      <vt:lpstr>A126297562R_Latest</vt:lpstr>
      <vt:lpstr>A126297566X</vt:lpstr>
      <vt:lpstr>A126297566X_Data</vt:lpstr>
      <vt:lpstr>A126297566X_Latest</vt:lpstr>
      <vt:lpstr>A126297570R</vt:lpstr>
      <vt:lpstr>A126297570R_Data</vt:lpstr>
      <vt:lpstr>A126297570R_Latest</vt:lpstr>
      <vt:lpstr>A126297574X</vt:lpstr>
      <vt:lpstr>A126297574X_Data</vt:lpstr>
      <vt:lpstr>A126297574X_Latest</vt:lpstr>
      <vt:lpstr>A126297578J</vt:lpstr>
      <vt:lpstr>A126297578J_Data</vt:lpstr>
      <vt:lpstr>A126297578J_Latest</vt:lpstr>
      <vt:lpstr>A126297582X</vt:lpstr>
      <vt:lpstr>A126297582X_Data</vt:lpstr>
      <vt:lpstr>A126297582X_Latest</vt:lpstr>
      <vt:lpstr>A126297586J</vt:lpstr>
      <vt:lpstr>A126297586J_Data</vt:lpstr>
      <vt:lpstr>A126297586J_Latest</vt:lpstr>
      <vt:lpstr>A126297590X</vt:lpstr>
      <vt:lpstr>A126297590X_Data</vt:lpstr>
      <vt:lpstr>A126297590X_Latest</vt:lpstr>
      <vt:lpstr>A126297594J</vt:lpstr>
      <vt:lpstr>A126297594J_Data</vt:lpstr>
      <vt:lpstr>A126297594J_Latest</vt:lpstr>
      <vt:lpstr>A126297598T</vt:lpstr>
      <vt:lpstr>A126297598T_Data</vt:lpstr>
      <vt:lpstr>A126297598T_Latest</vt:lpstr>
      <vt:lpstr>A126297602W</vt:lpstr>
      <vt:lpstr>A126297602W_Data</vt:lpstr>
      <vt:lpstr>A126297602W_Latest</vt:lpstr>
      <vt:lpstr>A126297606F</vt:lpstr>
      <vt:lpstr>A126297606F_Data</vt:lpstr>
      <vt:lpstr>A126297606F_Latest</vt:lpstr>
      <vt:lpstr>A126297610W</vt:lpstr>
      <vt:lpstr>A126297610W_Data</vt:lpstr>
      <vt:lpstr>A126297610W_Latest</vt:lpstr>
      <vt:lpstr>A126297614F</vt:lpstr>
      <vt:lpstr>A126297614F_Data</vt:lpstr>
      <vt:lpstr>A126297614F_Latest</vt:lpstr>
      <vt:lpstr>A126297618R</vt:lpstr>
      <vt:lpstr>A126297618R_Data</vt:lpstr>
      <vt:lpstr>A126297618R_Latest</vt:lpstr>
      <vt:lpstr>A126297622F</vt:lpstr>
      <vt:lpstr>A126297622F_Data</vt:lpstr>
      <vt:lpstr>A126297622F_Latest</vt:lpstr>
      <vt:lpstr>A126297626R</vt:lpstr>
      <vt:lpstr>A126297626R_Data</vt:lpstr>
      <vt:lpstr>A126297626R_Latest</vt:lpstr>
      <vt:lpstr>A126297630F</vt:lpstr>
      <vt:lpstr>A126297630F_Data</vt:lpstr>
      <vt:lpstr>A126297630F_Latest</vt:lpstr>
      <vt:lpstr>A126297634R</vt:lpstr>
      <vt:lpstr>A126297634R_Data</vt:lpstr>
      <vt:lpstr>A126297634R_Latest</vt:lpstr>
      <vt:lpstr>A126297638X</vt:lpstr>
      <vt:lpstr>A126297638X_Data</vt:lpstr>
      <vt:lpstr>A126297638X_Latest</vt:lpstr>
      <vt:lpstr>A126297642R</vt:lpstr>
      <vt:lpstr>A126297642R_Data</vt:lpstr>
      <vt:lpstr>A126297642R_Latest</vt:lpstr>
      <vt:lpstr>A126297646X</vt:lpstr>
      <vt:lpstr>A126297646X_Data</vt:lpstr>
      <vt:lpstr>A126297646X_Latest</vt:lpstr>
      <vt:lpstr>A126297650R</vt:lpstr>
      <vt:lpstr>A126297650R_Data</vt:lpstr>
      <vt:lpstr>A126297650R_Latest</vt:lpstr>
      <vt:lpstr>A126297654X</vt:lpstr>
      <vt:lpstr>A126297654X_Data</vt:lpstr>
      <vt:lpstr>A126297654X_Latest</vt:lpstr>
      <vt:lpstr>A126297658J</vt:lpstr>
      <vt:lpstr>A126297658J_Data</vt:lpstr>
      <vt:lpstr>A126297658J_Latest</vt:lpstr>
      <vt:lpstr>A126297662X</vt:lpstr>
      <vt:lpstr>A126297662X_Data</vt:lpstr>
      <vt:lpstr>A126297662X_Latest</vt:lpstr>
      <vt:lpstr>A126297666J</vt:lpstr>
      <vt:lpstr>A126297666J_Data</vt:lpstr>
      <vt:lpstr>A126297666J_Latest</vt:lpstr>
      <vt:lpstr>A126297670X</vt:lpstr>
      <vt:lpstr>A126297670X_Data</vt:lpstr>
      <vt:lpstr>A126297670X_Latest</vt:lpstr>
      <vt:lpstr>A126297674J</vt:lpstr>
      <vt:lpstr>A126297674J_Data</vt:lpstr>
      <vt:lpstr>A126297674J_Latest</vt:lpstr>
      <vt:lpstr>A126297678T</vt:lpstr>
      <vt:lpstr>A126297678T_Data</vt:lpstr>
      <vt:lpstr>A126297678T_Latest</vt:lpstr>
      <vt:lpstr>A126297682J</vt:lpstr>
      <vt:lpstr>A126297682J_Data</vt:lpstr>
      <vt:lpstr>A126297682J_Latest</vt:lpstr>
      <vt:lpstr>A126297686T</vt:lpstr>
      <vt:lpstr>A126297686T_Data</vt:lpstr>
      <vt:lpstr>A126297686T_Latest</vt:lpstr>
      <vt:lpstr>A126297690J</vt:lpstr>
      <vt:lpstr>A126297690J_Data</vt:lpstr>
      <vt:lpstr>A126297690J_Latest</vt:lpstr>
      <vt:lpstr>A126297694T</vt:lpstr>
      <vt:lpstr>A126297694T_Data</vt:lpstr>
      <vt:lpstr>A126297694T_Latest</vt:lpstr>
      <vt:lpstr>A126297698A</vt:lpstr>
      <vt:lpstr>A126297698A_Data</vt:lpstr>
      <vt:lpstr>A126297698A_Latest</vt:lpstr>
      <vt:lpstr>A126297702F</vt:lpstr>
      <vt:lpstr>A126297702F_Data</vt:lpstr>
      <vt:lpstr>A126297702F_Latest</vt:lpstr>
      <vt:lpstr>A126297706R</vt:lpstr>
      <vt:lpstr>A126297706R_Data</vt:lpstr>
      <vt:lpstr>A126297706R_Latest</vt:lpstr>
      <vt:lpstr>A126297710F</vt:lpstr>
      <vt:lpstr>A126297710F_Data</vt:lpstr>
      <vt:lpstr>A126297710F_Latest</vt:lpstr>
      <vt:lpstr>A126297714R</vt:lpstr>
      <vt:lpstr>A126297714R_Data</vt:lpstr>
      <vt:lpstr>A126297714R_Latest</vt:lpstr>
      <vt:lpstr>A126297718X</vt:lpstr>
      <vt:lpstr>A126297718X_Data</vt:lpstr>
      <vt:lpstr>A126297718X_Latest</vt:lpstr>
      <vt:lpstr>A126297722R</vt:lpstr>
      <vt:lpstr>A126297722R_Data</vt:lpstr>
      <vt:lpstr>A126297722R_Latest</vt:lpstr>
      <vt:lpstr>A126297726X</vt:lpstr>
      <vt:lpstr>A126297726X_Data</vt:lpstr>
      <vt:lpstr>A126297726X_Latest</vt:lpstr>
      <vt:lpstr>A126297730R</vt:lpstr>
      <vt:lpstr>A126297730R_Data</vt:lpstr>
      <vt:lpstr>A126297730R_Latest</vt:lpstr>
      <vt:lpstr>A126297734X</vt:lpstr>
      <vt:lpstr>A126297734X_Data</vt:lpstr>
      <vt:lpstr>A126297734X_Latest</vt:lpstr>
      <vt:lpstr>A126297738J</vt:lpstr>
      <vt:lpstr>A126297738J_Data</vt:lpstr>
      <vt:lpstr>A126297738J_Latest</vt:lpstr>
      <vt:lpstr>A126297742X</vt:lpstr>
      <vt:lpstr>A126297742X_Data</vt:lpstr>
      <vt:lpstr>A126297742X_Latest</vt:lpstr>
      <vt:lpstr>A126297746J</vt:lpstr>
      <vt:lpstr>A126297746J_Data</vt:lpstr>
      <vt:lpstr>A126297746J_Latest</vt:lpstr>
      <vt:lpstr>A126297750X</vt:lpstr>
      <vt:lpstr>A126297750X_Data</vt:lpstr>
      <vt:lpstr>A126297750X_Latest</vt:lpstr>
      <vt:lpstr>A126297754J</vt:lpstr>
      <vt:lpstr>A126297754J_Data</vt:lpstr>
      <vt:lpstr>A126297754J_Latest</vt:lpstr>
      <vt:lpstr>A126297758T</vt:lpstr>
      <vt:lpstr>A126297758T_Data</vt:lpstr>
      <vt:lpstr>A126297758T_Latest</vt:lpstr>
      <vt:lpstr>A126297762J</vt:lpstr>
      <vt:lpstr>A126297762J_Data</vt:lpstr>
      <vt:lpstr>A126297762J_Latest</vt:lpstr>
      <vt:lpstr>A126297766T</vt:lpstr>
      <vt:lpstr>A126297766T_Data</vt:lpstr>
      <vt:lpstr>A126297766T_Latest</vt:lpstr>
      <vt:lpstr>A126297770J</vt:lpstr>
      <vt:lpstr>A126297770J_Data</vt:lpstr>
      <vt:lpstr>A126297770J_Latest</vt:lpstr>
      <vt:lpstr>A126297774T</vt:lpstr>
      <vt:lpstr>A126297774T_Data</vt:lpstr>
      <vt:lpstr>A126297774T_Latest</vt:lpstr>
      <vt:lpstr>A126297778A</vt:lpstr>
      <vt:lpstr>A126297778A_Data</vt:lpstr>
      <vt:lpstr>A126297778A_Latest</vt:lpstr>
      <vt:lpstr>A126297782T</vt:lpstr>
      <vt:lpstr>A126297782T_Data</vt:lpstr>
      <vt:lpstr>A126297782T_Latest</vt:lpstr>
      <vt:lpstr>A126297786A</vt:lpstr>
      <vt:lpstr>A126297786A_Data</vt:lpstr>
      <vt:lpstr>A126297786A_Latest</vt:lpstr>
      <vt:lpstr>A126297790T</vt:lpstr>
      <vt:lpstr>A126297790T_Data</vt:lpstr>
      <vt:lpstr>A126297790T_Latest</vt:lpstr>
      <vt:lpstr>A126297794A</vt:lpstr>
      <vt:lpstr>A126297794A_Data</vt:lpstr>
      <vt:lpstr>A126297794A_Latest</vt:lpstr>
      <vt:lpstr>A126297798K</vt:lpstr>
      <vt:lpstr>A126297798K_Data</vt:lpstr>
      <vt:lpstr>A126297798K_Latest</vt:lpstr>
      <vt:lpstr>A126297802R</vt:lpstr>
      <vt:lpstr>A126297802R_Data</vt:lpstr>
      <vt:lpstr>A126297802R_Latest</vt:lpstr>
      <vt:lpstr>A126297806X</vt:lpstr>
      <vt:lpstr>A126297806X_Data</vt:lpstr>
      <vt:lpstr>A126297806X_Latest</vt:lpstr>
      <vt:lpstr>A126297810R</vt:lpstr>
      <vt:lpstr>A126297810R_Data</vt:lpstr>
      <vt:lpstr>A126297810R_Latest</vt:lpstr>
      <vt:lpstr>A126297814X</vt:lpstr>
      <vt:lpstr>A126297814X_Data</vt:lpstr>
      <vt:lpstr>A126297814X_Latest</vt:lpstr>
      <vt:lpstr>A126297818J</vt:lpstr>
      <vt:lpstr>A126297818J_Data</vt:lpstr>
      <vt:lpstr>A126297818J_Latest</vt:lpstr>
      <vt:lpstr>A126297822X</vt:lpstr>
      <vt:lpstr>A126297822X_Data</vt:lpstr>
      <vt:lpstr>A126297822X_Latest</vt:lpstr>
      <vt:lpstr>A126297826J</vt:lpstr>
      <vt:lpstr>A126297826J_Data</vt:lpstr>
      <vt:lpstr>A126297826J_Latest</vt:lpstr>
      <vt:lpstr>A126297830X</vt:lpstr>
      <vt:lpstr>A126297830X_Data</vt:lpstr>
      <vt:lpstr>A126297830X_Latest</vt:lpstr>
      <vt:lpstr>A126297834J</vt:lpstr>
      <vt:lpstr>A126297834J_Data</vt:lpstr>
      <vt:lpstr>A126297834J_Latest</vt:lpstr>
      <vt:lpstr>A126297838T</vt:lpstr>
      <vt:lpstr>A126297838T_Data</vt:lpstr>
      <vt:lpstr>A126297838T_Latest</vt:lpstr>
      <vt:lpstr>A126297842J</vt:lpstr>
      <vt:lpstr>A126297842J_Data</vt:lpstr>
      <vt:lpstr>A126297842J_Latest</vt:lpstr>
      <vt:lpstr>A126297846T</vt:lpstr>
      <vt:lpstr>A126297846T_Data</vt:lpstr>
      <vt:lpstr>A126297846T_Latest</vt:lpstr>
      <vt:lpstr>A126297850J</vt:lpstr>
      <vt:lpstr>A126297850J_Data</vt:lpstr>
      <vt:lpstr>A126297850J_Latest</vt:lpstr>
      <vt:lpstr>A126297854T</vt:lpstr>
      <vt:lpstr>A126297854T_Data</vt:lpstr>
      <vt:lpstr>A126297854T_Latest</vt:lpstr>
      <vt:lpstr>A126297858A</vt:lpstr>
      <vt:lpstr>A126297858A_Data</vt:lpstr>
      <vt:lpstr>A126297858A_Latest</vt:lpstr>
      <vt:lpstr>A126297862T</vt:lpstr>
      <vt:lpstr>A126297862T_Data</vt:lpstr>
      <vt:lpstr>A126297862T_Latest</vt:lpstr>
      <vt:lpstr>A126297866A</vt:lpstr>
      <vt:lpstr>A126297866A_Data</vt:lpstr>
      <vt:lpstr>A126297866A_Latest</vt:lpstr>
      <vt:lpstr>A126297870T</vt:lpstr>
      <vt:lpstr>A126297870T_Data</vt:lpstr>
      <vt:lpstr>A126297870T_Latest</vt:lpstr>
      <vt:lpstr>A126297874A</vt:lpstr>
      <vt:lpstr>A126297874A_Data</vt:lpstr>
      <vt:lpstr>A126297874A_Latest</vt:lpstr>
      <vt:lpstr>A126297878K</vt:lpstr>
      <vt:lpstr>A126297878K_Data</vt:lpstr>
      <vt:lpstr>A126297878K_Latest</vt:lpstr>
      <vt:lpstr>A126297882A</vt:lpstr>
      <vt:lpstr>A126297882A_Data</vt:lpstr>
      <vt:lpstr>A126297882A_Latest</vt:lpstr>
      <vt:lpstr>A126297886K</vt:lpstr>
      <vt:lpstr>A126297886K_Data</vt:lpstr>
      <vt:lpstr>A126297886K_Latest</vt:lpstr>
      <vt:lpstr>A126297890A</vt:lpstr>
      <vt:lpstr>A126297890A_Data</vt:lpstr>
      <vt:lpstr>A126297890A_Latest</vt:lpstr>
      <vt:lpstr>A126297894K</vt:lpstr>
      <vt:lpstr>A126297894K_Data</vt:lpstr>
      <vt:lpstr>A126297894K_Latest</vt:lpstr>
      <vt:lpstr>A126297898V</vt:lpstr>
      <vt:lpstr>A126297898V_Data</vt:lpstr>
      <vt:lpstr>A126297898V_Latest</vt:lpstr>
      <vt:lpstr>A126297902X</vt:lpstr>
      <vt:lpstr>A126297902X_Data</vt:lpstr>
      <vt:lpstr>A126297902X_Latest</vt:lpstr>
      <vt:lpstr>A126297906J</vt:lpstr>
      <vt:lpstr>A126297906J_Data</vt:lpstr>
      <vt:lpstr>A126297906J_Latest</vt:lpstr>
      <vt:lpstr>A126297910X</vt:lpstr>
      <vt:lpstr>A126297910X_Data</vt:lpstr>
      <vt:lpstr>A126297910X_Latest</vt:lpstr>
      <vt:lpstr>A126297914J</vt:lpstr>
      <vt:lpstr>A126297914J_Data</vt:lpstr>
      <vt:lpstr>A126297914J_Latest</vt:lpstr>
      <vt:lpstr>A126297918T</vt:lpstr>
      <vt:lpstr>A126297918T_Data</vt:lpstr>
      <vt:lpstr>A126297918T_Latest</vt:lpstr>
      <vt:lpstr>A126297922J</vt:lpstr>
      <vt:lpstr>A126297922J_Data</vt:lpstr>
      <vt:lpstr>A126297922J_Latest</vt:lpstr>
      <vt:lpstr>A126297926T</vt:lpstr>
      <vt:lpstr>A126297926T_Data</vt:lpstr>
      <vt:lpstr>A126297926T_Latest</vt:lpstr>
      <vt:lpstr>A126297930J</vt:lpstr>
      <vt:lpstr>A126297930J_Data</vt:lpstr>
      <vt:lpstr>A126297930J_Latest</vt:lpstr>
      <vt:lpstr>A126297934T</vt:lpstr>
      <vt:lpstr>A126297934T_Data</vt:lpstr>
      <vt:lpstr>A126297934T_Latest</vt:lpstr>
      <vt:lpstr>A126297938A</vt:lpstr>
      <vt:lpstr>A126297938A_Data</vt:lpstr>
      <vt:lpstr>A126297938A_Latest</vt:lpstr>
      <vt:lpstr>A126297942T</vt:lpstr>
      <vt:lpstr>A126297942T_Data</vt:lpstr>
      <vt:lpstr>A126297942T_Latest</vt:lpstr>
      <vt:lpstr>A126297946A</vt:lpstr>
      <vt:lpstr>A126297946A_Data</vt:lpstr>
      <vt:lpstr>A126297946A_Latest</vt:lpstr>
      <vt:lpstr>A126297950T</vt:lpstr>
      <vt:lpstr>A126297950T_Data</vt:lpstr>
      <vt:lpstr>A126297950T_Latest</vt:lpstr>
      <vt:lpstr>A126297954A</vt:lpstr>
      <vt:lpstr>A126297954A_Data</vt:lpstr>
      <vt:lpstr>A126297954A_Latest</vt:lpstr>
      <vt:lpstr>A126297958K</vt:lpstr>
      <vt:lpstr>A126297958K_Data</vt:lpstr>
      <vt:lpstr>A126297958K_Latest</vt:lpstr>
      <vt:lpstr>A126297962A</vt:lpstr>
      <vt:lpstr>A126297962A_Data</vt:lpstr>
      <vt:lpstr>A126297962A_Latest</vt:lpstr>
      <vt:lpstr>A126297966K</vt:lpstr>
      <vt:lpstr>A126297966K_Data</vt:lpstr>
      <vt:lpstr>A126297966K_Latest</vt:lpstr>
      <vt:lpstr>A126297970A</vt:lpstr>
      <vt:lpstr>A126297970A_Data</vt:lpstr>
      <vt:lpstr>A126297970A_Latest</vt:lpstr>
      <vt:lpstr>A126297974K</vt:lpstr>
      <vt:lpstr>A126297974K_Data</vt:lpstr>
      <vt:lpstr>A126297974K_Latest</vt:lpstr>
      <vt:lpstr>A126297978V</vt:lpstr>
      <vt:lpstr>A126297978V_Data</vt:lpstr>
      <vt:lpstr>A126297978V_Latest</vt:lpstr>
      <vt:lpstr>A126297982K</vt:lpstr>
      <vt:lpstr>A126297982K_Data</vt:lpstr>
      <vt:lpstr>A126297982K_Latest</vt:lpstr>
      <vt:lpstr>A126297986V</vt:lpstr>
      <vt:lpstr>A126297986V_Data</vt:lpstr>
      <vt:lpstr>A126297986V_Latest</vt:lpstr>
      <vt:lpstr>A126297990K</vt:lpstr>
      <vt:lpstr>A126297990K_Data</vt:lpstr>
      <vt:lpstr>A126297990K_Latest</vt:lpstr>
      <vt:lpstr>A126297994V</vt:lpstr>
      <vt:lpstr>A126297994V_Data</vt:lpstr>
      <vt:lpstr>A126297994V_Latest</vt:lpstr>
      <vt:lpstr>A126297998C</vt:lpstr>
      <vt:lpstr>A126297998C_Data</vt:lpstr>
      <vt:lpstr>A126297998C_Latest</vt:lpstr>
      <vt:lpstr>A126298002K</vt:lpstr>
      <vt:lpstr>A126298002K_Data</vt:lpstr>
      <vt:lpstr>A126298002K_Latest</vt:lpstr>
      <vt:lpstr>A126298006V</vt:lpstr>
      <vt:lpstr>A126298006V_Data</vt:lpstr>
      <vt:lpstr>A126298006V_Latest</vt:lpstr>
      <vt:lpstr>A126298010K</vt:lpstr>
      <vt:lpstr>A126298010K_Data</vt:lpstr>
      <vt:lpstr>A126298010K_Latest</vt:lpstr>
      <vt:lpstr>A126298014V</vt:lpstr>
      <vt:lpstr>A126298014V_Data</vt:lpstr>
      <vt:lpstr>A126298014V_Latest</vt:lpstr>
      <vt:lpstr>A126298018C</vt:lpstr>
      <vt:lpstr>A126298018C_Data</vt:lpstr>
      <vt:lpstr>A126298018C_Latest</vt:lpstr>
      <vt:lpstr>A126298022V</vt:lpstr>
      <vt:lpstr>A126298022V_Data</vt:lpstr>
      <vt:lpstr>A126298022V_Latest</vt:lpstr>
      <vt:lpstr>A126298026C</vt:lpstr>
      <vt:lpstr>A126298026C_Data</vt:lpstr>
      <vt:lpstr>A126298026C_Latest</vt:lpstr>
      <vt:lpstr>A126298030V</vt:lpstr>
      <vt:lpstr>A126298030V_Data</vt:lpstr>
      <vt:lpstr>A126298030V_Latest</vt:lpstr>
      <vt:lpstr>A126298034C</vt:lpstr>
      <vt:lpstr>A126298034C_Data</vt:lpstr>
      <vt:lpstr>A126298034C_Latest</vt:lpstr>
      <vt:lpstr>A126298038L</vt:lpstr>
      <vt:lpstr>A126298038L_Data</vt:lpstr>
      <vt:lpstr>A126298038L_Latest</vt:lpstr>
      <vt:lpstr>A126298042C</vt:lpstr>
      <vt:lpstr>A126298042C_Data</vt:lpstr>
      <vt:lpstr>A126298042C_Latest</vt:lpstr>
      <vt:lpstr>A126298046L</vt:lpstr>
      <vt:lpstr>A126298046L_Data</vt:lpstr>
      <vt:lpstr>A126298046L_Latest</vt:lpstr>
      <vt:lpstr>A126298050C</vt:lpstr>
      <vt:lpstr>A126298050C_Data</vt:lpstr>
      <vt:lpstr>A126298050C_Latest</vt:lpstr>
      <vt:lpstr>A126298054L</vt:lpstr>
      <vt:lpstr>A126298054L_Data</vt:lpstr>
      <vt:lpstr>A126298054L_Latest</vt:lpstr>
      <vt:lpstr>A126298058W</vt:lpstr>
      <vt:lpstr>A126298058W_Data</vt:lpstr>
      <vt:lpstr>A126298058W_Latest</vt:lpstr>
      <vt:lpstr>A126298062L</vt:lpstr>
      <vt:lpstr>A126298062L_Data</vt:lpstr>
      <vt:lpstr>A126298062L_Latest</vt:lpstr>
      <vt:lpstr>A126298066W</vt:lpstr>
      <vt:lpstr>A126298066W_Data</vt:lpstr>
      <vt:lpstr>A126298066W_Latest</vt:lpstr>
      <vt:lpstr>A126298070L</vt:lpstr>
      <vt:lpstr>A126298070L_Data</vt:lpstr>
      <vt:lpstr>A126298070L_Latest</vt:lpstr>
      <vt:lpstr>A126298074W</vt:lpstr>
      <vt:lpstr>A126298074W_Data</vt:lpstr>
      <vt:lpstr>A126298074W_Latest</vt:lpstr>
      <vt:lpstr>A126298078F</vt:lpstr>
      <vt:lpstr>A126298078F_Data</vt:lpstr>
      <vt:lpstr>A126298078F_Latest</vt:lpstr>
      <vt:lpstr>A126298082W</vt:lpstr>
      <vt:lpstr>A126298082W_Data</vt:lpstr>
      <vt:lpstr>A126298082W_Latest</vt:lpstr>
      <vt:lpstr>A126298086F</vt:lpstr>
      <vt:lpstr>A126298086F_Data</vt:lpstr>
      <vt:lpstr>A126298086F_Latest</vt:lpstr>
      <vt:lpstr>A126298090W</vt:lpstr>
      <vt:lpstr>A126298090W_Data</vt:lpstr>
      <vt:lpstr>A126298090W_Latest</vt:lpstr>
      <vt:lpstr>A126298094F</vt:lpstr>
      <vt:lpstr>A126298094F_Data</vt:lpstr>
      <vt:lpstr>A126298094F_Latest</vt:lpstr>
      <vt:lpstr>A126298098R</vt:lpstr>
      <vt:lpstr>A126298098R_Data</vt:lpstr>
      <vt:lpstr>A126298098R_Latest</vt:lpstr>
      <vt:lpstr>A126298102V</vt:lpstr>
      <vt:lpstr>A126298102V_Data</vt:lpstr>
      <vt:lpstr>A126298102V_Latest</vt:lpstr>
      <vt:lpstr>A126298106C</vt:lpstr>
      <vt:lpstr>A126298106C_Data</vt:lpstr>
      <vt:lpstr>A126298106C_Latest</vt:lpstr>
      <vt:lpstr>A126298110V</vt:lpstr>
      <vt:lpstr>A126298110V_Data</vt:lpstr>
      <vt:lpstr>A126298110V_Latest</vt:lpstr>
      <vt:lpstr>A126298114C</vt:lpstr>
      <vt:lpstr>A126298114C_Data</vt:lpstr>
      <vt:lpstr>A126298114C_Latest</vt:lpstr>
      <vt:lpstr>A126298118L</vt:lpstr>
      <vt:lpstr>A126298118L_Data</vt:lpstr>
      <vt:lpstr>A126298118L_Latest</vt:lpstr>
      <vt:lpstr>A126298122C</vt:lpstr>
      <vt:lpstr>A126298122C_Data</vt:lpstr>
      <vt:lpstr>A126298122C_Latest</vt:lpstr>
      <vt:lpstr>A126298126L</vt:lpstr>
      <vt:lpstr>A126298126L_Data</vt:lpstr>
      <vt:lpstr>A126298126L_Latest</vt:lpstr>
      <vt:lpstr>A126298130C</vt:lpstr>
      <vt:lpstr>A126298130C_Data</vt:lpstr>
      <vt:lpstr>A126298130C_Latest</vt:lpstr>
      <vt:lpstr>A126298134L</vt:lpstr>
      <vt:lpstr>A126298134L_Data</vt:lpstr>
      <vt:lpstr>A126298134L_Latest</vt:lpstr>
      <vt:lpstr>A126298138W</vt:lpstr>
      <vt:lpstr>A126298138W_Data</vt:lpstr>
      <vt:lpstr>A126298138W_Latest</vt:lpstr>
      <vt:lpstr>A126298142L</vt:lpstr>
      <vt:lpstr>A126298142L_Data</vt:lpstr>
      <vt:lpstr>A126298142L_Latest</vt:lpstr>
      <vt:lpstr>A126298146W</vt:lpstr>
      <vt:lpstr>A126298146W_Data</vt:lpstr>
      <vt:lpstr>A126298146W_Latest</vt:lpstr>
      <vt:lpstr>A126298150L</vt:lpstr>
      <vt:lpstr>A126298150L_Data</vt:lpstr>
      <vt:lpstr>A126298150L_Latest</vt:lpstr>
      <vt:lpstr>A126298154W</vt:lpstr>
      <vt:lpstr>A126298154W_Data</vt:lpstr>
      <vt:lpstr>A126298154W_Latest</vt:lpstr>
      <vt:lpstr>A126298158F</vt:lpstr>
      <vt:lpstr>A126298158F_Data</vt:lpstr>
      <vt:lpstr>A126298158F_Latest</vt:lpstr>
      <vt:lpstr>A126298162W</vt:lpstr>
      <vt:lpstr>A126298162W_Data</vt:lpstr>
      <vt:lpstr>A126298162W_Latest</vt:lpstr>
      <vt:lpstr>A126298166F</vt:lpstr>
      <vt:lpstr>A126298166F_Data</vt:lpstr>
      <vt:lpstr>A126298166F_Latest</vt:lpstr>
      <vt:lpstr>A126298170W</vt:lpstr>
      <vt:lpstr>A126298170W_Data</vt:lpstr>
      <vt:lpstr>A126298170W_Latest</vt:lpstr>
      <vt:lpstr>A126298174F</vt:lpstr>
      <vt:lpstr>A126298174F_Data</vt:lpstr>
      <vt:lpstr>A126298174F_Latest</vt:lpstr>
      <vt:lpstr>A126298178R</vt:lpstr>
      <vt:lpstr>A126298178R_Data</vt:lpstr>
      <vt:lpstr>A126298178R_Latest</vt:lpstr>
      <vt:lpstr>A126298182F</vt:lpstr>
      <vt:lpstr>A126298182F_Data</vt:lpstr>
      <vt:lpstr>A126298182F_Latest</vt:lpstr>
      <vt:lpstr>A126298186R</vt:lpstr>
      <vt:lpstr>A126298186R_Data</vt:lpstr>
      <vt:lpstr>A126298186R_Latest</vt:lpstr>
      <vt:lpstr>A126298190F</vt:lpstr>
      <vt:lpstr>A126298190F_Data</vt:lpstr>
      <vt:lpstr>A126298190F_Latest</vt:lpstr>
      <vt:lpstr>A126298194R</vt:lpstr>
      <vt:lpstr>A126298194R_Data</vt:lpstr>
      <vt:lpstr>A126298194R_Latest</vt:lpstr>
      <vt:lpstr>A126298198X</vt:lpstr>
      <vt:lpstr>A126298198X_Data</vt:lpstr>
      <vt:lpstr>A126298198X_Latest</vt:lpstr>
      <vt:lpstr>A126298202C</vt:lpstr>
      <vt:lpstr>A126298202C_Data</vt:lpstr>
      <vt:lpstr>A126298202C_Latest</vt:lpstr>
      <vt:lpstr>A126298206L</vt:lpstr>
      <vt:lpstr>A126298206L_Data</vt:lpstr>
      <vt:lpstr>A126298206L_Latest</vt:lpstr>
      <vt:lpstr>A126298210C</vt:lpstr>
      <vt:lpstr>A126298210C_Data</vt:lpstr>
      <vt:lpstr>A126298210C_Latest</vt:lpstr>
      <vt:lpstr>A126298214L</vt:lpstr>
      <vt:lpstr>A126298214L_Data</vt:lpstr>
      <vt:lpstr>A126298214L_Latest</vt:lpstr>
      <vt:lpstr>A126298218W</vt:lpstr>
      <vt:lpstr>A126298218W_Data</vt:lpstr>
      <vt:lpstr>A126298218W_Latest</vt:lpstr>
      <vt:lpstr>A126298222L</vt:lpstr>
      <vt:lpstr>A126298222L_Data</vt:lpstr>
      <vt:lpstr>A126298222L_Latest</vt:lpstr>
      <vt:lpstr>A126298226W</vt:lpstr>
      <vt:lpstr>A126298226W_Data</vt:lpstr>
      <vt:lpstr>A126298226W_Latest</vt:lpstr>
      <vt:lpstr>A126298230L</vt:lpstr>
      <vt:lpstr>A126298230L_Data</vt:lpstr>
      <vt:lpstr>A126298230L_Latest</vt:lpstr>
      <vt:lpstr>A126298234W</vt:lpstr>
      <vt:lpstr>A126298234W_Data</vt:lpstr>
      <vt:lpstr>A126298234W_Latest</vt:lpstr>
      <vt:lpstr>A126298238F</vt:lpstr>
      <vt:lpstr>A126298238F_Data</vt:lpstr>
      <vt:lpstr>A126298238F_Latest</vt:lpstr>
      <vt:lpstr>A126298242W</vt:lpstr>
      <vt:lpstr>A126298242W_Data</vt:lpstr>
      <vt:lpstr>A126298242W_Latest</vt:lpstr>
      <vt:lpstr>A126298246F</vt:lpstr>
      <vt:lpstr>A126298246F_Data</vt:lpstr>
      <vt:lpstr>A126298246F_Latest</vt:lpstr>
      <vt:lpstr>A126298250W</vt:lpstr>
      <vt:lpstr>A126298250W_Data</vt:lpstr>
      <vt:lpstr>A126298250W_Latest</vt:lpstr>
      <vt:lpstr>A126298254F</vt:lpstr>
      <vt:lpstr>A126298254F_Data</vt:lpstr>
      <vt:lpstr>A126298254F_Latest</vt:lpstr>
      <vt:lpstr>A126298258R</vt:lpstr>
      <vt:lpstr>A126298258R_Data</vt:lpstr>
      <vt:lpstr>A126298258R_Latest</vt:lpstr>
      <vt:lpstr>A126298262F</vt:lpstr>
      <vt:lpstr>A126298262F_Data</vt:lpstr>
      <vt:lpstr>A126298262F_Latest</vt:lpstr>
      <vt:lpstr>A126298266R</vt:lpstr>
      <vt:lpstr>A126298266R_Data</vt:lpstr>
      <vt:lpstr>A126298266R_Latest</vt:lpstr>
      <vt:lpstr>A126298270F</vt:lpstr>
      <vt:lpstr>A126298270F_Data</vt:lpstr>
      <vt:lpstr>A126298270F_Latest</vt:lpstr>
      <vt:lpstr>A126298274R</vt:lpstr>
      <vt:lpstr>A126298274R_Data</vt:lpstr>
      <vt:lpstr>A126298274R_Latest</vt:lpstr>
      <vt:lpstr>A126298278X</vt:lpstr>
      <vt:lpstr>A126298278X_Data</vt:lpstr>
      <vt:lpstr>A126298278X_Latest</vt:lpstr>
      <vt:lpstr>A126298282R</vt:lpstr>
      <vt:lpstr>A126298282R_Data</vt:lpstr>
      <vt:lpstr>A126298282R_Latest</vt:lpstr>
      <vt:lpstr>A126298286X</vt:lpstr>
      <vt:lpstr>A126298286X_Data</vt:lpstr>
      <vt:lpstr>A126298286X_Latest</vt:lpstr>
      <vt:lpstr>A126298290R</vt:lpstr>
      <vt:lpstr>A126298290R_Data</vt:lpstr>
      <vt:lpstr>A126298290R_Latest</vt:lpstr>
      <vt:lpstr>A126298294X</vt:lpstr>
      <vt:lpstr>A126298294X_Data</vt:lpstr>
      <vt:lpstr>A126298294X_Latest</vt:lpstr>
      <vt:lpstr>A126298298J</vt:lpstr>
      <vt:lpstr>A126298298J_Data</vt:lpstr>
      <vt:lpstr>A126298298J_Latest</vt:lpstr>
      <vt:lpstr>A126298302L</vt:lpstr>
      <vt:lpstr>A126298302L_Data</vt:lpstr>
      <vt:lpstr>A126298302L_Latest</vt:lpstr>
      <vt:lpstr>A126298306W</vt:lpstr>
      <vt:lpstr>A126298306W_Data</vt:lpstr>
      <vt:lpstr>A126298306W_Latest</vt:lpstr>
      <vt:lpstr>A126298310L</vt:lpstr>
      <vt:lpstr>A126298310L_Data</vt:lpstr>
      <vt:lpstr>A126298310L_Latest</vt:lpstr>
      <vt:lpstr>A126298314W</vt:lpstr>
      <vt:lpstr>A126298314W_Data</vt:lpstr>
      <vt:lpstr>A126298314W_Latest</vt:lpstr>
      <vt:lpstr>A126298318F</vt:lpstr>
      <vt:lpstr>A126298318F_Data</vt:lpstr>
      <vt:lpstr>A126298318F_Latest</vt:lpstr>
      <vt:lpstr>A126298322W</vt:lpstr>
      <vt:lpstr>A126298322W_Data</vt:lpstr>
      <vt:lpstr>A126298322W_Latest</vt:lpstr>
      <vt:lpstr>A126298326F</vt:lpstr>
      <vt:lpstr>A126298326F_Data</vt:lpstr>
      <vt:lpstr>A126298326F_Latest</vt:lpstr>
      <vt:lpstr>A126298330W</vt:lpstr>
      <vt:lpstr>A126298330W_Data</vt:lpstr>
      <vt:lpstr>A126298330W_Latest</vt:lpstr>
      <vt:lpstr>A126298334F</vt:lpstr>
      <vt:lpstr>A126298334F_Data</vt:lpstr>
      <vt:lpstr>A126298334F_Latest</vt:lpstr>
      <vt:lpstr>A126298338R</vt:lpstr>
      <vt:lpstr>A126298338R_Data</vt:lpstr>
      <vt:lpstr>A126298338R_Latest</vt:lpstr>
      <vt:lpstr>A126298342F</vt:lpstr>
      <vt:lpstr>A126298342F_Data</vt:lpstr>
      <vt:lpstr>A126298342F_Latest</vt:lpstr>
      <vt:lpstr>A126298346R</vt:lpstr>
      <vt:lpstr>A126298346R_Data</vt:lpstr>
      <vt:lpstr>A126298346R_Latest</vt:lpstr>
      <vt:lpstr>A126298350F</vt:lpstr>
      <vt:lpstr>A126298350F_Data</vt:lpstr>
      <vt:lpstr>A126298350F_Latest</vt:lpstr>
      <vt:lpstr>A126298354R</vt:lpstr>
      <vt:lpstr>A126298354R_Data</vt:lpstr>
      <vt:lpstr>A126298354R_Latest</vt:lpstr>
      <vt:lpstr>A126298358X</vt:lpstr>
      <vt:lpstr>A126298358X_Data</vt:lpstr>
      <vt:lpstr>A126298358X_Latest</vt:lpstr>
      <vt:lpstr>A126298362R</vt:lpstr>
      <vt:lpstr>A126298362R_Data</vt:lpstr>
      <vt:lpstr>A126298362R_Latest</vt:lpstr>
      <vt:lpstr>A126298366X</vt:lpstr>
      <vt:lpstr>A126298366X_Data</vt:lpstr>
      <vt:lpstr>A126298366X_Latest</vt:lpstr>
      <vt:lpstr>A126298370R</vt:lpstr>
      <vt:lpstr>A126298370R_Data</vt:lpstr>
      <vt:lpstr>A126298370R_Latest</vt:lpstr>
      <vt:lpstr>A126298374X</vt:lpstr>
      <vt:lpstr>A126298374X_Data</vt:lpstr>
      <vt:lpstr>A126298374X_Latest</vt:lpstr>
      <vt:lpstr>A126298378J</vt:lpstr>
      <vt:lpstr>A126298378J_Data</vt:lpstr>
      <vt:lpstr>A126298378J_Latest</vt:lpstr>
      <vt:lpstr>A126298382X</vt:lpstr>
      <vt:lpstr>A126298382X_Data</vt:lpstr>
      <vt:lpstr>A126298382X_Latest</vt:lpstr>
      <vt:lpstr>A126298386J</vt:lpstr>
      <vt:lpstr>A126298386J_Data</vt:lpstr>
      <vt:lpstr>A126298386J_Latest</vt:lpstr>
      <vt:lpstr>A126298390X</vt:lpstr>
      <vt:lpstr>A126298390X_Data</vt:lpstr>
      <vt:lpstr>A126298390X_Latest</vt:lpstr>
      <vt:lpstr>A126298394J</vt:lpstr>
      <vt:lpstr>A126298394J_Data</vt:lpstr>
      <vt:lpstr>A126298394J_Latest</vt:lpstr>
      <vt:lpstr>A126298398T</vt:lpstr>
      <vt:lpstr>A126298398T_Data</vt:lpstr>
      <vt:lpstr>A126298398T_Latest</vt:lpstr>
      <vt:lpstr>A126298402W</vt:lpstr>
      <vt:lpstr>A126298402W_Data</vt:lpstr>
      <vt:lpstr>A126298402W_Latest</vt:lpstr>
      <vt:lpstr>A126298406F</vt:lpstr>
      <vt:lpstr>A126298406F_Data</vt:lpstr>
      <vt:lpstr>A126298406F_Latest</vt:lpstr>
      <vt:lpstr>A126298410W</vt:lpstr>
      <vt:lpstr>A126298410W_Data</vt:lpstr>
      <vt:lpstr>A126298410W_Latest</vt:lpstr>
      <vt:lpstr>A126298414F</vt:lpstr>
      <vt:lpstr>A126298414F_Data</vt:lpstr>
      <vt:lpstr>A126298414F_Latest</vt:lpstr>
      <vt:lpstr>A126298418R</vt:lpstr>
      <vt:lpstr>A126298418R_Data</vt:lpstr>
      <vt:lpstr>A126298418R_Latest</vt:lpstr>
      <vt:lpstr>A126298422F</vt:lpstr>
      <vt:lpstr>A126298422F_Data</vt:lpstr>
      <vt:lpstr>A126298422F_Latest</vt:lpstr>
      <vt:lpstr>A126298426R</vt:lpstr>
      <vt:lpstr>A126298426R_Data</vt:lpstr>
      <vt:lpstr>A126298426R_Latest</vt:lpstr>
      <vt:lpstr>A126298430F</vt:lpstr>
      <vt:lpstr>A126298430F_Data</vt:lpstr>
      <vt:lpstr>A126298430F_Latest</vt:lpstr>
      <vt:lpstr>A126298434R</vt:lpstr>
      <vt:lpstr>A126298434R_Data</vt:lpstr>
      <vt:lpstr>A126298434R_Latest</vt:lpstr>
      <vt:lpstr>A126298438X</vt:lpstr>
      <vt:lpstr>A126298438X_Data</vt:lpstr>
      <vt:lpstr>A126298438X_Latest</vt:lpstr>
      <vt:lpstr>A126298442R</vt:lpstr>
      <vt:lpstr>A126298442R_Data</vt:lpstr>
      <vt:lpstr>A126298442R_Latest</vt:lpstr>
      <vt:lpstr>A126298446X</vt:lpstr>
      <vt:lpstr>A126298446X_Data</vt:lpstr>
      <vt:lpstr>A126298446X_Latest</vt:lpstr>
      <vt:lpstr>A126298450R</vt:lpstr>
      <vt:lpstr>A126298450R_Data</vt:lpstr>
      <vt:lpstr>A126298450R_Latest</vt:lpstr>
      <vt:lpstr>A126298454X</vt:lpstr>
      <vt:lpstr>A126298454X_Data</vt:lpstr>
      <vt:lpstr>A126298454X_Latest</vt:lpstr>
      <vt:lpstr>A126298458J</vt:lpstr>
      <vt:lpstr>A126298458J_Data</vt:lpstr>
      <vt:lpstr>A126298458J_Latest</vt:lpstr>
      <vt:lpstr>A126298462X</vt:lpstr>
      <vt:lpstr>A126298462X_Data</vt:lpstr>
      <vt:lpstr>A126298462X_Latest</vt:lpstr>
      <vt:lpstr>A126298466J</vt:lpstr>
      <vt:lpstr>A126298466J_Data</vt:lpstr>
      <vt:lpstr>A126298466J_Latest</vt:lpstr>
      <vt:lpstr>A126298470X</vt:lpstr>
      <vt:lpstr>A126298470X_Data</vt:lpstr>
      <vt:lpstr>A126298470X_Latest</vt:lpstr>
      <vt:lpstr>A126298474J</vt:lpstr>
      <vt:lpstr>A126298474J_Data</vt:lpstr>
      <vt:lpstr>A126298474J_Latest</vt:lpstr>
      <vt:lpstr>A126298478T</vt:lpstr>
      <vt:lpstr>A126298478T_Data</vt:lpstr>
      <vt:lpstr>A126298478T_Latest</vt:lpstr>
      <vt:lpstr>A126298482J</vt:lpstr>
      <vt:lpstr>A126298482J_Data</vt:lpstr>
      <vt:lpstr>A126298482J_Latest</vt:lpstr>
      <vt:lpstr>A126298486T</vt:lpstr>
      <vt:lpstr>A126298486T_Data</vt:lpstr>
      <vt:lpstr>A126298486T_Latest</vt:lpstr>
      <vt:lpstr>A126298490J</vt:lpstr>
      <vt:lpstr>A126298490J_Data</vt:lpstr>
      <vt:lpstr>A126298490J_Latest</vt:lpstr>
      <vt:lpstr>A126298494T</vt:lpstr>
      <vt:lpstr>A126298494T_Data</vt:lpstr>
      <vt:lpstr>A126298494T_Latest</vt:lpstr>
      <vt:lpstr>A126298498A</vt:lpstr>
      <vt:lpstr>A126298498A_Data</vt:lpstr>
      <vt:lpstr>A126298498A_Latest</vt:lpstr>
      <vt:lpstr>A126298502F</vt:lpstr>
      <vt:lpstr>A126298502F_Data</vt:lpstr>
      <vt:lpstr>A126298502F_Latest</vt:lpstr>
      <vt:lpstr>A126298506R</vt:lpstr>
      <vt:lpstr>A126298506R_Data</vt:lpstr>
      <vt:lpstr>A126298506R_Latest</vt:lpstr>
      <vt:lpstr>A126298510F</vt:lpstr>
      <vt:lpstr>A126298510F_Data</vt:lpstr>
      <vt:lpstr>A126298510F_Latest</vt:lpstr>
      <vt:lpstr>A126298514R</vt:lpstr>
      <vt:lpstr>A126298514R_Data</vt:lpstr>
      <vt:lpstr>A126298514R_Latest</vt:lpstr>
      <vt:lpstr>A126298518X</vt:lpstr>
      <vt:lpstr>A126298518X_Data</vt:lpstr>
      <vt:lpstr>A126298518X_Latest</vt:lpstr>
      <vt:lpstr>A126298522R</vt:lpstr>
      <vt:lpstr>A126298522R_Data</vt:lpstr>
      <vt:lpstr>A126298522R_Latest</vt:lpstr>
      <vt:lpstr>A126298526X</vt:lpstr>
      <vt:lpstr>A126298526X_Data</vt:lpstr>
      <vt:lpstr>A126298526X_Latest</vt:lpstr>
      <vt:lpstr>A126298530R</vt:lpstr>
      <vt:lpstr>A126298530R_Data</vt:lpstr>
      <vt:lpstr>A126298530R_Latest</vt:lpstr>
      <vt:lpstr>A126298534X</vt:lpstr>
      <vt:lpstr>A126298534X_Data</vt:lpstr>
      <vt:lpstr>A126298534X_Latest</vt:lpstr>
      <vt:lpstr>A126298538J</vt:lpstr>
      <vt:lpstr>A126298538J_Data</vt:lpstr>
      <vt:lpstr>A126298538J_Latest</vt:lpstr>
      <vt:lpstr>A126298542X</vt:lpstr>
      <vt:lpstr>A126298542X_Data</vt:lpstr>
      <vt:lpstr>A126298542X_Latest</vt:lpstr>
      <vt:lpstr>A126298546J</vt:lpstr>
      <vt:lpstr>A126298546J_Data</vt:lpstr>
      <vt:lpstr>A126298546J_Latest</vt:lpstr>
      <vt:lpstr>A126298550X</vt:lpstr>
      <vt:lpstr>A126298550X_Data</vt:lpstr>
      <vt:lpstr>A126298550X_Latest</vt:lpstr>
      <vt:lpstr>A126298554J</vt:lpstr>
      <vt:lpstr>A126298554J_Data</vt:lpstr>
      <vt:lpstr>A126298554J_Latest</vt:lpstr>
      <vt:lpstr>A126298558T</vt:lpstr>
      <vt:lpstr>A126298558T_Data</vt:lpstr>
      <vt:lpstr>A126298558T_Latest</vt:lpstr>
      <vt:lpstr>A126298562J</vt:lpstr>
      <vt:lpstr>A126298562J_Data</vt:lpstr>
      <vt:lpstr>A126298562J_Latest</vt:lpstr>
      <vt:lpstr>A126298566T</vt:lpstr>
      <vt:lpstr>A126298566T_Data</vt:lpstr>
      <vt:lpstr>A126298566T_Latest</vt:lpstr>
      <vt:lpstr>A126298570J</vt:lpstr>
      <vt:lpstr>A126298570J_Data</vt:lpstr>
      <vt:lpstr>A126298570J_Latest</vt:lpstr>
      <vt:lpstr>A126298574T</vt:lpstr>
      <vt:lpstr>A126298574T_Data</vt:lpstr>
      <vt:lpstr>A126298574T_Latest</vt:lpstr>
      <vt:lpstr>A126298578A</vt:lpstr>
      <vt:lpstr>A126298578A_Data</vt:lpstr>
      <vt:lpstr>A126298578A_Latest</vt:lpstr>
      <vt:lpstr>A126298582T</vt:lpstr>
      <vt:lpstr>A126298582T_Data</vt:lpstr>
      <vt:lpstr>A126298582T_Latest</vt:lpstr>
      <vt:lpstr>A126298586A</vt:lpstr>
      <vt:lpstr>A126298586A_Data</vt:lpstr>
      <vt:lpstr>A126298586A_Latest</vt:lpstr>
      <vt:lpstr>A126298590T</vt:lpstr>
      <vt:lpstr>A126298590T_Data</vt:lpstr>
      <vt:lpstr>A126298590T_Latest</vt:lpstr>
      <vt:lpstr>A126298594A</vt:lpstr>
      <vt:lpstr>A126298594A_Data</vt:lpstr>
      <vt:lpstr>A126298594A_Latest</vt:lpstr>
      <vt:lpstr>A126298598K</vt:lpstr>
      <vt:lpstr>A126298598K_Data</vt:lpstr>
      <vt:lpstr>A126298598K_Latest</vt:lpstr>
      <vt:lpstr>A126298602R</vt:lpstr>
      <vt:lpstr>A126298602R_Data</vt:lpstr>
      <vt:lpstr>A126298602R_Latest</vt:lpstr>
      <vt:lpstr>A126298606X</vt:lpstr>
      <vt:lpstr>A126298606X_Data</vt:lpstr>
      <vt:lpstr>A126298606X_Latest</vt:lpstr>
      <vt:lpstr>A126298610R</vt:lpstr>
      <vt:lpstr>A126298610R_Data</vt:lpstr>
      <vt:lpstr>A126298610R_Latest</vt:lpstr>
      <vt:lpstr>A126298614X</vt:lpstr>
      <vt:lpstr>A126298614X_Data</vt:lpstr>
      <vt:lpstr>A126298614X_Latest</vt:lpstr>
      <vt:lpstr>A126298618J</vt:lpstr>
      <vt:lpstr>A126298618J_Data</vt:lpstr>
      <vt:lpstr>A126298618J_Latest</vt:lpstr>
      <vt:lpstr>A126298622X</vt:lpstr>
      <vt:lpstr>A126298622X_Data</vt:lpstr>
      <vt:lpstr>A126298622X_Latest</vt:lpstr>
      <vt:lpstr>A126298626J</vt:lpstr>
      <vt:lpstr>A126298626J_Data</vt:lpstr>
      <vt:lpstr>A126298626J_Latest</vt:lpstr>
      <vt:lpstr>A126298630X</vt:lpstr>
      <vt:lpstr>A126298630X_Data</vt:lpstr>
      <vt:lpstr>A126298630X_Latest</vt:lpstr>
      <vt:lpstr>A126298634J</vt:lpstr>
      <vt:lpstr>A126298634J_Data</vt:lpstr>
      <vt:lpstr>A126298634J_Latest</vt:lpstr>
      <vt:lpstr>A126298638T</vt:lpstr>
      <vt:lpstr>A126298638T_Data</vt:lpstr>
      <vt:lpstr>A126298638T_Latest</vt:lpstr>
      <vt:lpstr>A126298642J</vt:lpstr>
      <vt:lpstr>A126298642J_Data</vt:lpstr>
      <vt:lpstr>A126298642J_Latest</vt:lpstr>
      <vt:lpstr>A126298646T</vt:lpstr>
      <vt:lpstr>A126298646T_Data</vt:lpstr>
      <vt:lpstr>A126298646T_Latest</vt:lpstr>
      <vt:lpstr>A126298650J</vt:lpstr>
      <vt:lpstr>A126298650J_Data</vt:lpstr>
      <vt:lpstr>A126298650J_Latest</vt:lpstr>
      <vt:lpstr>A126298654T</vt:lpstr>
      <vt:lpstr>A126298654T_Data</vt:lpstr>
      <vt:lpstr>A126298654T_Latest</vt:lpstr>
      <vt:lpstr>A126298658A</vt:lpstr>
      <vt:lpstr>A126298658A_Data</vt:lpstr>
      <vt:lpstr>A126298658A_Latest</vt:lpstr>
      <vt:lpstr>A126298662T</vt:lpstr>
      <vt:lpstr>A126298662T_Data</vt:lpstr>
      <vt:lpstr>A126298662T_Latest</vt:lpstr>
      <vt:lpstr>A126298666A</vt:lpstr>
      <vt:lpstr>A126298666A_Data</vt:lpstr>
      <vt:lpstr>A126298666A_Latest</vt:lpstr>
      <vt:lpstr>A126298670T</vt:lpstr>
      <vt:lpstr>A126298670T_Data</vt:lpstr>
      <vt:lpstr>A126298670T_Latest</vt:lpstr>
      <vt:lpstr>A126298674A</vt:lpstr>
      <vt:lpstr>A126298674A_Data</vt:lpstr>
      <vt:lpstr>A126298674A_Latest</vt:lpstr>
      <vt:lpstr>A126298678K</vt:lpstr>
      <vt:lpstr>A126298678K_Data</vt:lpstr>
      <vt:lpstr>A126298678K_Latest</vt:lpstr>
      <vt:lpstr>A126298682A</vt:lpstr>
      <vt:lpstr>A126298682A_Data</vt:lpstr>
      <vt:lpstr>A126298682A_Latest</vt:lpstr>
      <vt:lpstr>A126298686K</vt:lpstr>
      <vt:lpstr>A126298686K_Data</vt:lpstr>
      <vt:lpstr>A126298686K_Latest</vt:lpstr>
      <vt:lpstr>A126298690A</vt:lpstr>
      <vt:lpstr>A126298690A_Data</vt:lpstr>
      <vt:lpstr>A126298690A_Latest</vt:lpstr>
      <vt:lpstr>A126298694K</vt:lpstr>
      <vt:lpstr>A126298694K_Data</vt:lpstr>
      <vt:lpstr>A126298694K_Latest</vt:lpstr>
      <vt:lpstr>A126298698V</vt:lpstr>
      <vt:lpstr>A126298698V_Data</vt:lpstr>
      <vt:lpstr>A126298698V_Latest</vt:lpstr>
      <vt:lpstr>A126298702X</vt:lpstr>
      <vt:lpstr>A126298702X_Data</vt:lpstr>
      <vt:lpstr>A126298702X_Latest</vt:lpstr>
      <vt:lpstr>A126298706J</vt:lpstr>
      <vt:lpstr>A126298706J_Data</vt:lpstr>
      <vt:lpstr>A126298706J_Latest</vt:lpstr>
      <vt:lpstr>A126298710X</vt:lpstr>
      <vt:lpstr>A126298710X_Data</vt:lpstr>
      <vt:lpstr>A126298710X_Latest</vt:lpstr>
      <vt:lpstr>A126298714J</vt:lpstr>
      <vt:lpstr>A126298714J_Data</vt:lpstr>
      <vt:lpstr>A126298714J_Latest</vt:lpstr>
      <vt:lpstr>A126298718T</vt:lpstr>
      <vt:lpstr>A126298718T_Data</vt:lpstr>
      <vt:lpstr>A126298718T_Latest</vt:lpstr>
      <vt:lpstr>A126298722J</vt:lpstr>
      <vt:lpstr>A126298722J_Data</vt:lpstr>
      <vt:lpstr>A126298722J_Latest</vt:lpstr>
      <vt:lpstr>A126298726T</vt:lpstr>
      <vt:lpstr>A126298726T_Data</vt:lpstr>
      <vt:lpstr>A126298726T_Latest</vt:lpstr>
      <vt:lpstr>A126298730J</vt:lpstr>
      <vt:lpstr>A126298730J_Data</vt:lpstr>
      <vt:lpstr>A126298730J_Latest</vt:lpstr>
      <vt:lpstr>A126298734T</vt:lpstr>
      <vt:lpstr>A126298734T_Data</vt:lpstr>
      <vt:lpstr>A126298734T_Latest</vt:lpstr>
      <vt:lpstr>A126298738A</vt:lpstr>
      <vt:lpstr>A126298738A_Data</vt:lpstr>
      <vt:lpstr>A126298738A_Latest</vt:lpstr>
      <vt:lpstr>A126298742T</vt:lpstr>
      <vt:lpstr>A126298742T_Data</vt:lpstr>
      <vt:lpstr>A126298742T_Latest</vt:lpstr>
      <vt:lpstr>A126298746A</vt:lpstr>
      <vt:lpstr>A126298746A_Data</vt:lpstr>
      <vt:lpstr>A126298746A_Latest</vt:lpstr>
      <vt:lpstr>A126298750T</vt:lpstr>
      <vt:lpstr>A126298750T_Data</vt:lpstr>
      <vt:lpstr>A126298750T_Latest</vt:lpstr>
      <vt:lpstr>A126298754A</vt:lpstr>
      <vt:lpstr>A126298754A_Data</vt:lpstr>
      <vt:lpstr>A126298754A_Latest</vt:lpstr>
      <vt:lpstr>A126298758K</vt:lpstr>
      <vt:lpstr>A126298758K_Data</vt:lpstr>
      <vt:lpstr>A126298758K_Latest</vt:lpstr>
      <vt:lpstr>A126298762A</vt:lpstr>
      <vt:lpstr>A126298762A_Data</vt:lpstr>
      <vt:lpstr>A126298762A_Latest</vt:lpstr>
      <vt:lpstr>A126298766K</vt:lpstr>
      <vt:lpstr>A126298766K_Data</vt:lpstr>
      <vt:lpstr>A126298766K_Latest</vt:lpstr>
      <vt:lpstr>A126298770A</vt:lpstr>
      <vt:lpstr>A126298770A_Data</vt:lpstr>
      <vt:lpstr>A126298770A_Latest</vt:lpstr>
      <vt:lpstr>A126298774K</vt:lpstr>
      <vt:lpstr>A126298774K_Data</vt:lpstr>
      <vt:lpstr>A126298774K_Latest</vt:lpstr>
      <vt:lpstr>A126298778V</vt:lpstr>
      <vt:lpstr>A126298778V_Data</vt:lpstr>
      <vt:lpstr>A126298778V_Latest</vt:lpstr>
      <vt:lpstr>A126298782K</vt:lpstr>
      <vt:lpstr>A126298782K_Data</vt:lpstr>
      <vt:lpstr>A126298782K_Latest</vt:lpstr>
      <vt:lpstr>A126298786V</vt:lpstr>
      <vt:lpstr>A126298786V_Data</vt:lpstr>
      <vt:lpstr>A126298786V_Latest</vt:lpstr>
      <vt:lpstr>A126298790K</vt:lpstr>
      <vt:lpstr>A126298790K_Data</vt:lpstr>
      <vt:lpstr>A126298790K_Latest</vt:lpstr>
      <vt:lpstr>A126298794V</vt:lpstr>
      <vt:lpstr>A126298794V_Data</vt:lpstr>
      <vt:lpstr>A126298794V_Latest</vt:lpstr>
      <vt:lpstr>A126298798C</vt:lpstr>
      <vt:lpstr>A126298798C_Data</vt:lpstr>
      <vt:lpstr>A126298798C_Latest</vt:lpstr>
      <vt:lpstr>A126298802J</vt:lpstr>
      <vt:lpstr>A126298802J_Data</vt:lpstr>
      <vt:lpstr>A126298802J_Latest</vt:lpstr>
      <vt:lpstr>A126298806T</vt:lpstr>
      <vt:lpstr>A126298806T_Data</vt:lpstr>
      <vt:lpstr>A126298806T_Latest</vt:lpstr>
      <vt:lpstr>A126298810J</vt:lpstr>
      <vt:lpstr>A126298810J_Data</vt:lpstr>
      <vt:lpstr>A126298810J_Latest</vt:lpstr>
      <vt:lpstr>A126298814T</vt:lpstr>
      <vt:lpstr>A126298814T_Data</vt:lpstr>
      <vt:lpstr>A126298814T_Latest</vt:lpstr>
      <vt:lpstr>A126298818A</vt:lpstr>
      <vt:lpstr>A126298818A_Data</vt:lpstr>
      <vt:lpstr>A126298818A_Latest</vt:lpstr>
      <vt:lpstr>A126298822T</vt:lpstr>
      <vt:lpstr>A126298822T_Data</vt:lpstr>
      <vt:lpstr>A126298822T_Latest</vt:lpstr>
      <vt:lpstr>A126298826A</vt:lpstr>
      <vt:lpstr>A126298826A_Data</vt:lpstr>
      <vt:lpstr>A126298826A_Latest</vt:lpstr>
      <vt:lpstr>A126298830T</vt:lpstr>
      <vt:lpstr>A126298830T_Data</vt:lpstr>
      <vt:lpstr>A126298830T_Latest</vt:lpstr>
      <vt:lpstr>A126298834A</vt:lpstr>
      <vt:lpstr>A126298834A_Data</vt:lpstr>
      <vt:lpstr>A126298834A_Latest</vt:lpstr>
      <vt:lpstr>A126298838K</vt:lpstr>
      <vt:lpstr>A126298838K_Data</vt:lpstr>
      <vt:lpstr>A126298838K_Latest</vt:lpstr>
      <vt:lpstr>A126298842A</vt:lpstr>
      <vt:lpstr>A126298842A_Data</vt:lpstr>
      <vt:lpstr>A126298842A_Latest</vt:lpstr>
      <vt:lpstr>A126298846K</vt:lpstr>
      <vt:lpstr>A126298846K_Data</vt:lpstr>
      <vt:lpstr>A126298846K_Latest</vt:lpstr>
      <vt:lpstr>A126298850A</vt:lpstr>
      <vt:lpstr>A126298850A_Data</vt:lpstr>
      <vt:lpstr>A126298850A_Latest</vt:lpstr>
      <vt:lpstr>A126298854K</vt:lpstr>
      <vt:lpstr>A126298854K_Data</vt:lpstr>
      <vt:lpstr>A126298854K_Latest</vt:lpstr>
      <vt:lpstr>A126298858V</vt:lpstr>
      <vt:lpstr>A126298858V_Data</vt:lpstr>
      <vt:lpstr>A126298858V_Latest</vt:lpstr>
      <vt:lpstr>A126298862K</vt:lpstr>
      <vt:lpstr>A126298862K_Data</vt:lpstr>
      <vt:lpstr>A126298862K_Latest</vt:lpstr>
      <vt:lpstr>A126298866V</vt:lpstr>
      <vt:lpstr>A126298866V_Data</vt:lpstr>
      <vt:lpstr>A126298866V_Latest</vt:lpstr>
      <vt:lpstr>A126298870K</vt:lpstr>
      <vt:lpstr>A126298870K_Data</vt:lpstr>
      <vt:lpstr>A126298870K_Latest</vt:lpstr>
      <vt:lpstr>A126298874V</vt:lpstr>
      <vt:lpstr>A126298874V_Data</vt:lpstr>
      <vt:lpstr>A126298874V_Latest</vt:lpstr>
      <vt:lpstr>A126298878C</vt:lpstr>
      <vt:lpstr>A126298878C_Data</vt:lpstr>
      <vt:lpstr>A126298878C_Latest</vt:lpstr>
      <vt:lpstr>A126298882V</vt:lpstr>
      <vt:lpstr>A126298882V_Data</vt:lpstr>
      <vt:lpstr>A126298882V_Latest</vt:lpstr>
      <vt:lpstr>A126298886C</vt:lpstr>
      <vt:lpstr>A126298886C_Data</vt:lpstr>
      <vt:lpstr>A126298886C_Latest</vt:lpstr>
      <vt:lpstr>A126298890V</vt:lpstr>
      <vt:lpstr>A126298890V_Data</vt:lpstr>
      <vt:lpstr>A126298890V_Latest</vt:lpstr>
      <vt:lpstr>A126298894C</vt:lpstr>
      <vt:lpstr>A126298894C_Data</vt:lpstr>
      <vt:lpstr>A126298894C_Latest</vt:lpstr>
      <vt:lpstr>A126298898L</vt:lpstr>
      <vt:lpstr>A126298898L_Data</vt:lpstr>
      <vt:lpstr>A126298898L_Latest</vt:lpstr>
      <vt:lpstr>A126298902T</vt:lpstr>
      <vt:lpstr>A126298902T_Data</vt:lpstr>
      <vt:lpstr>A126298902T_Latest</vt:lpstr>
      <vt:lpstr>A126298906A</vt:lpstr>
      <vt:lpstr>A126298906A_Data</vt:lpstr>
      <vt:lpstr>A126298906A_Latest</vt:lpstr>
      <vt:lpstr>A126298910T</vt:lpstr>
      <vt:lpstr>A126298910T_Data</vt:lpstr>
      <vt:lpstr>A126298910T_Latest</vt:lpstr>
      <vt:lpstr>A126298914A</vt:lpstr>
      <vt:lpstr>A126298914A_Data</vt:lpstr>
      <vt:lpstr>A126298914A_Latest</vt:lpstr>
      <vt:lpstr>A126298918K</vt:lpstr>
      <vt:lpstr>A126298918K_Data</vt:lpstr>
      <vt:lpstr>A126298918K_Latest</vt:lpstr>
      <vt:lpstr>A126298922A</vt:lpstr>
      <vt:lpstr>A126298922A_Data</vt:lpstr>
      <vt:lpstr>A126298922A_Latest</vt:lpstr>
      <vt:lpstr>A126298926K</vt:lpstr>
      <vt:lpstr>A126298926K_Data</vt:lpstr>
      <vt:lpstr>A126298926K_Latest</vt:lpstr>
      <vt:lpstr>A126298930A</vt:lpstr>
      <vt:lpstr>A126298930A_Data</vt:lpstr>
      <vt:lpstr>A126298930A_Latest</vt:lpstr>
      <vt:lpstr>A126298934K</vt:lpstr>
      <vt:lpstr>A126298934K_Data</vt:lpstr>
      <vt:lpstr>A126298934K_Latest</vt:lpstr>
      <vt:lpstr>A126298938V</vt:lpstr>
      <vt:lpstr>A126298938V_Data</vt:lpstr>
      <vt:lpstr>A126298938V_Latest</vt:lpstr>
      <vt:lpstr>A126298942K</vt:lpstr>
      <vt:lpstr>A126298942K_Data</vt:lpstr>
      <vt:lpstr>A126298942K_Latest</vt:lpstr>
      <vt:lpstr>A126298946V</vt:lpstr>
      <vt:lpstr>A126298946V_Data</vt:lpstr>
      <vt:lpstr>A126298946V_Latest</vt:lpstr>
      <vt:lpstr>A126298950K</vt:lpstr>
      <vt:lpstr>A126298950K_Data</vt:lpstr>
      <vt:lpstr>A126298950K_Latest</vt:lpstr>
      <vt:lpstr>A126298954V</vt:lpstr>
      <vt:lpstr>A126298954V_Data</vt:lpstr>
      <vt:lpstr>A126298954V_Latest</vt:lpstr>
      <vt:lpstr>A126298958C</vt:lpstr>
      <vt:lpstr>A126298958C_Data</vt:lpstr>
      <vt:lpstr>A126298958C_Latest</vt:lpstr>
      <vt:lpstr>A126298962V</vt:lpstr>
      <vt:lpstr>A126298962V_Data</vt:lpstr>
      <vt:lpstr>A126298962V_Latest</vt:lpstr>
      <vt:lpstr>A126298966C</vt:lpstr>
      <vt:lpstr>A126298966C_Data</vt:lpstr>
      <vt:lpstr>A126298966C_Latest</vt:lpstr>
      <vt:lpstr>A126298970V</vt:lpstr>
      <vt:lpstr>A126298970V_Data</vt:lpstr>
      <vt:lpstr>A126298970V_Latest</vt:lpstr>
      <vt:lpstr>A126298974C</vt:lpstr>
      <vt:lpstr>A126298974C_Data</vt:lpstr>
      <vt:lpstr>A126298974C_Latest</vt:lpstr>
      <vt:lpstr>A126298978L</vt:lpstr>
      <vt:lpstr>A126298978L_Data</vt:lpstr>
      <vt:lpstr>A126298978L_Latest</vt:lpstr>
      <vt:lpstr>A126298982C</vt:lpstr>
      <vt:lpstr>A126298982C_Data</vt:lpstr>
      <vt:lpstr>A126298982C_Latest</vt:lpstr>
      <vt:lpstr>A126298986L</vt:lpstr>
      <vt:lpstr>A126298986L_Data</vt:lpstr>
      <vt:lpstr>A126298986L_Latest</vt:lpstr>
      <vt:lpstr>A126298990C</vt:lpstr>
      <vt:lpstr>A126298990C_Data</vt:lpstr>
      <vt:lpstr>A126298990C_Latest</vt:lpstr>
      <vt:lpstr>A126298994L</vt:lpstr>
      <vt:lpstr>A126298994L_Data</vt:lpstr>
      <vt:lpstr>A126298994L_Latest</vt:lpstr>
      <vt:lpstr>A126298998W</vt:lpstr>
      <vt:lpstr>A126298998W_Data</vt:lpstr>
      <vt:lpstr>A126298998W_Latest</vt:lpstr>
      <vt:lpstr>A126299002C</vt:lpstr>
      <vt:lpstr>A126299002C_Data</vt:lpstr>
      <vt:lpstr>A126299002C_Latest</vt:lpstr>
      <vt:lpstr>A126299006L</vt:lpstr>
      <vt:lpstr>A126299006L_Data</vt:lpstr>
      <vt:lpstr>A126299006L_Latest</vt:lpstr>
      <vt:lpstr>A126299010C</vt:lpstr>
      <vt:lpstr>A126299010C_Data</vt:lpstr>
      <vt:lpstr>A126299010C_Latest</vt:lpstr>
      <vt:lpstr>A126299014L</vt:lpstr>
      <vt:lpstr>A126299014L_Data</vt:lpstr>
      <vt:lpstr>A126299014L_Latest</vt:lpstr>
      <vt:lpstr>A126299018W</vt:lpstr>
      <vt:lpstr>A126299018W_Data</vt:lpstr>
      <vt:lpstr>A126299018W_Latest</vt:lpstr>
      <vt:lpstr>A126299022L</vt:lpstr>
      <vt:lpstr>A126299022L_Data</vt:lpstr>
      <vt:lpstr>A126299022L_Latest</vt:lpstr>
      <vt:lpstr>A126299026W</vt:lpstr>
      <vt:lpstr>A126299026W_Data</vt:lpstr>
      <vt:lpstr>A126299026W_Latest</vt:lpstr>
      <vt:lpstr>A126299030L</vt:lpstr>
      <vt:lpstr>A126299030L_Data</vt:lpstr>
      <vt:lpstr>A126299030L_Latest</vt:lpstr>
      <vt:lpstr>A126299034W</vt:lpstr>
      <vt:lpstr>A126299034W_Data</vt:lpstr>
      <vt:lpstr>A126299034W_Latest</vt:lpstr>
      <vt:lpstr>A126299038F</vt:lpstr>
      <vt:lpstr>A126299038F_Data</vt:lpstr>
      <vt:lpstr>A126299038F_Latest</vt:lpstr>
      <vt:lpstr>A126299042W</vt:lpstr>
      <vt:lpstr>A126299042W_Data</vt:lpstr>
      <vt:lpstr>A126299042W_Latest</vt:lpstr>
      <vt:lpstr>A126299046F</vt:lpstr>
      <vt:lpstr>A126299046F_Data</vt:lpstr>
      <vt:lpstr>A126299046F_Latest</vt:lpstr>
      <vt:lpstr>A126299050W</vt:lpstr>
      <vt:lpstr>A126299050W_Data</vt:lpstr>
      <vt:lpstr>A126299050W_Latest</vt:lpstr>
      <vt:lpstr>A126299054F</vt:lpstr>
      <vt:lpstr>A126299054F_Data</vt:lpstr>
      <vt:lpstr>A126299054F_Latest</vt:lpstr>
      <vt:lpstr>A126299058R</vt:lpstr>
      <vt:lpstr>A126299058R_Data</vt:lpstr>
      <vt:lpstr>A126299058R_Latest</vt:lpstr>
      <vt:lpstr>A126299062F</vt:lpstr>
      <vt:lpstr>A126299062F_Data</vt:lpstr>
      <vt:lpstr>A126299062F_Latest</vt:lpstr>
      <vt:lpstr>A126299066R</vt:lpstr>
      <vt:lpstr>A126299066R_Data</vt:lpstr>
      <vt:lpstr>A126299066R_Latest</vt:lpstr>
      <vt:lpstr>A126299070F</vt:lpstr>
      <vt:lpstr>A126299070F_Data</vt:lpstr>
      <vt:lpstr>A126299070F_Latest</vt:lpstr>
      <vt:lpstr>A126299074R</vt:lpstr>
      <vt:lpstr>A126299074R_Data</vt:lpstr>
      <vt:lpstr>A126299074R_Latest</vt:lpstr>
      <vt:lpstr>A126299078X</vt:lpstr>
      <vt:lpstr>A126299078X_Data</vt:lpstr>
      <vt:lpstr>A126299078X_Latest</vt:lpstr>
      <vt:lpstr>A126299082R</vt:lpstr>
      <vt:lpstr>A126299082R_Data</vt:lpstr>
      <vt:lpstr>A126299082R_Latest</vt:lpstr>
      <vt:lpstr>A126299086X</vt:lpstr>
      <vt:lpstr>A126299086X_Data</vt:lpstr>
      <vt:lpstr>A126299086X_Latest</vt:lpstr>
      <vt:lpstr>A126299090R</vt:lpstr>
      <vt:lpstr>A126299090R_Data</vt:lpstr>
      <vt:lpstr>A126299090R_Latest</vt:lpstr>
      <vt:lpstr>A126299094X</vt:lpstr>
      <vt:lpstr>A126299094X_Data</vt:lpstr>
      <vt:lpstr>A126299094X_Latest</vt:lpstr>
      <vt:lpstr>A126299098J</vt:lpstr>
      <vt:lpstr>A126299098J_Data</vt:lpstr>
      <vt:lpstr>A126299098J_Latest</vt:lpstr>
      <vt:lpstr>A126299102L</vt:lpstr>
      <vt:lpstr>A126299102L_Data</vt:lpstr>
      <vt:lpstr>A126299102L_Latest</vt:lpstr>
      <vt:lpstr>A126299106W</vt:lpstr>
      <vt:lpstr>A126299106W_Data</vt:lpstr>
      <vt:lpstr>A126299106W_Latest</vt:lpstr>
      <vt:lpstr>A126299110L</vt:lpstr>
      <vt:lpstr>A126299110L_Data</vt:lpstr>
      <vt:lpstr>A126299110L_Latest</vt:lpstr>
      <vt:lpstr>A126299114W</vt:lpstr>
      <vt:lpstr>A126299114W_Data</vt:lpstr>
      <vt:lpstr>A126299114W_Latest</vt:lpstr>
      <vt:lpstr>A126299118F</vt:lpstr>
      <vt:lpstr>A126299118F_Data</vt:lpstr>
      <vt:lpstr>A126299118F_Latest</vt:lpstr>
      <vt:lpstr>A126299122W</vt:lpstr>
      <vt:lpstr>A126299122W_Data</vt:lpstr>
      <vt:lpstr>A126299122W_Latest</vt:lpstr>
      <vt:lpstr>A126299126F</vt:lpstr>
      <vt:lpstr>A126299126F_Data</vt:lpstr>
      <vt:lpstr>A126299126F_Latest</vt:lpstr>
      <vt:lpstr>A126299130W</vt:lpstr>
      <vt:lpstr>A126299130W_Data</vt:lpstr>
      <vt:lpstr>A126299130W_Latest</vt:lpstr>
      <vt:lpstr>A126299134F</vt:lpstr>
      <vt:lpstr>A126299134F_Data</vt:lpstr>
      <vt:lpstr>A126299134F_Latest</vt:lpstr>
      <vt:lpstr>A126299138R</vt:lpstr>
      <vt:lpstr>A126299138R_Data</vt:lpstr>
      <vt:lpstr>A126299138R_Latest</vt:lpstr>
      <vt:lpstr>A126299142F</vt:lpstr>
      <vt:lpstr>A126299142F_Data</vt:lpstr>
      <vt:lpstr>A126299142F_Latest</vt:lpstr>
      <vt:lpstr>A126299146R</vt:lpstr>
      <vt:lpstr>A126299146R_Data</vt:lpstr>
      <vt:lpstr>A126299146R_Latest</vt:lpstr>
      <vt:lpstr>A126299150F</vt:lpstr>
      <vt:lpstr>A126299150F_Data</vt:lpstr>
      <vt:lpstr>A126299150F_Latest</vt:lpstr>
      <vt:lpstr>A126299154R</vt:lpstr>
      <vt:lpstr>A126299154R_Data</vt:lpstr>
      <vt:lpstr>A126299154R_Latest</vt:lpstr>
      <vt:lpstr>A126299158X</vt:lpstr>
      <vt:lpstr>A126299158X_Data</vt:lpstr>
      <vt:lpstr>A126299158X_Latest</vt:lpstr>
      <vt:lpstr>A126299162R</vt:lpstr>
      <vt:lpstr>A126299162R_Data</vt:lpstr>
      <vt:lpstr>A126299162R_Latest</vt:lpstr>
      <vt:lpstr>A126299166X</vt:lpstr>
      <vt:lpstr>A126299166X_Data</vt:lpstr>
      <vt:lpstr>A126299166X_Latest</vt:lpstr>
      <vt:lpstr>A126299170R</vt:lpstr>
      <vt:lpstr>A126299170R_Data</vt:lpstr>
      <vt:lpstr>A126299170R_Latest</vt:lpstr>
      <vt:lpstr>A126299174X</vt:lpstr>
      <vt:lpstr>A126299174X_Data</vt:lpstr>
      <vt:lpstr>A126299174X_Latest</vt:lpstr>
      <vt:lpstr>A126299178J</vt:lpstr>
      <vt:lpstr>A126299178J_Data</vt:lpstr>
      <vt:lpstr>A126299178J_Latest</vt:lpstr>
      <vt:lpstr>A126299182X</vt:lpstr>
      <vt:lpstr>A126299182X_Data</vt:lpstr>
      <vt:lpstr>A126299182X_Latest</vt:lpstr>
      <vt:lpstr>A126300914A</vt:lpstr>
      <vt:lpstr>A126300914A_Data</vt:lpstr>
      <vt:lpstr>A126300914A_Latest</vt:lpstr>
      <vt:lpstr>A126300918K</vt:lpstr>
      <vt:lpstr>A126300918K_Data</vt:lpstr>
      <vt:lpstr>A126300918K_Latest</vt:lpstr>
      <vt:lpstr>A126300922A</vt:lpstr>
      <vt:lpstr>A126300922A_Data</vt:lpstr>
      <vt:lpstr>A126300922A_Latest</vt:lpstr>
      <vt:lpstr>A126300926K</vt:lpstr>
      <vt:lpstr>A126300926K_Data</vt:lpstr>
      <vt:lpstr>A126300926K_Latest</vt:lpstr>
      <vt:lpstr>A126300930A</vt:lpstr>
      <vt:lpstr>A126300930A_Data</vt:lpstr>
      <vt:lpstr>A126300930A_Latest</vt:lpstr>
      <vt:lpstr>A126300934K</vt:lpstr>
      <vt:lpstr>A126300934K_Data</vt:lpstr>
      <vt:lpstr>A126300934K_Latest</vt:lpstr>
      <vt:lpstr>A126300938V</vt:lpstr>
      <vt:lpstr>A126300938V_Data</vt:lpstr>
      <vt:lpstr>A126300938V_Latest</vt:lpstr>
      <vt:lpstr>A126300942K</vt:lpstr>
      <vt:lpstr>A126300942K_Data</vt:lpstr>
      <vt:lpstr>A126300942K_Latest</vt:lpstr>
      <vt:lpstr>A126300946V</vt:lpstr>
      <vt:lpstr>A126300946V_Data</vt:lpstr>
      <vt:lpstr>A126300946V_Latest</vt:lpstr>
      <vt:lpstr>A126300950K</vt:lpstr>
      <vt:lpstr>A126300950K_Data</vt:lpstr>
      <vt:lpstr>A126300950K_Latest</vt:lpstr>
      <vt:lpstr>A126300954V</vt:lpstr>
      <vt:lpstr>A126300954V_Data</vt:lpstr>
      <vt:lpstr>A126300954V_Latest</vt:lpstr>
      <vt:lpstr>A126300958C</vt:lpstr>
      <vt:lpstr>A126300958C_Data</vt:lpstr>
      <vt:lpstr>A126300958C_Latest</vt:lpstr>
      <vt:lpstr>A126300962V</vt:lpstr>
      <vt:lpstr>A126300962V_Data</vt:lpstr>
      <vt:lpstr>A126300962V_Latest</vt:lpstr>
      <vt:lpstr>A126300966C</vt:lpstr>
      <vt:lpstr>A126300966C_Data</vt:lpstr>
      <vt:lpstr>A126300966C_Latest</vt:lpstr>
      <vt:lpstr>A126300970V</vt:lpstr>
      <vt:lpstr>A126300970V_Data</vt:lpstr>
      <vt:lpstr>A126300970V_Latest</vt:lpstr>
      <vt:lpstr>A126300974C</vt:lpstr>
      <vt:lpstr>A126300974C_Data</vt:lpstr>
      <vt:lpstr>A126300974C_Latest</vt:lpstr>
      <vt:lpstr>A126300978L</vt:lpstr>
      <vt:lpstr>A126300978L_Data</vt:lpstr>
      <vt:lpstr>A126300978L_Latest</vt:lpstr>
      <vt:lpstr>A126300982C</vt:lpstr>
      <vt:lpstr>A126300982C_Data</vt:lpstr>
      <vt:lpstr>A126300982C_Latest</vt:lpstr>
      <vt:lpstr>A126300986L</vt:lpstr>
      <vt:lpstr>A126300986L_Data</vt:lpstr>
      <vt:lpstr>A126300986L_Latest</vt:lpstr>
      <vt:lpstr>A126300990C</vt:lpstr>
      <vt:lpstr>A126300990C_Data</vt:lpstr>
      <vt:lpstr>A126300990C_Latest</vt:lpstr>
      <vt:lpstr>A126300994L</vt:lpstr>
      <vt:lpstr>A126300994L_Data</vt:lpstr>
      <vt:lpstr>A126300994L_Latest</vt:lpstr>
      <vt:lpstr>A126300998W</vt:lpstr>
      <vt:lpstr>A126300998W_Data</vt:lpstr>
      <vt:lpstr>A126300998W_Latest</vt:lpstr>
      <vt:lpstr>A126301002C</vt:lpstr>
      <vt:lpstr>A126301002C_Data</vt:lpstr>
      <vt:lpstr>A126301002C_Latest</vt:lpstr>
      <vt:lpstr>A126301006L</vt:lpstr>
      <vt:lpstr>A126301006L_Data</vt:lpstr>
      <vt:lpstr>A126301006L_Latest</vt:lpstr>
      <vt:lpstr>A126301010C</vt:lpstr>
      <vt:lpstr>A126301010C_Data</vt:lpstr>
      <vt:lpstr>A126301010C_Latest</vt:lpstr>
      <vt:lpstr>A126301014L</vt:lpstr>
      <vt:lpstr>A126301014L_Data</vt:lpstr>
      <vt:lpstr>A126301014L_Latest</vt:lpstr>
      <vt:lpstr>A126301018W</vt:lpstr>
      <vt:lpstr>A126301018W_Data</vt:lpstr>
      <vt:lpstr>A126301018W_Latest</vt:lpstr>
      <vt:lpstr>A126301022L</vt:lpstr>
      <vt:lpstr>A126301022L_Data</vt:lpstr>
      <vt:lpstr>A126301022L_Latest</vt:lpstr>
      <vt:lpstr>A126301026W</vt:lpstr>
      <vt:lpstr>A126301026W_Data</vt:lpstr>
      <vt:lpstr>A126301026W_Latest</vt:lpstr>
      <vt:lpstr>A126301030L</vt:lpstr>
      <vt:lpstr>A126301030L_Data</vt:lpstr>
      <vt:lpstr>A126301030L_Latest</vt:lpstr>
      <vt:lpstr>A126301034W</vt:lpstr>
      <vt:lpstr>A126301034W_Data</vt:lpstr>
      <vt:lpstr>A126301034W_Latest</vt:lpstr>
      <vt:lpstr>A126301038F</vt:lpstr>
      <vt:lpstr>A126301038F_Data</vt:lpstr>
      <vt:lpstr>A126301038F_Latest</vt:lpstr>
      <vt:lpstr>A126301042W</vt:lpstr>
      <vt:lpstr>A126301042W_Data</vt:lpstr>
      <vt:lpstr>A126301042W_Latest</vt:lpstr>
      <vt:lpstr>A126301046F</vt:lpstr>
      <vt:lpstr>A126301046F_Data</vt:lpstr>
      <vt:lpstr>A126301046F_Latest</vt:lpstr>
      <vt:lpstr>A126301050W</vt:lpstr>
      <vt:lpstr>A126301050W_Data</vt:lpstr>
      <vt:lpstr>A126301050W_Latest</vt:lpstr>
      <vt:lpstr>A126301054F</vt:lpstr>
      <vt:lpstr>A126301054F_Data</vt:lpstr>
      <vt:lpstr>A126301054F_Latest</vt:lpstr>
      <vt:lpstr>A126301058R</vt:lpstr>
      <vt:lpstr>A126301058R_Data</vt:lpstr>
      <vt:lpstr>A126301058R_Latest</vt:lpstr>
      <vt:lpstr>A126301062F</vt:lpstr>
      <vt:lpstr>A126301062F_Data</vt:lpstr>
      <vt:lpstr>A126301062F_Latest</vt:lpstr>
      <vt:lpstr>A126301066R</vt:lpstr>
      <vt:lpstr>A126301066R_Data</vt:lpstr>
      <vt:lpstr>A126301066R_Latest</vt:lpstr>
      <vt:lpstr>A126301070F</vt:lpstr>
      <vt:lpstr>A126301070F_Data</vt:lpstr>
      <vt:lpstr>A126301070F_Latest</vt:lpstr>
      <vt:lpstr>A126301074R</vt:lpstr>
      <vt:lpstr>A126301074R_Data</vt:lpstr>
      <vt:lpstr>A126301074R_Latest</vt:lpstr>
      <vt:lpstr>A126301078X</vt:lpstr>
      <vt:lpstr>A126301078X_Data</vt:lpstr>
      <vt:lpstr>A126301078X_Latest</vt:lpstr>
      <vt:lpstr>A126301082R</vt:lpstr>
      <vt:lpstr>A126301082R_Data</vt:lpstr>
      <vt:lpstr>A126301082R_Latest</vt:lpstr>
      <vt:lpstr>A126301086X</vt:lpstr>
      <vt:lpstr>A126301086X_Data</vt:lpstr>
      <vt:lpstr>A126301086X_Latest</vt:lpstr>
      <vt:lpstr>A126301090R</vt:lpstr>
      <vt:lpstr>A126301090R_Data</vt:lpstr>
      <vt:lpstr>A126301090R_Latest</vt:lpstr>
      <vt:lpstr>A126301094X</vt:lpstr>
      <vt:lpstr>A126301094X_Data</vt:lpstr>
      <vt:lpstr>A126301094X_Latest</vt:lpstr>
      <vt:lpstr>A126301098J</vt:lpstr>
      <vt:lpstr>A126301098J_Data</vt:lpstr>
      <vt:lpstr>A126301098J_Latest</vt:lpstr>
      <vt:lpstr>A126301102L</vt:lpstr>
      <vt:lpstr>A126301102L_Data</vt:lpstr>
      <vt:lpstr>A126301102L_Latest</vt:lpstr>
      <vt:lpstr>A126301106W</vt:lpstr>
      <vt:lpstr>A126301106W_Data</vt:lpstr>
      <vt:lpstr>A126301106W_Latest</vt:lpstr>
      <vt:lpstr>A126301110L</vt:lpstr>
      <vt:lpstr>A126301110L_Data</vt:lpstr>
      <vt:lpstr>A126301110L_Latest</vt:lpstr>
      <vt:lpstr>A126301114W</vt:lpstr>
      <vt:lpstr>A126301114W_Data</vt:lpstr>
      <vt:lpstr>A126301114W_Latest</vt:lpstr>
      <vt:lpstr>A126301118F</vt:lpstr>
      <vt:lpstr>A126301118F_Data</vt:lpstr>
      <vt:lpstr>A126301118F_Latest</vt:lpstr>
      <vt:lpstr>A126301122W</vt:lpstr>
      <vt:lpstr>A126301122W_Data</vt:lpstr>
      <vt:lpstr>A126301122W_Latest</vt:lpstr>
      <vt:lpstr>A126301126F</vt:lpstr>
      <vt:lpstr>A126301126F_Data</vt:lpstr>
      <vt:lpstr>A126301126F_Latest</vt:lpstr>
      <vt:lpstr>A126302858F</vt:lpstr>
      <vt:lpstr>A126302858F_Data</vt:lpstr>
      <vt:lpstr>A126302858F_Latest</vt:lpstr>
      <vt:lpstr>A126302862W</vt:lpstr>
      <vt:lpstr>A126302862W_Data</vt:lpstr>
      <vt:lpstr>A126302862W_Latest</vt:lpstr>
      <vt:lpstr>A126302866F</vt:lpstr>
      <vt:lpstr>A126302866F_Data</vt:lpstr>
      <vt:lpstr>A126302866F_Latest</vt:lpstr>
      <vt:lpstr>A126302870W</vt:lpstr>
      <vt:lpstr>A126302870W_Data</vt:lpstr>
      <vt:lpstr>A126302870W_Latest</vt:lpstr>
      <vt:lpstr>A126302874F</vt:lpstr>
      <vt:lpstr>A126302874F_Data</vt:lpstr>
      <vt:lpstr>A126302874F_Latest</vt:lpstr>
      <vt:lpstr>A126302878R</vt:lpstr>
      <vt:lpstr>A126302878R_Data</vt:lpstr>
      <vt:lpstr>A126302878R_Latest</vt:lpstr>
      <vt:lpstr>A126302882F</vt:lpstr>
      <vt:lpstr>A126302882F_Data</vt:lpstr>
      <vt:lpstr>A126302882F_Latest</vt:lpstr>
      <vt:lpstr>A126302886R</vt:lpstr>
      <vt:lpstr>A126302886R_Data</vt:lpstr>
      <vt:lpstr>A126302886R_Latest</vt:lpstr>
      <vt:lpstr>A126302890F</vt:lpstr>
      <vt:lpstr>A126302890F_Data</vt:lpstr>
      <vt:lpstr>A126302890F_Latest</vt:lpstr>
      <vt:lpstr>A126302894R</vt:lpstr>
      <vt:lpstr>A126302894R_Data</vt:lpstr>
      <vt:lpstr>A126302894R_Latest</vt:lpstr>
      <vt:lpstr>A126302898X</vt:lpstr>
      <vt:lpstr>A126302898X_Data</vt:lpstr>
      <vt:lpstr>A126302898X_Latest</vt:lpstr>
      <vt:lpstr>A126302902C</vt:lpstr>
      <vt:lpstr>A126302902C_Data</vt:lpstr>
      <vt:lpstr>A126302902C_Latest</vt:lpstr>
      <vt:lpstr>A126302906L</vt:lpstr>
      <vt:lpstr>A126302906L_Data</vt:lpstr>
      <vt:lpstr>A126302906L_Latest</vt:lpstr>
      <vt:lpstr>A126302910C</vt:lpstr>
      <vt:lpstr>A126302910C_Data</vt:lpstr>
      <vt:lpstr>A126302910C_Latest</vt:lpstr>
      <vt:lpstr>A126302914L</vt:lpstr>
      <vt:lpstr>A126302914L_Data</vt:lpstr>
      <vt:lpstr>A126302914L_Latest</vt:lpstr>
      <vt:lpstr>A126302918W</vt:lpstr>
      <vt:lpstr>A126302918W_Data</vt:lpstr>
      <vt:lpstr>A126302918W_Latest</vt:lpstr>
      <vt:lpstr>A126302922L</vt:lpstr>
      <vt:lpstr>A126302922L_Data</vt:lpstr>
      <vt:lpstr>A126302922L_Latest</vt:lpstr>
      <vt:lpstr>A126302926W</vt:lpstr>
      <vt:lpstr>A126302926W_Data</vt:lpstr>
      <vt:lpstr>A126302926W_Latest</vt:lpstr>
      <vt:lpstr>A126302930L</vt:lpstr>
      <vt:lpstr>A126302930L_Data</vt:lpstr>
      <vt:lpstr>A126302930L_Latest</vt:lpstr>
      <vt:lpstr>A126302934W</vt:lpstr>
      <vt:lpstr>A126302934W_Data</vt:lpstr>
      <vt:lpstr>A126302934W_Latest</vt:lpstr>
      <vt:lpstr>A126302938F</vt:lpstr>
      <vt:lpstr>A126302938F_Data</vt:lpstr>
      <vt:lpstr>A126302938F_Latest</vt:lpstr>
      <vt:lpstr>A126302942W</vt:lpstr>
      <vt:lpstr>A126302942W_Data</vt:lpstr>
      <vt:lpstr>A126302942W_Latest</vt:lpstr>
      <vt:lpstr>A126302946F</vt:lpstr>
      <vt:lpstr>A126302946F_Data</vt:lpstr>
      <vt:lpstr>A126302946F_Latest</vt:lpstr>
      <vt:lpstr>A126302950W</vt:lpstr>
      <vt:lpstr>A126302950W_Data</vt:lpstr>
      <vt:lpstr>A126302950W_Latest</vt:lpstr>
      <vt:lpstr>A126302954F</vt:lpstr>
      <vt:lpstr>A126302954F_Data</vt:lpstr>
      <vt:lpstr>A126302954F_Latest</vt:lpstr>
      <vt:lpstr>A126302958R</vt:lpstr>
      <vt:lpstr>A126302958R_Data</vt:lpstr>
      <vt:lpstr>A126302958R_Latest</vt:lpstr>
      <vt:lpstr>A126302962F</vt:lpstr>
      <vt:lpstr>A126302962F_Data</vt:lpstr>
      <vt:lpstr>A126302962F_Latest</vt:lpstr>
      <vt:lpstr>A126302966R</vt:lpstr>
      <vt:lpstr>A126302966R_Data</vt:lpstr>
      <vt:lpstr>A126302966R_Latest</vt:lpstr>
      <vt:lpstr>A126302970F</vt:lpstr>
      <vt:lpstr>A126302970F_Data</vt:lpstr>
      <vt:lpstr>A126302970F_Latest</vt:lpstr>
      <vt:lpstr>A126302974R</vt:lpstr>
      <vt:lpstr>A126302974R_Data</vt:lpstr>
      <vt:lpstr>A126302974R_Latest</vt:lpstr>
      <vt:lpstr>A126302978X</vt:lpstr>
      <vt:lpstr>A126302978X_Data</vt:lpstr>
      <vt:lpstr>A126302978X_Latest</vt:lpstr>
      <vt:lpstr>A126302982R</vt:lpstr>
      <vt:lpstr>A126302982R_Data</vt:lpstr>
      <vt:lpstr>A126302982R_Latest</vt:lpstr>
      <vt:lpstr>A126302986X</vt:lpstr>
      <vt:lpstr>A126302986X_Data</vt:lpstr>
      <vt:lpstr>A126302986X_Latest</vt:lpstr>
      <vt:lpstr>A126302990R</vt:lpstr>
      <vt:lpstr>A126302990R_Data</vt:lpstr>
      <vt:lpstr>A126302990R_Latest</vt:lpstr>
      <vt:lpstr>A126302994X</vt:lpstr>
      <vt:lpstr>A126302994X_Data</vt:lpstr>
      <vt:lpstr>A126302994X_Latest</vt:lpstr>
      <vt:lpstr>A126302998J</vt:lpstr>
      <vt:lpstr>A126302998J_Data</vt:lpstr>
      <vt:lpstr>A126302998J_Latest</vt:lpstr>
      <vt:lpstr>A126303002R</vt:lpstr>
      <vt:lpstr>A126303002R_Data</vt:lpstr>
      <vt:lpstr>A126303002R_Latest</vt:lpstr>
      <vt:lpstr>A126303006X</vt:lpstr>
      <vt:lpstr>A126303006X_Data</vt:lpstr>
      <vt:lpstr>A126303006X_Latest</vt:lpstr>
      <vt:lpstr>A126303010R</vt:lpstr>
      <vt:lpstr>A126303010R_Data</vt:lpstr>
      <vt:lpstr>A126303010R_Latest</vt:lpstr>
      <vt:lpstr>A126303014X</vt:lpstr>
      <vt:lpstr>A126303014X_Data</vt:lpstr>
      <vt:lpstr>A126303014X_Latest</vt:lpstr>
      <vt:lpstr>A126303018J</vt:lpstr>
      <vt:lpstr>A126303018J_Data</vt:lpstr>
      <vt:lpstr>A126303018J_Latest</vt:lpstr>
      <vt:lpstr>A126303022X</vt:lpstr>
      <vt:lpstr>A126303022X_Data</vt:lpstr>
      <vt:lpstr>A126303022X_Latest</vt:lpstr>
      <vt:lpstr>A126303026J</vt:lpstr>
      <vt:lpstr>A126303026J_Data</vt:lpstr>
      <vt:lpstr>A126303026J_Latest</vt:lpstr>
      <vt:lpstr>A126303030X</vt:lpstr>
      <vt:lpstr>A126303030X_Data</vt:lpstr>
      <vt:lpstr>A126303030X_Latest</vt:lpstr>
      <vt:lpstr>A126303034J</vt:lpstr>
      <vt:lpstr>A126303034J_Data</vt:lpstr>
      <vt:lpstr>A126303034J_Latest</vt:lpstr>
      <vt:lpstr>A126303038T</vt:lpstr>
      <vt:lpstr>A126303038T_Data</vt:lpstr>
      <vt:lpstr>A126303038T_Latest</vt:lpstr>
      <vt:lpstr>A126303042J</vt:lpstr>
      <vt:lpstr>A126303042J_Data</vt:lpstr>
      <vt:lpstr>A126303042J_Latest</vt:lpstr>
      <vt:lpstr>A126303046T</vt:lpstr>
      <vt:lpstr>A126303046T_Data</vt:lpstr>
      <vt:lpstr>A126303046T_Latest</vt:lpstr>
      <vt:lpstr>A126303050J</vt:lpstr>
      <vt:lpstr>A126303050J_Data</vt:lpstr>
      <vt:lpstr>A126303050J_Latest</vt:lpstr>
      <vt:lpstr>A126303054T</vt:lpstr>
      <vt:lpstr>A126303054T_Data</vt:lpstr>
      <vt:lpstr>A126303054T_Latest</vt:lpstr>
      <vt:lpstr>A126303058A</vt:lpstr>
      <vt:lpstr>A126303058A_Data</vt:lpstr>
      <vt:lpstr>A126303058A_Latest</vt:lpstr>
      <vt:lpstr>A126303062T</vt:lpstr>
      <vt:lpstr>A126303062T_Data</vt:lpstr>
      <vt:lpstr>A126303062T_Latest</vt:lpstr>
      <vt:lpstr>A126303066A</vt:lpstr>
      <vt:lpstr>A126303066A_Data</vt:lpstr>
      <vt:lpstr>A126303066A_Latest</vt:lpstr>
      <vt:lpstr>A126303070T</vt:lpstr>
      <vt:lpstr>A126303070T_Data</vt:lpstr>
      <vt:lpstr>A126303070T_Latest</vt:lpstr>
      <vt:lpstr>A126304802F</vt:lpstr>
      <vt:lpstr>A126304802F_Data</vt:lpstr>
      <vt:lpstr>A126304802F_Latest</vt:lpstr>
      <vt:lpstr>A126304806R</vt:lpstr>
      <vt:lpstr>A126304806R_Data</vt:lpstr>
      <vt:lpstr>A126304806R_Latest</vt:lpstr>
      <vt:lpstr>A126304810F</vt:lpstr>
      <vt:lpstr>A126304810F_Data</vt:lpstr>
      <vt:lpstr>A126304810F_Latest</vt:lpstr>
      <vt:lpstr>A126304814R</vt:lpstr>
      <vt:lpstr>A126304814R_Data</vt:lpstr>
      <vt:lpstr>A126304814R_Latest</vt:lpstr>
      <vt:lpstr>A126304818X</vt:lpstr>
      <vt:lpstr>A126304818X_Data</vt:lpstr>
      <vt:lpstr>A126304818X_Latest</vt:lpstr>
      <vt:lpstr>A126304822R</vt:lpstr>
      <vt:lpstr>A126304822R_Data</vt:lpstr>
      <vt:lpstr>A126304822R_Latest</vt:lpstr>
      <vt:lpstr>A126304826X</vt:lpstr>
      <vt:lpstr>A126304826X_Data</vt:lpstr>
      <vt:lpstr>A126304826X_Latest</vt:lpstr>
      <vt:lpstr>A126304830R</vt:lpstr>
      <vt:lpstr>A126304830R_Data</vt:lpstr>
      <vt:lpstr>A126304830R_Latest</vt:lpstr>
      <vt:lpstr>A126304834X</vt:lpstr>
      <vt:lpstr>A126304834X_Data</vt:lpstr>
      <vt:lpstr>A126304834X_Latest</vt:lpstr>
      <vt:lpstr>A126304838J</vt:lpstr>
      <vt:lpstr>A126304838J_Data</vt:lpstr>
      <vt:lpstr>A126304838J_Latest</vt:lpstr>
      <vt:lpstr>A126304842X</vt:lpstr>
      <vt:lpstr>A126304842X_Data</vt:lpstr>
      <vt:lpstr>A126304842X_Latest</vt:lpstr>
      <vt:lpstr>A126304846J</vt:lpstr>
      <vt:lpstr>A126304846J_Data</vt:lpstr>
      <vt:lpstr>A126304846J_Latest</vt:lpstr>
      <vt:lpstr>A126304850X</vt:lpstr>
      <vt:lpstr>A126304850X_Data</vt:lpstr>
      <vt:lpstr>A126304850X_Latest</vt:lpstr>
      <vt:lpstr>A126304854J</vt:lpstr>
      <vt:lpstr>A126304854J_Data</vt:lpstr>
      <vt:lpstr>A126304854J_Latest</vt:lpstr>
      <vt:lpstr>A126304858T</vt:lpstr>
      <vt:lpstr>A126304858T_Data</vt:lpstr>
      <vt:lpstr>A126304858T_Latest</vt:lpstr>
      <vt:lpstr>A126304862J</vt:lpstr>
      <vt:lpstr>A126304862J_Data</vt:lpstr>
      <vt:lpstr>A126304862J_Latest</vt:lpstr>
      <vt:lpstr>A126304866T</vt:lpstr>
      <vt:lpstr>A126304866T_Data</vt:lpstr>
      <vt:lpstr>A126304866T_Latest</vt:lpstr>
      <vt:lpstr>A126304870J</vt:lpstr>
      <vt:lpstr>A126304870J_Data</vt:lpstr>
      <vt:lpstr>A126304870J_Latest</vt:lpstr>
      <vt:lpstr>A126304874T</vt:lpstr>
      <vt:lpstr>A126304874T_Data</vt:lpstr>
      <vt:lpstr>A126304874T_Latest</vt:lpstr>
      <vt:lpstr>A126304878A</vt:lpstr>
      <vt:lpstr>A126304878A_Data</vt:lpstr>
      <vt:lpstr>A126304878A_Latest</vt:lpstr>
      <vt:lpstr>A126304882T</vt:lpstr>
      <vt:lpstr>A126304882T_Data</vt:lpstr>
      <vt:lpstr>A126304882T_Latest</vt:lpstr>
      <vt:lpstr>A126304886A</vt:lpstr>
      <vt:lpstr>A126304886A_Data</vt:lpstr>
      <vt:lpstr>A126304886A_Latest</vt:lpstr>
      <vt:lpstr>A126304890T</vt:lpstr>
      <vt:lpstr>A126304890T_Data</vt:lpstr>
      <vt:lpstr>A126304890T_Latest</vt:lpstr>
      <vt:lpstr>A126304894A</vt:lpstr>
      <vt:lpstr>A126304894A_Data</vt:lpstr>
      <vt:lpstr>A126304894A_Latest</vt:lpstr>
      <vt:lpstr>A126304898K</vt:lpstr>
      <vt:lpstr>A126304898K_Data</vt:lpstr>
      <vt:lpstr>A126304898K_Latest</vt:lpstr>
      <vt:lpstr>A126304902R</vt:lpstr>
      <vt:lpstr>A126304902R_Data</vt:lpstr>
      <vt:lpstr>A126304902R_Latest</vt:lpstr>
      <vt:lpstr>A126304906X</vt:lpstr>
      <vt:lpstr>A126304906X_Data</vt:lpstr>
      <vt:lpstr>A126304906X_Latest</vt:lpstr>
      <vt:lpstr>A126304910R</vt:lpstr>
      <vt:lpstr>A126304910R_Data</vt:lpstr>
      <vt:lpstr>A126304910R_Latest</vt:lpstr>
      <vt:lpstr>A126304914X</vt:lpstr>
      <vt:lpstr>A126304914X_Data</vt:lpstr>
      <vt:lpstr>A126304914X_Latest</vt:lpstr>
      <vt:lpstr>A126304918J</vt:lpstr>
      <vt:lpstr>A126304918J_Data</vt:lpstr>
      <vt:lpstr>A126304918J_Latest</vt:lpstr>
      <vt:lpstr>A126304922X</vt:lpstr>
      <vt:lpstr>A126304922X_Data</vt:lpstr>
      <vt:lpstr>A126304922X_Latest</vt:lpstr>
      <vt:lpstr>A126304926J</vt:lpstr>
      <vt:lpstr>A126304926J_Data</vt:lpstr>
      <vt:lpstr>A126304926J_Latest</vt:lpstr>
      <vt:lpstr>A126304930X</vt:lpstr>
      <vt:lpstr>A126304930X_Data</vt:lpstr>
      <vt:lpstr>A126304930X_Latest</vt:lpstr>
      <vt:lpstr>A126304934J</vt:lpstr>
      <vt:lpstr>A126304934J_Data</vt:lpstr>
      <vt:lpstr>A126304934J_Latest</vt:lpstr>
      <vt:lpstr>A126304938T</vt:lpstr>
      <vt:lpstr>A126304938T_Data</vt:lpstr>
      <vt:lpstr>A126304938T_Latest</vt:lpstr>
      <vt:lpstr>A126304942J</vt:lpstr>
      <vt:lpstr>A126304942J_Data</vt:lpstr>
      <vt:lpstr>A126304942J_Latest</vt:lpstr>
      <vt:lpstr>A126304946T</vt:lpstr>
      <vt:lpstr>A126304946T_Data</vt:lpstr>
      <vt:lpstr>A126304946T_Latest</vt:lpstr>
      <vt:lpstr>A126304950J</vt:lpstr>
      <vt:lpstr>A126304950J_Data</vt:lpstr>
      <vt:lpstr>A126304950J_Latest</vt:lpstr>
      <vt:lpstr>A126304954T</vt:lpstr>
      <vt:lpstr>A126304954T_Data</vt:lpstr>
      <vt:lpstr>A126304954T_Latest</vt:lpstr>
      <vt:lpstr>A126304958A</vt:lpstr>
      <vt:lpstr>A126304958A_Data</vt:lpstr>
      <vt:lpstr>A126304958A_Latest</vt:lpstr>
      <vt:lpstr>A126304962T</vt:lpstr>
      <vt:lpstr>A126304962T_Data</vt:lpstr>
      <vt:lpstr>A126304962T_Latest</vt:lpstr>
      <vt:lpstr>A126304966A</vt:lpstr>
      <vt:lpstr>A126304966A_Data</vt:lpstr>
      <vt:lpstr>A126304966A_Latest</vt:lpstr>
      <vt:lpstr>A126304970T</vt:lpstr>
      <vt:lpstr>A126304970T_Data</vt:lpstr>
      <vt:lpstr>A126304970T_Latest</vt:lpstr>
      <vt:lpstr>A126304974A</vt:lpstr>
      <vt:lpstr>A126304974A_Data</vt:lpstr>
      <vt:lpstr>A126304974A_Latest</vt:lpstr>
      <vt:lpstr>A126304978K</vt:lpstr>
      <vt:lpstr>A126304978K_Data</vt:lpstr>
      <vt:lpstr>A126304978K_Latest</vt:lpstr>
      <vt:lpstr>A126304982A</vt:lpstr>
      <vt:lpstr>A126304982A_Data</vt:lpstr>
      <vt:lpstr>A126304982A_Latest</vt:lpstr>
      <vt:lpstr>A126304986K</vt:lpstr>
      <vt:lpstr>A126304986K_Data</vt:lpstr>
      <vt:lpstr>A126304986K_Latest</vt:lpstr>
      <vt:lpstr>A126304990A</vt:lpstr>
      <vt:lpstr>A126304990A_Data</vt:lpstr>
      <vt:lpstr>A126304990A_Latest</vt:lpstr>
      <vt:lpstr>A126304994K</vt:lpstr>
      <vt:lpstr>A126304994K_Data</vt:lpstr>
      <vt:lpstr>A126304994K_Latest</vt:lpstr>
      <vt:lpstr>A126304998V</vt:lpstr>
      <vt:lpstr>A126304998V_Data</vt:lpstr>
      <vt:lpstr>A126304998V_Latest</vt:lpstr>
      <vt:lpstr>A126305002A</vt:lpstr>
      <vt:lpstr>A126305002A_Data</vt:lpstr>
      <vt:lpstr>A126305002A_Latest</vt:lpstr>
      <vt:lpstr>A126305006K</vt:lpstr>
      <vt:lpstr>A126305006K_Data</vt:lpstr>
      <vt:lpstr>A126305006K_Latest</vt:lpstr>
      <vt:lpstr>A126305010A</vt:lpstr>
      <vt:lpstr>A126305010A_Data</vt:lpstr>
      <vt:lpstr>A126305010A_Latest</vt:lpstr>
      <vt:lpstr>A126305014K</vt:lpstr>
      <vt:lpstr>A126305014K_Data</vt:lpstr>
      <vt:lpstr>A126305014K_Latest</vt:lpstr>
      <vt:lpstr>A126306746K</vt:lpstr>
      <vt:lpstr>A126306746K_Data</vt:lpstr>
      <vt:lpstr>A126306746K_Latest</vt:lpstr>
      <vt:lpstr>A126306750A</vt:lpstr>
      <vt:lpstr>A126306750A_Data</vt:lpstr>
      <vt:lpstr>A126306750A_Latest</vt:lpstr>
      <vt:lpstr>A126306754K</vt:lpstr>
      <vt:lpstr>A126306754K_Data</vt:lpstr>
      <vt:lpstr>A126306754K_Latest</vt:lpstr>
      <vt:lpstr>A126306758V</vt:lpstr>
      <vt:lpstr>A126306758V_Data</vt:lpstr>
      <vt:lpstr>A126306758V_Latest</vt:lpstr>
      <vt:lpstr>A126306762K</vt:lpstr>
      <vt:lpstr>A126306762K_Data</vt:lpstr>
      <vt:lpstr>A126306762K_Latest</vt:lpstr>
      <vt:lpstr>A126306766V</vt:lpstr>
      <vt:lpstr>A126306766V_Data</vt:lpstr>
      <vt:lpstr>A126306766V_Latest</vt:lpstr>
      <vt:lpstr>A126306770K</vt:lpstr>
      <vt:lpstr>A126306770K_Data</vt:lpstr>
      <vt:lpstr>A126306770K_Latest</vt:lpstr>
      <vt:lpstr>A126306774V</vt:lpstr>
      <vt:lpstr>A126306774V_Data</vt:lpstr>
      <vt:lpstr>A126306774V_Latest</vt:lpstr>
      <vt:lpstr>A126306778C</vt:lpstr>
      <vt:lpstr>A126306778C_Data</vt:lpstr>
      <vt:lpstr>A126306778C_Latest</vt:lpstr>
      <vt:lpstr>A126306782V</vt:lpstr>
      <vt:lpstr>A126306782V_Data</vt:lpstr>
      <vt:lpstr>A126306782V_Latest</vt:lpstr>
      <vt:lpstr>A126306786C</vt:lpstr>
      <vt:lpstr>A126306786C_Data</vt:lpstr>
      <vt:lpstr>A126306786C_Latest</vt:lpstr>
      <vt:lpstr>A126306790V</vt:lpstr>
      <vt:lpstr>A126306790V_Data</vt:lpstr>
      <vt:lpstr>A126306790V_Latest</vt:lpstr>
      <vt:lpstr>A126306794C</vt:lpstr>
      <vt:lpstr>A126306794C_Data</vt:lpstr>
      <vt:lpstr>A126306794C_Latest</vt:lpstr>
      <vt:lpstr>A126306798L</vt:lpstr>
      <vt:lpstr>A126306798L_Data</vt:lpstr>
      <vt:lpstr>A126306798L_Latest</vt:lpstr>
      <vt:lpstr>A126306802T</vt:lpstr>
      <vt:lpstr>A126306802T_Data</vt:lpstr>
      <vt:lpstr>A126306802T_Latest</vt:lpstr>
      <vt:lpstr>A126306806A</vt:lpstr>
      <vt:lpstr>A126306806A_Data</vt:lpstr>
      <vt:lpstr>A126306806A_Latest</vt:lpstr>
      <vt:lpstr>A126306810T</vt:lpstr>
      <vt:lpstr>A126306810T_Data</vt:lpstr>
      <vt:lpstr>A126306810T_Latest</vt:lpstr>
      <vt:lpstr>A126306814A</vt:lpstr>
      <vt:lpstr>A126306814A_Data</vt:lpstr>
      <vt:lpstr>A126306814A_Latest</vt:lpstr>
      <vt:lpstr>A126306818K</vt:lpstr>
      <vt:lpstr>A126306818K_Data</vt:lpstr>
      <vt:lpstr>A126306818K_Latest</vt:lpstr>
      <vt:lpstr>A126306822A</vt:lpstr>
      <vt:lpstr>A126306822A_Data</vt:lpstr>
      <vt:lpstr>A126306822A_Latest</vt:lpstr>
      <vt:lpstr>A126306826K</vt:lpstr>
      <vt:lpstr>A126306826K_Data</vt:lpstr>
      <vt:lpstr>A126306826K_Latest</vt:lpstr>
      <vt:lpstr>A126306830A</vt:lpstr>
      <vt:lpstr>A126306830A_Data</vt:lpstr>
      <vt:lpstr>A126306830A_Latest</vt:lpstr>
      <vt:lpstr>A126306834K</vt:lpstr>
      <vt:lpstr>A126306834K_Data</vt:lpstr>
      <vt:lpstr>A126306834K_Latest</vt:lpstr>
      <vt:lpstr>A126306838V</vt:lpstr>
      <vt:lpstr>A126306838V_Data</vt:lpstr>
      <vt:lpstr>A126306838V_Latest</vt:lpstr>
      <vt:lpstr>A126306842K</vt:lpstr>
      <vt:lpstr>A126306842K_Data</vt:lpstr>
      <vt:lpstr>A126306842K_Latest</vt:lpstr>
      <vt:lpstr>A126306846V</vt:lpstr>
      <vt:lpstr>A126306846V_Data</vt:lpstr>
      <vt:lpstr>A126306846V_Latest</vt:lpstr>
      <vt:lpstr>A126306850K</vt:lpstr>
      <vt:lpstr>A126306850K_Data</vt:lpstr>
      <vt:lpstr>A126306850K_Latest</vt:lpstr>
      <vt:lpstr>A126306854V</vt:lpstr>
      <vt:lpstr>A126306854V_Data</vt:lpstr>
      <vt:lpstr>A126306854V_Latest</vt:lpstr>
      <vt:lpstr>A126306858C</vt:lpstr>
      <vt:lpstr>A126306858C_Data</vt:lpstr>
      <vt:lpstr>A126306858C_Latest</vt:lpstr>
      <vt:lpstr>A126306862V</vt:lpstr>
      <vt:lpstr>A126306862V_Data</vt:lpstr>
      <vt:lpstr>A126306862V_Latest</vt:lpstr>
      <vt:lpstr>A126306866C</vt:lpstr>
      <vt:lpstr>A126306866C_Data</vt:lpstr>
      <vt:lpstr>A126306866C_Latest</vt:lpstr>
      <vt:lpstr>A126306870V</vt:lpstr>
      <vt:lpstr>A126306870V_Data</vt:lpstr>
      <vt:lpstr>A126306870V_Latest</vt:lpstr>
      <vt:lpstr>A126306874C</vt:lpstr>
      <vt:lpstr>A126306874C_Data</vt:lpstr>
      <vt:lpstr>A126306874C_Latest</vt:lpstr>
      <vt:lpstr>A126306878L</vt:lpstr>
      <vt:lpstr>A126306878L_Data</vt:lpstr>
      <vt:lpstr>A126306878L_Latest</vt:lpstr>
      <vt:lpstr>A126306882C</vt:lpstr>
      <vt:lpstr>A126306882C_Data</vt:lpstr>
      <vt:lpstr>A126306882C_Latest</vt:lpstr>
      <vt:lpstr>A126306886L</vt:lpstr>
      <vt:lpstr>A126306886L_Data</vt:lpstr>
      <vt:lpstr>A126306886L_Latest</vt:lpstr>
      <vt:lpstr>A126306890C</vt:lpstr>
      <vt:lpstr>A126306890C_Data</vt:lpstr>
      <vt:lpstr>A126306890C_Latest</vt:lpstr>
      <vt:lpstr>A126306894L</vt:lpstr>
      <vt:lpstr>A126306894L_Data</vt:lpstr>
      <vt:lpstr>A126306894L_Latest</vt:lpstr>
      <vt:lpstr>A126306898W</vt:lpstr>
      <vt:lpstr>A126306898W_Data</vt:lpstr>
      <vt:lpstr>A126306898W_Latest</vt:lpstr>
      <vt:lpstr>A126306902A</vt:lpstr>
      <vt:lpstr>A126306902A_Data</vt:lpstr>
      <vt:lpstr>A126306902A_Latest</vt:lpstr>
      <vt:lpstr>A126306906K</vt:lpstr>
      <vt:lpstr>A126306906K_Data</vt:lpstr>
      <vt:lpstr>A126306906K_Latest</vt:lpstr>
      <vt:lpstr>A126306910A</vt:lpstr>
      <vt:lpstr>A126306910A_Data</vt:lpstr>
      <vt:lpstr>A126306910A_Latest</vt:lpstr>
      <vt:lpstr>A126306914K</vt:lpstr>
      <vt:lpstr>A126306914K_Data</vt:lpstr>
      <vt:lpstr>A126306914K_Latest</vt:lpstr>
      <vt:lpstr>A126306918V</vt:lpstr>
      <vt:lpstr>A126306918V_Data</vt:lpstr>
      <vt:lpstr>A126306918V_Latest</vt:lpstr>
      <vt:lpstr>A126306922K</vt:lpstr>
      <vt:lpstr>A126306922K_Data</vt:lpstr>
      <vt:lpstr>A126306922K_Latest</vt:lpstr>
      <vt:lpstr>A126306926V</vt:lpstr>
      <vt:lpstr>A126306926V_Data</vt:lpstr>
      <vt:lpstr>A126306926V_Latest</vt:lpstr>
      <vt:lpstr>A126306930K</vt:lpstr>
      <vt:lpstr>A126306930K_Data</vt:lpstr>
      <vt:lpstr>A126306930K_Latest</vt:lpstr>
      <vt:lpstr>A126306934V</vt:lpstr>
      <vt:lpstr>A126306934V_Data</vt:lpstr>
      <vt:lpstr>A126306934V_Latest</vt:lpstr>
      <vt:lpstr>A126306938C</vt:lpstr>
      <vt:lpstr>A126306938C_Data</vt:lpstr>
      <vt:lpstr>A126306938C_Latest</vt:lpstr>
      <vt:lpstr>A126306942V</vt:lpstr>
      <vt:lpstr>A126306942V_Data</vt:lpstr>
      <vt:lpstr>A126306942V_Latest</vt:lpstr>
      <vt:lpstr>A126306946C</vt:lpstr>
      <vt:lpstr>A126306946C_Data</vt:lpstr>
      <vt:lpstr>A126306946C_Latest</vt:lpstr>
      <vt:lpstr>A126306950V</vt:lpstr>
      <vt:lpstr>A126306950V_Data</vt:lpstr>
      <vt:lpstr>A126306950V_Latest</vt:lpstr>
      <vt:lpstr>A126306954C</vt:lpstr>
      <vt:lpstr>A126306954C_Data</vt:lpstr>
      <vt:lpstr>A126306954C_Latest</vt:lpstr>
      <vt:lpstr>A126306958L</vt:lpstr>
      <vt:lpstr>A126306958L_Data</vt:lpstr>
      <vt:lpstr>A126306958L_Latest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2025-07-23T14:02:29Z</dcterms:created>
  <dcterms:modified xsi:type="dcterms:W3CDTF">2025-07-29T02:20:33Z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2025-07-23T22:10:47Z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84b55317-d38a-400b-b707-4c8e944b598c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10, 3, 0, 1</vt:lpwstr>
  </property>
</Properties>
</file>